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hidePivotFieldList="1"/>
  <mc:AlternateContent xmlns:mc="http://schemas.openxmlformats.org/markup-compatibility/2006">
    <mc:Choice Requires="x15">
      <x15ac:absPath xmlns:x15ac="http://schemas.microsoft.com/office/spreadsheetml/2010/11/ac" url="D:\NJIT - study\16 F - MGMT 635 - DMA for Mgrs\Group 1\"/>
    </mc:Choice>
  </mc:AlternateContent>
  <bookViews>
    <workbookView xWindow="0" yWindow="0" windowWidth="20490" windowHeight="7530" firstSheet="3" activeTab="7"/>
  </bookViews>
  <sheets>
    <sheet name="Sheet3" sheetId="7" state="hidden" r:id="rId1"/>
    <sheet name="Sheet2" sheetId="6" r:id="rId2"/>
    <sheet name="Sheet1" sheetId="4" r:id="rId3"/>
    <sheet name="DantongWorkSheet" sheetId="1" r:id="rId4"/>
    <sheet name="InformationGain for Continuous " sheetId="8" r:id="rId5"/>
    <sheet name="InformationGain" sheetId="2" r:id="rId6"/>
    <sheet name="Sheet4" sheetId="9" r:id="rId7"/>
    <sheet name="Sheet5" sheetId="10" r:id="rId8"/>
  </sheets>
  <definedNames>
    <definedName name="_xlnm._FilterDatabase" localSheetId="3" hidden="1">DantongWorkSheet!$C$1:$C$1000</definedName>
    <definedName name="_xlnm._FilterDatabase" localSheetId="2" hidden="1">Sheet1!$A$1:$V$1001</definedName>
    <definedName name="_xlnm.Extract" localSheetId="3">DantongWorkSheet!$AA$1</definedName>
  </definedNames>
  <calcPr calcId="171027" concurrentCalc="0"/>
  <pivotCaches>
    <pivotCache cacheId="3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0" l="1"/>
  <c r="C22" i="10"/>
  <c r="G277" i="2"/>
  <c r="E275" i="2"/>
  <c r="F275" i="2"/>
  <c r="G275" i="2"/>
  <c r="E276" i="2"/>
  <c r="F276" i="2"/>
  <c r="G276" i="2"/>
  <c r="C277" i="2"/>
  <c r="D277" i="2"/>
  <c r="D272" i="2"/>
  <c r="D273" i="2"/>
  <c r="D274" i="2"/>
  <c r="D275" i="2"/>
  <c r="D276" i="2"/>
  <c r="C272" i="2"/>
  <c r="C273" i="2"/>
  <c r="C274" i="2"/>
  <c r="C275" i="2"/>
  <c r="C276" i="2"/>
  <c r="B277" i="2"/>
  <c r="B272" i="2"/>
  <c r="B273" i="2"/>
  <c r="B274" i="2"/>
  <c r="B275" i="2"/>
  <c r="B276" i="2"/>
  <c r="E5" i="9"/>
  <c r="D5" i="9"/>
  <c r="E272" i="2"/>
  <c r="B6" i="2"/>
  <c r="B7" i="2"/>
  <c r="B8" i="2"/>
  <c r="B9" i="2"/>
  <c r="B10" i="2"/>
  <c r="G272" i="2"/>
  <c r="E273" i="2"/>
  <c r="G273" i="2"/>
  <c r="E274" i="2"/>
  <c r="G274" i="2"/>
  <c r="A2" i="2"/>
  <c r="B2" i="2"/>
  <c r="C2" i="2"/>
  <c r="G278" i="2"/>
  <c r="F272" i="2"/>
  <c r="F273" i="2"/>
  <c r="F274" i="2"/>
  <c r="G279" i="2"/>
  <c r="D266" i="2"/>
  <c r="D265" i="2"/>
  <c r="D264" i="2"/>
  <c r="C264" i="2"/>
  <c r="C265" i="2"/>
  <c r="C266" i="2"/>
  <c r="B264" i="2"/>
  <c r="B265" i="2"/>
  <c r="B266" i="2"/>
  <c r="E264" i="2"/>
  <c r="G264" i="2"/>
  <c r="E265" i="2"/>
  <c r="G265" i="2"/>
  <c r="E266" i="2"/>
  <c r="G266" i="2"/>
  <c r="G267" i="2"/>
  <c r="G268" i="2"/>
  <c r="F264" i="2"/>
  <c r="F265" i="2"/>
  <c r="F266" i="2"/>
  <c r="G269" i="2"/>
  <c r="D267" i="2"/>
  <c r="C267" i="2"/>
  <c r="B267" i="2"/>
  <c r="D254" i="2"/>
  <c r="D255" i="2"/>
  <c r="D256" i="2"/>
  <c r="D257" i="2"/>
  <c r="C254" i="2"/>
  <c r="C255" i="2"/>
  <c r="C256" i="2"/>
  <c r="C257" i="2"/>
  <c r="B254" i="2"/>
  <c r="B255" i="2"/>
  <c r="B256" i="2"/>
  <c r="B257" i="2"/>
  <c r="E254" i="2"/>
  <c r="G254" i="2"/>
  <c r="E255" i="2"/>
  <c r="G255" i="2"/>
  <c r="E256" i="2"/>
  <c r="G256" i="2"/>
  <c r="E257" i="2"/>
  <c r="G257" i="2"/>
  <c r="G258" i="2"/>
  <c r="G259" i="2"/>
  <c r="F254" i="2"/>
  <c r="F255" i="2"/>
  <c r="F256" i="2"/>
  <c r="F257" i="2"/>
  <c r="G260" i="2"/>
  <c r="D258" i="2"/>
  <c r="C258" i="2"/>
  <c r="B258" i="2"/>
  <c r="C245" i="2"/>
  <c r="B245" i="2"/>
  <c r="D245" i="2"/>
  <c r="E245" i="2"/>
  <c r="F245" i="2"/>
  <c r="G245" i="2"/>
  <c r="C246" i="2"/>
  <c r="B246" i="2"/>
  <c r="D246" i="2"/>
  <c r="E246" i="2"/>
  <c r="F246" i="2"/>
  <c r="G246" i="2"/>
  <c r="D244" i="2"/>
  <c r="D247" i="2"/>
  <c r="C244" i="2"/>
  <c r="C247" i="2"/>
  <c r="B244" i="2"/>
  <c r="B247" i="2"/>
  <c r="E244" i="2"/>
  <c r="G244" i="2"/>
  <c r="E247" i="2"/>
  <c r="G247" i="2"/>
  <c r="G248" i="2"/>
  <c r="G249" i="2"/>
  <c r="F244" i="2"/>
  <c r="F247" i="2"/>
  <c r="G250" i="2"/>
  <c r="D248" i="2"/>
  <c r="C248" i="2"/>
  <c r="B248" i="2"/>
  <c r="B236" i="2"/>
  <c r="B237" i="2"/>
  <c r="D237" i="2"/>
  <c r="D236" i="2"/>
  <c r="C237" i="2"/>
  <c r="C236" i="2"/>
  <c r="E236" i="2"/>
  <c r="G236" i="2"/>
  <c r="E237" i="2"/>
  <c r="G237" i="2"/>
  <c r="G238" i="2"/>
  <c r="G239" i="2"/>
  <c r="F236" i="2"/>
  <c r="F237" i="2"/>
  <c r="G240" i="2"/>
  <c r="D238" i="2"/>
  <c r="C238" i="2"/>
  <c r="B238" i="2"/>
  <c r="D228" i="2"/>
  <c r="D229" i="2"/>
  <c r="C229" i="2"/>
  <c r="C228" i="2"/>
  <c r="B228" i="2"/>
  <c r="B229" i="2"/>
  <c r="E228" i="2"/>
  <c r="G228" i="2"/>
  <c r="E229" i="2"/>
  <c r="G229" i="2"/>
  <c r="G230" i="2"/>
  <c r="G231" i="2"/>
  <c r="F228" i="2"/>
  <c r="F229" i="2"/>
  <c r="G232" i="2"/>
  <c r="D230" i="2"/>
  <c r="C230" i="2"/>
  <c r="B230" i="2"/>
  <c r="C222" i="2"/>
  <c r="D222" i="2"/>
  <c r="D221" i="2"/>
  <c r="C221" i="2"/>
  <c r="C223" i="2"/>
  <c r="B222" i="2"/>
  <c r="B221" i="2"/>
  <c r="E221" i="2"/>
  <c r="G221" i="2"/>
  <c r="E222" i="2"/>
  <c r="G222" i="2"/>
  <c r="G223" i="2"/>
  <c r="G224" i="2"/>
  <c r="F221" i="2"/>
  <c r="F222" i="2"/>
  <c r="G225" i="2"/>
  <c r="D223" i="2"/>
  <c r="B223" i="2"/>
  <c r="D211" i="2"/>
  <c r="D212" i="2"/>
  <c r="D213" i="2"/>
  <c r="D214" i="2"/>
  <c r="C211" i="2"/>
  <c r="C212" i="2"/>
  <c r="C213" i="2"/>
  <c r="C214" i="2"/>
  <c r="B211" i="2"/>
  <c r="B212" i="2"/>
  <c r="B213" i="2"/>
  <c r="B214" i="2"/>
  <c r="E211" i="2"/>
  <c r="G211" i="2"/>
  <c r="E212" i="2"/>
  <c r="G212" i="2"/>
  <c r="E213" i="2"/>
  <c r="G213" i="2"/>
  <c r="E214" i="2"/>
  <c r="G214" i="2"/>
  <c r="G215" i="2"/>
  <c r="G216" i="2"/>
  <c r="F211" i="2"/>
  <c r="F212" i="2"/>
  <c r="F213" i="2"/>
  <c r="F214" i="2"/>
  <c r="G217" i="2"/>
  <c r="D215" i="2"/>
  <c r="C215" i="2"/>
  <c r="B215" i="2"/>
  <c r="C203" i="2"/>
  <c r="B203" i="2"/>
  <c r="D203" i="2"/>
  <c r="E203" i="2"/>
  <c r="G203" i="2"/>
  <c r="F203" i="2"/>
  <c r="B15" i="2"/>
  <c r="C15" i="2"/>
  <c r="D15" i="2"/>
  <c r="E15" i="2"/>
  <c r="G15" i="2"/>
  <c r="B16" i="2"/>
  <c r="C16" i="2"/>
  <c r="D16" i="2"/>
  <c r="E16" i="2"/>
  <c r="G16" i="2"/>
  <c r="B17" i="2"/>
  <c r="C17" i="2"/>
  <c r="D17" i="2"/>
  <c r="E17" i="2"/>
  <c r="G17" i="2"/>
  <c r="B18" i="2"/>
  <c r="C18" i="2"/>
  <c r="D18" i="2"/>
  <c r="E18" i="2"/>
  <c r="G18" i="2"/>
  <c r="B19" i="2"/>
  <c r="C19" i="2"/>
  <c r="D19" i="2"/>
  <c r="E19" i="2"/>
  <c r="G19" i="2"/>
  <c r="B20" i="2"/>
  <c r="C20" i="2"/>
  <c r="D20" i="2"/>
  <c r="E20" i="2"/>
  <c r="G20" i="2"/>
  <c r="B21" i="2"/>
  <c r="C21" i="2"/>
  <c r="D21" i="2"/>
  <c r="E21" i="2"/>
  <c r="G21" i="2"/>
  <c r="B22" i="2"/>
  <c r="C22" i="2"/>
  <c r="D22" i="2"/>
  <c r="E22" i="2"/>
  <c r="G22" i="2"/>
  <c r="B23" i="2"/>
  <c r="C23" i="2"/>
  <c r="D23" i="2"/>
  <c r="E23" i="2"/>
  <c r="G23" i="2"/>
  <c r="B24" i="2"/>
  <c r="C24" i="2"/>
  <c r="D24" i="2"/>
  <c r="E24" i="2"/>
  <c r="G24" i="2"/>
  <c r="B25" i="2"/>
  <c r="C25" i="2"/>
  <c r="D25" i="2"/>
  <c r="E25" i="2"/>
  <c r="G25" i="2"/>
  <c r="B26" i="2"/>
  <c r="C26" i="2"/>
  <c r="D26" i="2"/>
  <c r="E26" i="2"/>
  <c r="G26" i="2"/>
  <c r="B27" i="2"/>
  <c r="C27" i="2"/>
  <c r="D27" i="2"/>
  <c r="E27" i="2"/>
  <c r="G27" i="2"/>
  <c r="B28" i="2"/>
  <c r="C28" i="2"/>
  <c r="D28" i="2"/>
  <c r="E28" i="2"/>
  <c r="G28" i="2"/>
  <c r="B29" i="2"/>
  <c r="C29" i="2"/>
  <c r="D29" i="2"/>
  <c r="E29" i="2"/>
  <c r="G29" i="2"/>
  <c r="B30" i="2"/>
  <c r="C30" i="2"/>
  <c r="D30" i="2"/>
  <c r="E30" i="2"/>
  <c r="G30" i="2"/>
  <c r="B31" i="2"/>
  <c r="C31" i="2"/>
  <c r="D31" i="2"/>
  <c r="E31" i="2"/>
  <c r="G31" i="2"/>
  <c r="B32" i="2"/>
  <c r="C32" i="2"/>
  <c r="D32" i="2"/>
  <c r="E32" i="2"/>
  <c r="G32" i="2"/>
  <c r="B33" i="2"/>
  <c r="C33" i="2"/>
  <c r="D33" i="2"/>
  <c r="E33" i="2"/>
  <c r="G33" i="2"/>
  <c r="B34" i="2"/>
  <c r="C34" i="2"/>
  <c r="D34" i="2"/>
  <c r="E34" i="2"/>
  <c r="G34" i="2"/>
  <c r="B35" i="2"/>
  <c r="C35" i="2"/>
  <c r="D35" i="2"/>
  <c r="E35" i="2"/>
  <c r="G35" i="2"/>
  <c r="B36" i="2"/>
  <c r="C36" i="2"/>
  <c r="D36" i="2"/>
  <c r="E36" i="2"/>
  <c r="G36" i="2"/>
  <c r="B37" i="2"/>
  <c r="C37" i="2"/>
  <c r="D37" i="2"/>
  <c r="E37" i="2"/>
  <c r="G37" i="2"/>
  <c r="B38" i="2"/>
  <c r="C38" i="2"/>
  <c r="D38" i="2"/>
  <c r="E38" i="2"/>
  <c r="G38" i="2"/>
  <c r="B39" i="2"/>
  <c r="C39" i="2"/>
  <c r="D39" i="2"/>
  <c r="E39" i="2"/>
  <c r="G39" i="2"/>
  <c r="B40" i="2"/>
  <c r="C40" i="2"/>
  <c r="D40" i="2"/>
  <c r="E40" i="2"/>
  <c r="G40" i="2"/>
  <c r="B41" i="2"/>
  <c r="C41" i="2"/>
  <c r="D41" i="2"/>
  <c r="E41" i="2"/>
  <c r="G41" i="2"/>
  <c r="B42" i="2"/>
  <c r="C42" i="2"/>
  <c r="D42" i="2"/>
  <c r="E42" i="2"/>
  <c r="G42" i="2"/>
  <c r="B43" i="2"/>
  <c r="C43" i="2"/>
  <c r="D43" i="2"/>
  <c r="E43" i="2"/>
  <c r="G43" i="2"/>
  <c r="B44" i="2"/>
  <c r="C44" i="2"/>
  <c r="D44" i="2"/>
  <c r="E44" i="2"/>
  <c r="G44" i="2"/>
  <c r="B45" i="2"/>
  <c r="C45" i="2"/>
  <c r="D45" i="2"/>
  <c r="E45" i="2"/>
  <c r="G45" i="2"/>
  <c r="B46" i="2"/>
  <c r="C46" i="2"/>
  <c r="D46" i="2"/>
  <c r="E46" i="2"/>
  <c r="G46" i="2"/>
  <c r="B47" i="2"/>
  <c r="C47" i="2"/>
  <c r="D47" i="2"/>
  <c r="E47" i="2"/>
  <c r="G47" i="2"/>
  <c r="G48" i="2"/>
  <c r="G49" i="2"/>
  <c r="D201" i="2"/>
  <c r="D202" i="2"/>
  <c r="D204" i="2"/>
  <c r="C201" i="2"/>
  <c r="C202" i="2"/>
  <c r="C204" i="2"/>
  <c r="B201" i="2"/>
  <c r="B202" i="2"/>
  <c r="B204" i="2"/>
  <c r="B205" i="2"/>
  <c r="E201" i="2"/>
  <c r="G201" i="2"/>
  <c r="E202" i="2"/>
  <c r="G202" i="2"/>
  <c r="E204" i="2"/>
  <c r="G204" i="2"/>
  <c r="G205" i="2"/>
  <c r="G206" i="2"/>
  <c r="F201" i="2"/>
  <c r="F202" i="2"/>
  <c r="F204" i="2"/>
  <c r="G207" i="2"/>
  <c r="D205" i="2"/>
  <c r="C205" i="2"/>
  <c r="B192" i="2"/>
  <c r="C192" i="2"/>
  <c r="D192" i="2"/>
  <c r="E192" i="2"/>
  <c r="G192" i="2"/>
  <c r="B193" i="2"/>
  <c r="C193" i="2"/>
  <c r="D193" i="2"/>
  <c r="E193" i="2"/>
  <c r="G193" i="2"/>
  <c r="B194" i="2"/>
  <c r="C194" i="2"/>
  <c r="D194" i="2"/>
  <c r="E194" i="2"/>
  <c r="G194" i="2"/>
  <c r="G195" i="2"/>
  <c r="G196" i="2"/>
  <c r="F192" i="2"/>
  <c r="F193" i="2"/>
  <c r="F194" i="2"/>
  <c r="G197" i="2"/>
  <c r="D2" i="9"/>
  <c r="D3" i="9"/>
  <c r="D4" i="9"/>
  <c r="D1" i="9"/>
  <c r="D195" i="2"/>
  <c r="C195" i="2"/>
  <c r="B195" i="2"/>
  <c r="C183" i="2"/>
  <c r="C184" i="2"/>
  <c r="C185" i="2"/>
  <c r="C186" i="2"/>
  <c r="D183" i="2"/>
  <c r="D184" i="2"/>
  <c r="D185" i="2"/>
  <c r="D186" i="2"/>
  <c r="B183" i="2"/>
  <c r="B184" i="2"/>
  <c r="B185" i="2"/>
  <c r="B186" i="2"/>
  <c r="E183" i="2"/>
  <c r="G183" i="2"/>
  <c r="E184" i="2"/>
  <c r="G184" i="2"/>
  <c r="E185" i="2"/>
  <c r="G185" i="2"/>
  <c r="G186" i="2"/>
  <c r="G187" i="2"/>
  <c r="F183" i="2"/>
  <c r="F184" i="2"/>
  <c r="F185" i="2"/>
  <c r="G188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D115" i="2"/>
  <c r="D116" i="2"/>
  <c r="D117" i="2"/>
  <c r="D118" i="2"/>
  <c r="C115" i="2"/>
  <c r="C116" i="2"/>
  <c r="C117" i="2"/>
  <c r="C118" i="2"/>
  <c r="B118" i="2"/>
  <c r="B117" i="2"/>
  <c r="B116" i="2"/>
  <c r="B115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E134" i="2"/>
  <c r="G134" i="2"/>
  <c r="E135" i="2"/>
  <c r="G135" i="2"/>
  <c r="E136" i="2"/>
  <c r="G136" i="2"/>
  <c r="E137" i="2"/>
  <c r="G137" i="2"/>
  <c r="E138" i="2"/>
  <c r="G138" i="2"/>
  <c r="E139" i="2"/>
  <c r="G139" i="2"/>
  <c r="E140" i="2"/>
  <c r="G140" i="2"/>
  <c r="E141" i="2"/>
  <c r="G141" i="2"/>
  <c r="E142" i="2"/>
  <c r="G142" i="2"/>
  <c r="E143" i="2"/>
  <c r="G143" i="2"/>
  <c r="E144" i="2"/>
  <c r="G144" i="2"/>
  <c r="E145" i="2"/>
  <c r="G145" i="2"/>
  <c r="E146" i="2"/>
  <c r="G146" i="2"/>
  <c r="E147" i="2"/>
  <c r="G147" i="2"/>
  <c r="E148" i="2"/>
  <c r="G148" i="2"/>
  <c r="E149" i="2"/>
  <c r="G149" i="2"/>
  <c r="E150" i="2"/>
  <c r="G150" i="2"/>
  <c r="E151" i="2"/>
  <c r="G151" i="2"/>
  <c r="E152" i="2"/>
  <c r="G152" i="2"/>
  <c r="E153" i="2"/>
  <c r="G153" i="2"/>
  <c r="E154" i="2"/>
  <c r="G154" i="2"/>
  <c r="E155" i="2"/>
  <c r="G155" i="2"/>
  <c r="E156" i="2"/>
  <c r="G156" i="2"/>
  <c r="E157" i="2"/>
  <c r="G157" i="2"/>
  <c r="E158" i="2"/>
  <c r="G158" i="2"/>
  <c r="E159" i="2"/>
  <c r="G159" i="2"/>
  <c r="E160" i="2"/>
  <c r="G160" i="2"/>
  <c r="E161" i="2"/>
  <c r="G161" i="2"/>
  <c r="E162" i="2"/>
  <c r="G162" i="2"/>
  <c r="E163" i="2"/>
  <c r="G163" i="2"/>
  <c r="E164" i="2"/>
  <c r="G164" i="2"/>
  <c r="E165" i="2"/>
  <c r="G165" i="2"/>
  <c r="E166" i="2"/>
  <c r="G166" i="2"/>
  <c r="E167" i="2"/>
  <c r="G167" i="2"/>
  <c r="E168" i="2"/>
  <c r="G168" i="2"/>
  <c r="E169" i="2"/>
  <c r="G169" i="2"/>
  <c r="E170" i="2"/>
  <c r="G170" i="2"/>
  <c r="E171" i="2"/>
  <c r="G171" i="2"/>
  <c r="E172" i="2"/>
  <c r="G172" i="2"/>
  <c r="E173" i="2"/>
  <c r="G173" i="2"/>
  <c r="E174" i="2"/>
  <c r="G174" i="2"/>
  <c r="E175" i="2"/>
  <c r="G175" i="2"/>
  <c r="E176" i="2"/>
  <c r="G176" i="2"/>
  <c r="E177" i="2"/>
  <c r="G177" i="2"/>
  <c r="G178" i="2"/>
  <c r="G179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G180" i="2"/>
  <c r="E2" i="9"/>
  <c r="E3" i="9"/>
  <c r="E4" i="9"/>
  <c r="E1" i="9"/>
  <c r="E115" i="2"/>
  <c r="G115" i="2"/>
  <c r="E116" i="2"/>
  <c r="G116" i="2"/>
  <c r="E117" i="2"/>
  <c r="G117" i="2"/>
  <c r="E118" i="2"/>
  <c r="G118" i="2"/>
  <c r="G119" i="2"/>
  <c r="G120" i="2"/>
  <c r="F115" i="2"/>
  <c r="F116" i="2"/>
  <c r="F117" i="2"/>
  <c r="F118" i="2"/>
  <c r="G121" i="2"/>
  <c r="D119" i="2"/>
  <c r="C119" i="2"/>
  <c r="B119" i="2"/>
  <c r="B105" i="2"/>
  <c r="C105" i="2"/>
  <c r="D105" i="2"/>
  <c r="E105" i="2"/>
  <c r="G105" i="2"/>
  <c r="B106" i="2"/>
  <c r="C106" i="2"/>
  <c r="D106" i="2"/>
  <c r="E106" i="2"/>
  <c r="G106" i="2"/>
  <c r="B107" i="2"/>
  <c r="C107" i="2"/>
  <c r="D107" i="2"/>
  <c r="E107" i="2"/>
  <c r="G107" i="2"/>
  <c r="B108" i="2"/>
  <c r="C108" i="2"/>
  <c r="D108" i="2"/>
  <c r="E108" i="2"/>
  <c r="G108" i="2"/>
  <c r="G109" i="2"/>
  <c r="G110" i="2"/>
  <c r="F105" i="2"/>
  <c r="F106" i="2"/>
  <c r="F107" i="2"/>
  <c r="F108" i="2"/>
  <c r="G111" i="2"/>
  <c r="D109" i="2"/>
  <c r="C109" i="2"/>
  <c r="B109" i="2"/>
  <c r="B94" i="2"/>
  <c r="C94" i="2"/>
  <c r="D94" i="2"/>
  <c r="E94" i="2"/>
  <c r="G94" i="2"/>
  <c r="B95" i="2"/>
  <c r="C95" i="2"/>
  <c r="D95" i="2"/>
  <c r="E95" i="2"/>
  <c r="G95" i="2"/>
  <c r="B96" i="2"/>
  <c r="C96" i="2"/>
  <c r="D96" i="2"/>
  <c r="E96" i="2"/>
  <c r="G96" i="2"/>
  <c r="B97" i="2"/>
  <c r="C97" i="2"/>
  <c r="D97" i="2"/>
  <c r="E97" i="2"/>
  <c r="G97" i="2"/>
  <c r="B98" i="2"/>
  <c r="C98" i="2"/>
  <c r="D98" i="2"/>
  <c r="E98" i="2"/>
  <c r="G98" i="2"/>
  <c r="G99" i="2"/>
  <c r="G100" i="2"/>
  <c r="F94" i="2"/>
  <c r="F95" i="2"/>
  <c r="F96" i="2"/>
  <c r="F97" i="2"/>
  <c r="F98" i="2"/>
  <c r="G101" i="2"/>
  <c r="D99" i="2"/>
  <c r="C99" i="2"/>
  <c r="B99" i="2"/>
  <c r="B77" i="2"/>
  <c r="C77" i="2"/>
  <c r="D77" i="2"/>
  <c r="E77" i="2"/>
  <c r="G77" i="2"/>
  <c r="B78" i="2"/>
  <c r="C78" i="2"/>
  <c r="D78" i="2"/>
  <c r="E78" i="2"/>
  <c r="G78" i="2"/>
  <c r="B79" i="2"/>
  <c r="C79" i="2"/>
  <c r="D79" i="2"/>
  <c r="E79" i="2"/>
  <c r="G79" i="2"/>
  <c r="B80" i="2"/>
  <c r="C80" i="2"/>
  <c r="D80" i="2"/>
  <c r="E80" i="2"/>
  <c r="G80" i="2"/>
  <c r="B81" i="2"/>
  <c r="C81" i="2"/>
  <c r="D81" i="2"/>
  <c r="E81" i="2"/>
  <c r="G81" i="2"/>
  <c r="B82" i="2"/>
  <c r="C82" i="2"/>
  <c r="D82" i="2"/>
  <c r="E82" i="2"/>
  <c r="G82" i="2"/>
  <c r="B83" i="2"/>
  <c r="C83" i="2"/>
  <c r="D83" i="2"/>
  <c r="E83" i="2"/>
  <c r="G83" i="2"/>
  <c r="B84" i="2"/>
  <c r="C84" i="2"/>
  <c r="D84" i="2"/>
  <c r="E84" i="2"/>
  <c r="G84" i="2"/>
  <c r="B85" i="2"/>
  <c r="C85" i="2"/>
  <c r="D85" i="2"/>
  <c r="E85" i="2"/>
  <c r="G85" i="2"/>
  <c r="B86" i="2"/>
  <c r="C86" i="2"/>
  <c r="D86" i="2"/>
  <c r="E86" i="2"/>
  <c r="G86" i="2"/>
  <c r="G87" i="2"/>
  <c r="G88" i="2"/>
  <c r="F77" i="2"/>
  <c r="F78" i="2"/>
  <c r="F79" i="2"/>
  <c r="F80" i="2"/>
  <c r="F81" i="2"/>
  <c r="F82" i="2"/>
  <c r="F83" i="2"/>
  <c r="F84" i="2"/>
  <c r="F85" i="2"/>
  <c r="F86" i="2"/>
  <c r="G89" i="2"/>
  <c r="D87" i="2"/>
  <c r="C87" i="2"/>
  <c r="B87" i="2"/>
  <c r="B67" i="2"/>
  <c r="F67" i="2"/>
  <c r="C70" i="2"/>
  <c r="A2" i="8"/>
  <c r="B2" i="8"/>
  <c r="D2" i="8"/>
  <c r="B26" i="8"/>
  <c r="B6" i="8"/>
  <c r="B7" i="8"/>
  <c r="B8" i="8"/>
  <c r="B9" i="8"/>
  <c r="B10" i="8"/>
  <c r="D26" i="8"/>
  <c r="E26" i="8"/>
  <c r="H26" i="8"/>
  <c r="L26" i="8"/>
  <c r="C26" i="8"/>
  <c r="F26" i="8"/>
  <c r="G26" i="8"/>
  <c r="I26" i="8"/>
  <c r="M26" i="8"/>
  <c r="N26" i="8"/>
  <c r="O26" i="8"/>
  <c r="D446" i="8"/>
  <c r="E446" i="8"/>
  <c r="B446" i="8"/>
  <c r="H446" i="8"/>
  <c r="L446" i="8"/>
  <c r="F446" i="8"/>
  <c r="G446" i="8"/>
  <c r="C446" i="8"/>
  <c r="I446" i="8"/>
  <c r="M446" i="8"/>
  <c r="N446" i="8"/>
  <c r="O446" i="8"/>
  <c r="K446" i="8"/>
  <c r="J446" i="8"/>
  <c r="D606" i="8"/>
  <c r="E606" i="8"/>
  <c r="B606" i="8"/>
  <c r="H606" i="8"/>
  <c r="L606" i="8"/>
  <c r="F606" i="8"/>
  <c r="G606" i="8"/>
  <c r="C606" i="8"/>
  <c r="I606" i="8"/>
  <c r="M606" i="8"/>
  <c r="N606" i="8"/>
  <c r="O606" i="8"/>
  <c r="K606" i="8"/>
  <c r="J606" i="8"/>
  <c r="D375" i="8"/>
  <c r="E375" i="8"/>
  <c r="B375" i="8"/>
  <c r="H375" i="8"/>
  <c r="L375" i="8"/>
  <c r="F375" i="8"/>
  <c r="G375" i="8"/>
  <c r="C375" i="8"/>
  <c r="I375" i="8"/>
  <c r="M375" i="8"/>
  <c r="N375" i="8"/>
  <c r="O375" i="8"/>
  <c r="K375" i="8"/>
  <c r="J375" i="8"/>
  <c r="D526" i="8"/>
  <c r="E526" i="8"/>
  <c r="B526" i="8"/>
  <c r="H526" i="8"/>
  <c r="L526" i="8"/>
  <c r="F526" i="8"/>
  <c r="G526" i="8"/>
  <c r="C526" i="8"/>
  <c r="I526" i="8"/>
  <c r="M526" i="8"/>
  <c r="N526" i="8"/>
  <c r="O526" i="8"/>
  <c r="K526" i="8"/>
  <c r="J526" i="8"/>
  <c r="D406" i="8"/>
  <c r="E406" i="8"/>
  <c r="B406" i="8"/>
  <c r="H406" i="8"/>
  <c r="L406" i="8"/>
  <c r="F406" i="8"/>
  <c r="G406" i="8"/>
  <c r="C406" i="8"/>
  <c r="I406" i="8"/>
  <c r="M406" i="8"/>
  <c r="N406" i="8"/>
  <c r="O406" i="8"/>
  <c r="K406" i="8"/>
  <c r="J406" i="8"/>
  <c r="D525" i="8"/>
  <c r="E525" i="8"/>
  <c r="B525" i="8"/>
  <c r="H525" i="8"/>
  <c r="L525" i="8"/>
  <c r="F525" i="8"/>
  <c r="G525" i="8"/>
  <c r="C525" i="8"/>
  <c r="I525" i="8"/>
  <c r="M525" i="8"/>
  <c r="N525" i="8"/>
  <c r="O525" i="8"/>
  <c r="K525" i="8"/>
  <c r="J525" i="8"/>
  <c r="D617" i="8"/>
  <c r="E617" i="8"/>
  <c r="B617" i="8"/>
  <c r="H617" i="8"/>
  <c r="L617" i="8"/>
  <c r="F617" i="8"/>
  <c r="G617" i="8"/>
  <c r="C617" i="8"/>
  <c r="I617" i="8"/>
  <c r="M617" i="8"/>
  <c r="N617" i="8"/>
  <c r="O617" i="8"/>
  <c r="K617" i="8"/>
  <c r="J617" i="8"/>
  <c r="D634" i="8"/>
  <c r="E634" i="8"/>
  <c r="B634" i="8"/>
  <c r="H634" i="8"/>
  <c r="L634" i="8"/>
  <c r="F634" i="8"/>
  <c r="G634" i="8"/>
  <c r="C634" i="8"/>
  <c r="I634" i="8"/>
  <c r="M634" i="8"/>
  <c r="N634" i="8"/>
  <c r="O634" i="8"/>
  <c r="K634" i="8"/>
  <c r="J634" i="8"/>
  <c r="D668" i="8"/>
  <c r="E668" i="8"/>
  <c r="B668" i="8"/>
  <c r="H668" i="8"/>
  <c r="L668" i="8"/>
  <c r="F668" i="8"/>
  <c r="G668" i="8"/>
  <c r="C668" i="8"/>
  <c r="I668" i="8"/>
  <c r="M668" i="8"/>
  <c r="N668" i="8"/>
  <c r="O668" i="8"/>
  <c r="K668" i="8"/>
  <c r="J668" i="8"/>
  <c r="D728" i="8"/>
  <c r="E728" i="8"/>
  <c r="B728" i="8"/>
  <c r="H728" i="8"/>
  <c r="L728" i="8"/>
  <c r="F728" i="8"/>
  <c r="G728" i="8"/>
  <c r="C728" i="8"/>
  <c r="I728" i="8"/>
  <c r="M728" i="8"/>
  <c r="N728" i="8"/>
  <c r="O728" i="8"/>
  <c r="K728" i="8"/>
  <c r="J728" i="8"/>
  <c r="D658" i="8"/>
  <c r="E658" i="8"/>
  <c r="B658" i="8"/>
  <c r="H658" i="8"/>
  <c r="L658" i="8"/>
  <c r="F658" i="8"/>
  <c r="G658" i="8"/>
  <c r="C658" i="8"/>
  <c r="I658" i="8"/>
  <c r="M658" i="8"/>
  <c r="N658" i="8"/>
  <c r="O658" i="8"/>
  <c r="K658" i="8"/>
  <c r="J658" i="8"/>
  <c r="D724" i="8"/>
  <c r="E724" i="8"/>
  <c r="B724" i="8"/>
  <c r="H724" i="8"/>
  <c r="L724" i="8"/>
  <c r="F724" i="8"/>
  <c r="G724" i="8"/>
  <c r="C724" i="8"/>
  <c r="I724" i="8"/>
  <c r="M724" i="8"/>
  <c r="N724" i="8"/>
  <c r="O724" i="8"/>
  <c r="K724" i="8"/>
  <c r="J724" i="8"/>
  <c r="D657" i="8"/>
  <c r="E657" i="8"/>
  <c r="B657" i="8"/>
  <c r="H657" i="8"/>
  <c r="L657" i="8"/>
  <c r="F657" i="8"/>
  <c r="G657" i="8"/>
  <c r="C657" i="8"/>
  <c r="I657" i="8"/>
  <c r="M657" i="8"/>
  <c r="N657" i="8"/>
  <c r="O657" i="8"/>
  <c r="K657" i="8"/>
  <c r="J657" i="8"/>
  <c r="D721" i="8"/>
  <c r="E721" i="8"/>
  <c r="B721" i="8"/>
  <c r="H721" i="8"/>
  <c r="L721" i="8"/>
  <c r="F721" i="8"/>
  <c r="G721" i="8"/>
  <c r="C721" i="8"/>
  <c r="I721" i="8"/>
  <c r="M721" i="8"/>
  <c r="N721" i="8"/>
  <c r="O721" i="8"/>
  <c r="K721" i="8"/>
  <c r="J721" i="8"/>
  <c r="D663" i="8"/>
  <c r="E663" i="8"/>
  <c r="B663" i="8"/>
  <c r="H663" i="8"/>
  <c r="L663" i="8"/>
  <c r="F663" i="8"/>
  <c r="G663" i="8"/>
  <c r="C663" i="8"/>
  <c r="I663" i="8"/>
  <c r="M663" i="8"/>
  <c r="N663" i="8"/>
  <c r="O663" i="8"/>
  <c r="K663" i="8"/>
  <c r="J663" i="8"/>
  <c r="D722" i="8"/>
  <c r="E722" i="8"/>
  <c r="B722" i="8"/>
  <c r="H722" i="8"/>
  <c r="L722" i="8"/>
  <c r="F722" i="8"/>
  <c r="G722" i="8"/>
  <c r="C722" i="8"/>
  <c r="I722" i="8"/>
  <c r="M722" i="8"/>
  <c r="N722" i="8"/>
  <c r="O722" i="8"/>
  <c r="K722" i="8"/>
  <c r="J722" i="8"/>
  <c r="D735" i="8"/>
  <c r="E735" i="8"/>
  <c r="B735" i="8"/>
  <c r="H735" i="8"/>
  <c r="L735" i="8"/>
  <c r="F735" i="8"/>
  <c r="G735" i="8"/>
  <c r="C735" i="8"/>
  <c r="I735" i="8"/>
  <c r="M735" i="8"/>
  <c r="N735" i="8"/>
  <c r="O735" i="8"/>
  <c r="K735" i="8"/>
  <c r="J735" i="8"/>
  <c r="D757" i="8"/>
  <c r="E757" i="8"/>
  <c r="B757" i="8"/>
  <c r="H757" i="8"/>
  <c r="L757" i="8"/>
  <c r="F757" i="8"/>
  <c r="G757" i="8"/>
  <c r="C757" i="8"/>
  <c r="I757" i="8"/>
  <c r="M757" i="8"/>
  <c r="N757" i="8"/>
  <c r="O757" i="8"/>
  <c r="K757" i="8"/>
  <c r="J757" i="8"/>
  <c r="D794" i="8"/>
  <c r="E794" i="8"/>
  <c r="B794" i="8"/>
  <c r="H794" i="8"/>
  <c r="L794" i="8"/>
  <c r="F794" i="8"/>
  <c r="G794" i="8"/>
  <c r="C794" i="8"/>
  <c r="I794" i="8"/>
  <c r="M794" i="8"/>
  <c r="N794" i="8"/>
  <c r="O794" i="8"/>
  <c r="K794" i="8"/>
  <c r="J794" i="8"/>
  <c r="D756" i="8"/>
  <c r="E756" i="8"/>
  <c r="B756" i="8"/>
  <c r="H756" i="8"/>
  <c r="L756" i="8"/>
  <c r="F756" i="8"/>
  <c r="G756" i="8"/>
  <c r="C756" i="8"/>
  <c r="I756" i="8"/>
  <c r="M756" i="8"/>
  <c r="N756" i="8"/>
  <c r="O756" i="8"/>
  <c r="K756" i="8"/>
  <c r="J756" i="8"/>
  <c r="D736" i="8"/>
  <c r="E736" i="8"/>
  <c r="B736" i="8"/>
  <c r="H736" i="8"/>
  <c r="L736" i="8"/>
  <c r="F736" i="8"/>
  <c r="G736" i="8"/>
  <c r="C736" i="8"/>
  <c r="I736" i="8"/>
  <c r="M736" i="8"/>
  <c r="N736" i="8"/>
  <c r="O736" i="8"/>
  <c r="K736" i="8"/>
  <c r="J736" i="8"/>
  <c r="D759" i="8"/>
  <c r="E759" i="8"/>
  <c r="B759" i="8"/>
  <c r="H759" i="8"/>
  <c r="L759" i="8"/>
  <c r="F759" i="8"/>
  <c r="G759" i="8"/>
  <c r="C759" i="8"/>
  <c r="I759" i="8"/>
  <c r="M759" i="8"/>
  <c r="N759" i="8"/>
  <c r="O759" i="8"/>
  <c r="K759" i="8"/>
  <c r="J759" i="8"/>
  <c r="D792" i="8"/>
  <c r="E792" i="8"/>
  <c r="B792" i="8"/>
  <c r="H792" i="8"/>
  <c r="L792" i="8"/>
  <c r="F792" i="8"/>
  <c r="G792" i="8"/>
  <c r="C792" i="8"/>
  <c r="I792" i="8"/>
  <c r="M792" i="8"/>
  <c r="N792" i="8"/>
  <c r="O792" i="8"/>
  <c r="K792" i="8"/>
  <c r="J792" i="8"/>
  <c r="D862" i="8"/>
  <c r="E862" i="8"/>
  <c r="B862" i="8"/>
  <c r="H862" i="8"/>
  <c r="L862" i="8"/>
  <c r="F862" i="8"/>
  <c r="G862" i="8"/>
  <c r="C862" i="8"/>
  <c r="I862" i="8"/>
  <c r="M862" i="8"/>
  <c r="N862" i="8"/>
  <c r="O862" i="8"/>
  <c r="K862" i="8"/>
  <c r="J862" i="8"/>
  <c r="D796" i="8"/>
  <c r="E796" i="8"/>
  <c r="B796" i="8"/>
  <c r="H796" i="8"/>
  <c r="L796" i="8"/>
  <c r="F796" i="8"/>
  <c r="G796" i="8"/>
  <c r="C796" i="8"/>
  <c r="I796" i="8"/>
  <c r="M796" i="8"/>
  <c r="N796" i="8"/>
  <c r="O796" i="8"/>
  <c r="K796" i="8"/>
  <c r="J796" i="8"/>
  <c r="D864" i="8"/>
  <c r="E864" i="8"/>
  <c r="B864" i="8"/>
  <c r="H864" i="8"/>
  <c r="L864" i="8"/>
  <c r="F864" i="8"/>
  <c r="G864" i="8"/>
  <c r="C864" i="8"/>
  <c r="I864" i="8"/>
  <c r="M864" i="8"/>
  <c r="N864" i="8"/>
  <c r="O864" i="8"/>
  <c r="K864" i="8"/>
  <c r="J864" i="8"/>
  <c r="D919" i="8"/>
  <c r="E919" i="8"/>
  <c r="B919" i="8"/>
  <c r="H919" i="8"/>
  <c r="L919" i="8"/>
  <c r="F919" i="8"/>
  <c r="G919" i="8"/>
  <c r="C919" i="8"/>
  <c r="I919" i="8"/>
  <c r="M919" i="8"/>
  <c r="N919" i="8"/>
  <c r="O919" i="8"/>
  <c r="K919" i="8"/>
  <c r="J919" i="8"/>
  <c r="D971" i="8"/>
  <c r="E971" i="8"/>
  <c r="B971" i="8"/>
  <c r="H971" i="8"/>
  <c r="L971" i="8"/>
  <c r="F971" i="8"/>
  <c r="G971" i="8"/>
  <c r="C971" i="8"/>
  <c r="I971" i="8"/>
  <c r="M971" i="8"/>
  <c r="N971" i="8"/>
  <c r="O971" i="8"/>
  <c r="K971" i="8"/>
  <c r="J971" i="8"/>
  <c r="D923" i="8"/>
  <c r="E923" i="8"/>
  <c r="B923" i="8"/>
  <c r="H923" i="8"/>
  <c r="L923" i="8"/>
  <c r="F923" i="8"/>
  <c r="G923" i="8"/>
  <c r="C923" i="8"/>
  <c r="I923" i="8"/>
  <c r="M923" i="8"/>
  <c r="N923" i="8"/>
  <c r="O923" i="8"/>
  <c r="K923" i="8"/>
  <c r="J923" i="8"/>
  <c r="D974" i="8"/>
  <c r="E974" i="8"/>
  <c r="B974" i="8"/>
  <c r="H974" i="8"/>
  <c r="L974" i="8"/>
  <c r="F974" i="8"/>
  <c r="G974" i="8"/>
  <c r="C974" i="8"/>
  <c r="I974" i="8"/>
  <c r="M974" i="8"/>
  <c r="N974" i="8"/>
  <c r="O974" i="8"/>
  <c r="K974" i="8"/>
  <c r="J974" i="8"/>
  <c r="D996" i="8"/>
  <c r="E996" i="8"/>
  <c r="B996" i="8"/>
  <c r="H996" i="8"/>
  <c r="L996" i="8"/>
  <c r="F996" i="8"/>
  <c r="G996" i="8"/>
  <c r="C996" i="8"/>
  <c r="I996" i="8"/>
  <c r="M996" i="8"/>
  <c r="N996" i="8"/>
  <c r="O996" i="8"/>
  <c r="K996" i="8"/>
  <c r="J996" i="8"/>
  <c r="D975" i="8"/>
  <c r="E975" i="8"/>
  <c r="B975" i="8"/>
  <c r="H975" i="8"/>
  <c r="L975" i="8"/>
  <c r="F975" i="8"/>
  <c r="G975" i="8"/>
  <c r="C975" i="8"/>
  <c r="I975" i="8"/>
  <c r="M975" i="8"/>
  <c r="N975" i="8"/>
  <c r="O975" i="8"/>
  <c r="K975" i="8"/>
  <c r="J975" i="8"/>
  <c r="D930" i="8"/>
  <c r="E930" i="8"/>
  <c r="B930" i="8"/>
  <c r="H930" i="8"/>
  <c r="L930" i="8"/>
  <c r="F930" i="8"/>
  <c r="G930" i="8"/>
  <c r="C930" i="8"/>
  <c r="I930" i="8"/>
  <c r="M930" i="8"/>
  <c r="N930" i="8"/>
  <c r="O930" i="8"/>
  <c r="K930" i="8"/>
  <c r="J930" i="8"/>
  <c r="D884" i="8"/>
  <c r="E884" i="8"/>
  <c r="B884" i="8"/>
  <c r="H884" i="8"/>
  <c r="L884" i="8"/>
  <c r="F884" i="8"/>
  <c r="G884" i="8"/>
  <c r="C884" i="8"/>
  <c r="I884" i="8"/>
  <c r="M884" i="8"/>
  <c r="N884" i="8"/>
  <c r="O884" i="8"/>
  <c r="K884" i="8"/>
  <c r="J884" i="8"/>
  <c r="D834" i="8"/>
  <c r="E834" i="8"/>
  <c r="B834" i="8"/>
  <c r="H834" i="8"/>
  <c r="L834" i="8"/>
  <c r="F834" i="8"/>
  <c r="G834" i="8"/>
  <c r="C834" i="8"/>
  <c r="I834" i="8"/>
  <c r="M834" i="8"/>
  <c r="N834" i="8"/>
  <c r="O834" i="8"/>
  <c r="K834" i="8"/>
  <c r="J834" i="8"/>
  <c r="D784" i="8"/>
  <c r="E784" i="8"/>
  <c r="B784" i="8"/>
  <c r="H784" i="8"/>
  <c r="L784" i="8"/>
  <c r="F784" i="8"/>
  <c r="G784" i="8"/>
  <c r="C784" i="8"/>
  <c r="I784" i="8"/>
  <c r="M784" i="8"/>
  <c r="N784" i="8"/>
  <c r="O784" i="8"/>
  <c r="K784" i="8"/>
  <c r="J784" i="8"/>
  <c r="D843" i="8"/>
  <c r="E843" i="8"/>
  <c r="B843" i="8"/>
  <c r="H843" i="8"/>
  <c r="L843" i="8"/>
  <c r="F843" i="8"/>
  <c r="G843" i="8"/>
  <c r="C843" i="8"/>
  <c r="I843" i="8"/>
  <c r="M843" i="8"/>
  <c r="N843" i="8"/>
  <c r="O843" i="8"/>
  <c r="K843" i="8"/>
  <c r="J843" i="8"/>
  <c r="D799" i="8"/>
  <c r="E799" i="8"/>
  <c r="B799" i="8"/>
  <c r="H799" i="8"/>
  <c r="L799" i="8"/>
  <c r="F799" i="8"/>
  <c r="G799" i="8"/>
  <c r="C799" i="8"/>
  <c r="I799" i="8"/>
  <c r="M799" i="8"/>
  <c r="N799" i="8"/>
  <c r="O799" i="8"/>
  <c r="K799" i="8"/>
  <c r="J799" i="8"/>
  <c r="D768" i="8"/>
  <c r="E768" i="8"/>
  <c r="B768" i="8"/>
  <c r="H768" i="8"/>
  <c r="L768" i="8"/>
  <c r="F768" i="8"/>
  <c r="G768" i="8"/>
  <c r="C768" i="8"/>
  <c r="I768" i="8"/>
  <c r="M768" i="8"/>
  <c r="N768" i="8"/>
  <c r="O768" i="8"/>
  <c r="K768" i="8"/>
  <c r="J768" i="8"/>
  <c r="D811" i="8"/>
  <c r="E811" i="8"/>
  <c r="B811" i="8"/>
  <c r="H811" i="8"/>
  <c r="L811" i="8"/>
  <c r="F811" i="8"/>
  <c r="G811" i="8"/>
  <c r="C811" i="8"/>
  <c r="I811" i="8"/>
  <c r="M811" i="8"/>
  <c r="N811" i="8"/>
  <c r="O811" i="8"/>
  <c r="K811" i="8"/>
  <c r="J811" i="8"/>
  <c r="D866" i="8"/>
  <c r="E866" i="8"/>
  <c r="B866" i="8"/>
  <c r="H866" i="8"/>
  <c r="L866" i="8"/>
  <c r="F866" i="8"/>
  <c r="G866" i="8"/>
  <c r="C866" i="8"/>
  <c r="I866" i="8"/>
  <c r="M866" i="8"/>
  <c r="N866" i="8"/>
  <c r="O866" i="8"/>
  <c r="K866" i="8"/>
  <c r="J866" i="8"/>
  <c r="D822" i="8"/>
  <c r="E822" i="8"/>
  <c r="B822" i="8"/>
  <c r="H822" i="8"/>
  <c r="L822" i="8"/>
  <c r="F822" i="8"/>
  <c r="G822" i="8"/>
  <c r="C822" i="8"/>
  <c r="I822" i="8"/>
  <c r="M822" i="8"/>
  <c r="N822" i="8"/>
  <c r="O822" i="8"/>
  <c r="K822" i="8"/>
  <c r="J822" i="8"/>
  <c r="D878" i="8"/>
  <c r="E878" i="8"/>
  <c r="B878" i="8"/>
  <c r="H878" i="8"/>
  <c r="L878" i="8"/>
  <c r="F878" i="8"/>
  <c r="G878" i="8"/>
  <c r="C878" i="8"/>
  <c r="I878" i="8"/>
  <c r="M878" i="8"/>
  <c r="N878" i="8"/>
  <c r="O878" i="8"/>
  <c r="K878" i="8"/>
  <c r="J878" i="8"/>
  <c r="D927" i="8"/>
  <c r="E927" i="8"/>
  <c r="B927" i="8"/>
  <c r="H927" i="8"/>
  <c r="L927" i="8"/>
  <c r="F927" i="8"/>
  <c r="G927" i="8"/>
  <c r="C927" i="8"/>
  <c r="I927" i="8"/>
  <c r="M927" i="8"/>
  <c r="N927" i="8"/>
  <c r="O927" i="8"/>
  <c r="K927" i="8"/>
  <c r="J927" i="8"/>
  <c r="D890" i="8"/>
  <c r="E890" i="8"/>
  <c r="B890" i="8"/>
  <c r="H890" i="8"/>
  <c r="L890" i="8"/>
  <c r="F890" i="8"/>
  <c r="G890" i="8"/>
  <c r="C890" i="8"/>
  <c r="I890" i="8"/>
  <c r="M890" i="8"/>
  <c r="N890" i="8"/>
  <c r="O890" i="8"/>
  <c r="K890" i="8"/>
  <c r="J890" i="8"/>
  <c r="D846" i="8"/>
  <c r="E846" i="8"/>
  <c r="B846" i="8"/>
  <c r="H846" i="8"/>
  <c r="L846" i="8"/>
  <c r="F846" i="8"/>
  <c r="G846" i="8"/>
  <c r="C846" i="8"/>
  <c r="I846" i="8"/>
  <c r="M846" i="8"/>
  <c r="N846" i="8"/>
  <c r="O846" i="8"/>
  <c r="K846" i="8"/>
  <c r="J846" i="8"/>
  <c r="D900" i="8"/>
  <c r="E900" i="8"/>
  <c r="B900" i="8"/>
  <c r="H900" i="8"/>
  <c r="L900" i="8"/>
  <c r="F900" i="8"/>
  <c r="G900" i="8"/>
  <c r="C900" i="8"/>
  <c r="I900" i="8"/>
  <c r="M900" i="8"/>
  <c r="N900" i="8"/>
  <c r="O900" i="8"/>
  <c r="K900" i="8"/>
  <c r="J900" i="8"/>
  <c r="D861" i="8"/>
  <c r="E861" i="8"/>
  <c r="B861" i="8"/>
  <c r="H861" i="8"/>
  <c r="L861" i="8"/>
  <c r="F861" i="8"/>
  <c r="G861" i="8"/>
  <c r="C861" i="8"/>
  <c r="I861" i="8"/>
  <c r="M861" i="8"/>
  <c r="N861" i="8"/>
  <c r="O861" i="8"/>
  <c r="K861" i="8"/>
  <c r="J861" i="8"/>
  <c r="D820" i="8"/>
  <c r="E820" i="8"/>
  <c r="B820" i="8"/>
  <c r="H820" i="8"/>
  <c r="L820" i="8"/>
  <c r="F820" i="8"/>
  <c r="G820" i="8"/>
  <c r="C820" i="8"/>
  <c r="I820" i="8"/>
  <c r="M820" i="8"/>
  <c r="N820" i="8"/>
  <c r="O820" i="8"/>
  <c r="K820" i="8"/>
  <c r="J820" i="8"/>
  <c r="D875" i="8"/>
  <c r="E875" i="8"/>
  <c r="B875" i="8"/>
  <c r="H875" i="8"/>
  <c r="L875" i="8"/>
  <c r="F875" i="8"/>
  <c r="G875" i="8"/>
  <c r="C875" i="8"/>
  <c r="I875" i="8"/>
  <c r="M875" i="8"/>
  <c r="N875" i="8"/>
  <c r="O875" i="8"/>
  <c r="K875" i="8"/>
  <c r="J875" i="8"/>
  <c r="D835" i="8"/>
  <c r="E835" i="8"/>
  <c r="B835" i="8"/>
  <c r="H835" i="8"/>
  <c r="L835" i="8"/>
  <c r="F835" i="8"/>
  <c r="G835" i="8"/>
  <c r="C835" i="8"/>
  <c r="I835" i="8"/>
  <c r="M835" i="8"/>
  <c r="N835" i="8"/>
  <c r="O835" i="8"/>
  <c r="K835" i="8"/>
  <c r="J835" i="8"/>
  <c r="D798" i="8"/>
  <c r="E798" i="8"/>
  <c r="B798" i="8"/>
  <c r="H798" i="8"/>
  <c r="L798" i="8"/>
  <c r="F798" i="8"/>
  <c r="G798" i="8"/>
  <c r="C798" i="8"/>
  <c r="I798" i="8"/>
  <c r="M798" i="8"/>
  <c r="N798" i="8"/>
  <c r="O798" i="8"/>
  <c r="K798" i="8"/>
  <c r="J798" i="8"/>
  <c r="D848" i="8"/>
  <c r="E848" i="8"/>
  <c r="B848" i="8"/>
  <c r="H848" i="8"/>
  <c r="L848" i="8"/>
  <c r="F848" i="8"/>
  <c r="G848" i="8"/>
  <c r="C848" i="8"/>
  <c r="I848" i="8"/>
  <c r="M848" i="8"/>
  <c r="N848" i="8"/>
  <c r="O848" i="8"/>
  <c r="K848" i="8"/>
  <c r="J848" i="8"/>
  <c r="D899" i="8"/>
  <c r="E899" i="8"/>
  <c r="B899" i="8"/>
  <c r="H899" i="8"/>
  <c r="L899" i="8"/>
  <c r="F899" i="8"/>
  <c r="G899" i="8"/>
  <c r="C899" i="8"/>
  <c r="I899" i="8"/>
  <c r="M899" i="8"/>
  <c r="N899" i="8"/>
  <c r="O899" i="8"/>
  <c r="K899" i="8"/>
  <c r="J899" i="8"/>
  <c r="D865" i="8"/>
  <c r="E865" i="8"/>
  <c r="B865" i="8"/>
  <c r="H865" i="8"/>
  <c r="L865" i="8"/>
  <c r="F865" i="8"/>
  <c r="G865" i="8"/>
  <c r="C865" i="8"/>
  <c r="I865" i="8"/>
  <c r="M865" i="8"/>
  <c r="N865" i="8"/>
  <c r="O865" i="8"/>
  <c r="K865" i="8"/>
  <c r="J865" i="8"/>
  <c r="D825" i="8"/>
  <c r="E825" i="8"/>
  <c r="B825" i="8"/>
  <c r="H825" i="8"/>
  <c r="L825" i="8"/>
  <c r="F825" i="8"/>
  <c r="G825" i="8"/>
  <c r="C825" i="8"/>
  <c r="I825" i="8"/>
  <c r="M825" i="8"/>
  <c r="N825" i="8"/>
  <c r="O825" i="8"/>
  <c r="K825" i="8"/>
  <c r="J825" i="8"/>
  <c r="D876" i="8"/>
  <c r="E876" i="8"/>
  <c r="B876" i="8"/>
  <c r="H876" i="8"/>
  <c r="L876" i="8"/>
  <c r="F876" i="8"/>
  <c r="G876" i="8"/>
  <c r="C876" i="8"/>
  <c r="I876" i="8"/>
  <c r="M876" i="8"/>
  <c r="N876" i="8"/>
  <c r="O876" i="8"/>
  <c r="K876" i="8"/>
  <c r="J876" i="8"/>
  <c r="D842" i="8"/>
  <c r="E842" i="8"/>
  <c r="B842" i="8"/>
  <c r="H842" i="8"/>
  <c r="L842" i="8"/>
  <c r="F842" i="8"/>
  <c r="G842" i="8"/>
  <c r="C842" i="8"/>
  <c r="I842" i="8"/>
  <c r="M842" i="8"/>
  <c r="N842" i="8"/>
  <c r="O842" i="8"/>
  <c r="K842" i="8"/>
  <c r="J842" i="8"/>
  <c r="D808" i="8"/>
  <c r="E808" i="8"/>
  <c r="B808" i="8"/>
  <c r="H808" i="8"/>
  <c r="L808" i="8"/>
  <c r="F808" i="8"/>
  <c r="G808" i="8"/>
  <c r="C808" i="8"/>
  <c r="I808" i="8"/>
  <c r="M808" i="8"/>
  <c r="N808" i="8"/>
  <c r="O808" i="8"/>
  <c r="K808" i="8"/>
  <c r="J808" i="8"/>
  <c r="D778" i="8"/>
  <c r="E778" i="8"/>
  <c r="B778" i="8"/>
  <c r="H778" i="8"/>
  <c r="L778" i="8"/>
  <c r="F778" i="8"/>
  <c r="G778" i="8"/>
  <c r="C778" i="8"/>
  <c r="I778" i="8"/>
  <c r="M778" i="8"/>
  <c r="N778" i="8"/>
  <c r="O778" i="8"/>
  <c r="K778" i="8"/>
  <c r="J778" i="8"/>
  <c r="D766" i="8"/>
  <c r="E766" i="8"/>
  <c r="B766" i="8"/>
  <c r="H766" i="8"/>
  <c r="L766" i="8"/>
  <c r="F766" i="8"/>
  <c r="G766" i="8"/>
  <c r="C766" i="8"/>
  <c r="I766" i="8"/>
  <c r="M766" i="8"/>
  <c r="N766" i="8"/>
  <c r="O766" i="8"/>
  <c r="K766" i="8"/>
  <c r="J766" i="8"/>
  <c r="D786" i="8"/>
  <c r="E786" i="8"/>
  <c r="B786" i="8"/>
  <c r="H786" i="8"/>
  <c r="L786" i="8"/>
  <c r="F786" i="8"/>
  <c r="G786" i="8"/>
  <c r="C786" i="8"/>
  <c r="I786" i="8"/>
  <c r="M786" i="8"/>
  <c r="N786" i="8"/>
  <c r="O786" i="8"/>
  <c r="K786" i="8"/>
  <c r="J786" i="8"/>
  <c r="D771" i="8"/>
  <c r="E771" i="8"/>
  <c r="B771" i="8"/>
  <c r="H771" i="8"/>
  <c r="L771" i="8"/>
  <c r="F771" i="8"/>
  <c r="G771" i="8"/>
  <c r="C771" i="8"/>
  <c r="I771" i="8"/>
  <c r="M771" i="8"/>
  <c r="N771" i="8"/>
  <c r="O771" i="8"/>
  <c r="K771" i="8"/>
  <c r="J771" i="8"/>
  <c r="D804" i="8"/>
  <c r="E804" i="8"/>
  <c r="B804" i="8"/>
  <c r="H804" i="8"/>
  <c r="L804" i="8"/>
  <c r="F804" i="8"/>
  <c r="G804" i="8"/>
  <c r="C804" i="8"/>
  <c r="I804" i="8"/>
  <c r="M804" i="8"/>
  <c r="N804" i="8"/>
  <c r="O804" i="8"/>
  <c r="K804" i="8"/>
  <c r="J804" i="8"/>
  <c r="D853" i="8"/>
  <c r="E853" i="8"/>
  <c r="B853" i="8"/>
  <c r="H853" i="8"/>
  <c r="L853" i="8"/>
  <c r="F853" i="8"/>
  <c r="G853" i="8"/>
  <c r="C853" i="8"/>
  <c r="I853" i="8"/>
  <c r="M853" i="8"/>
  <c r="N853" i="8"/>
  <c r="O853" i="8"/>
  <c r="K853" i="8"/>
  <c r="J853" i="8"/>
  <c r="D897" i="8"/>
  <c r="E897" i="8"/>
  <c r="B897" i="8"/>
  <c r="H897" i="8"/>
  <c r="L897" i="8"/>
  <c r="F897" i="8"/>
  <c r="G897" i="8"/>
  <c r="C897" i="8"/>
  <c r="I897" i="8"/>
  <c r="M897" i="8"/>
  <c r="N897" i="8"/>
  <c r="O897" i="8"/>
  <c r="K897" i="8"/>
  <c r="J897" i="8"/>
  <c r="D868" i="8"/>
  <c r="E868" i="8"/>
  <c r="B868" i="8"/>
  <c r="H868" i="8"/>
  <c r="L868" i="8"/>
  <c r="F868" i="8"/>
  <c r="G868" i="8"/>
  <c r="C868" i="8"/>
  <c r="I868" i="8"/>
  <c r="M868" i="8"/>
  <c r="N868" i="8"/>
  <c r="O868" i="8"/>
  <c r="K868" i="8"/>
  <c r="J868" i="8"/>
  <c r="D912" i="8"/>
  <c r="E912" i="8"/>
  <c r="B912" i="8"/>
  <c r="H912" i="8"/>
  <c r="L912" i="8"/>
  <c r="F912" i="8"/>
  <c r="G912" i="8"/>
  <c r="C912" i="8"/>
  <c r="I912" i="8"/>
  <c r="M912" i="8"/>
  <c r="N912" i="8"/>
  <c r="O912" i="8"/>
  <c r="K912" i="8"/>
  <c r="J912" i="8"/>
  <c r="D882" i="8"/>
  <c r="E882" i="8"/>
  <c r="B882" i="8"/>
  <c r="H882" i="8"/>
  <c r="L882" i="8"/>
  <c r="F882" i="8"/>
  <c r="G882" i="8"/>
  <c r="C882" i="8"/>
  <c r="I882" i="8"/>
  <c r="M882" i="8"/>
  <c r="N882" i="8"/>
  <c r="O882" i="8"/>
  <c r="K882" i="8"/>
  <c r="J882" i="8"/>
  <c r="D924" i="8"/>
  <c r="E924" i="8"/>
  <c r="B924" i="8"/>
  <c r="H924" i="8"/>
  <c r="L924" i="8"/>
  <c r="F924" i="8"/>
  <c r="G924" i="8"/>
  <c r="C924" i="8"/>
  <c r="I924" i="8"/>
  <c r="M924" i="8"/>
  <c r="N924" i="8"/>
  <c r="O924" i="8"/>
  <c r="K924" i="8"/>
  <c r="J924" i="8"/>
  <c r="D965" i="8"/>
  <c r="E965" i="8"/>
  <c r="B965" i="8"/>
  <c r="H965" i="8"/>
  <c r="L965" i="8"/>
  <c r="F965" i="8"/>
  <c r="G965" i="8"/>
  <c r="C965" i="8"/>
  <c r="I965" i="8"/>
  <c r="M965" i="8"/>
  <c r="N965" i="8"/>
  <c r="O965" i="8"/>
  <c r="K965" i="8"/>
  <c r="J965" i="8"/>
  <c r="D941" i="8"/>
  <c r="E941" i="8"/>
  <c r="B941" i="8"/>
  <c r="H941" i="8"/>
  <c r="L941" i="8"/>
  <c r="F941" i="8"/>
  <c r="G941" i="8"/>
  <c r="C941" i="8"/>
  <c r="I941" i="8"/>
  <c r="M941" i="8"/>
  <c r="N941" i="8"/>
  <c r="O941" i="8"/>
  <c r="K941" i="8"/>
  <c r="J941" i="8"/>
  <c r="D907" i="8"/>
  <c r="E907" i="8"/>
  <c r="B907" i="8"/>
  <c r="H907" i="8"/>
  <c r="L907" i="8"/>
  <c r="F907" i="8"/>
  <c r="G907" i="8"/>
  <c r="C907" i="8"/>
  <c r="I907" i="8"/>
  <c r="M907" i="8"/>
  <c r="N907" i="8"/>
  <c r="O907" i="8"/>
  <c r="K907" i="8"/>
  <c r="J907" i="8"/>
  <c r="D953" i="8"/>
  <c r="E953" i="8"/>
  <c r="B953" i="8"/>
  <c r="H953" i="8"/>
  <c r="L953" i="8"/>
  <c r="F953" i="8"/>
  <c r="G953" i="8"/>
  <c r="C953" i="8"/>
  <c r="I953" i="8"/>
  <c r="M953" i="8"/>
  <c r="N953" i="8"/>
  <c r="O953" i="8"/>
  <c r="K953" i="8"/>
  <c r="J953" i="8"/>
  <c r="D979" i="8"/>
  <c r="E979" i="8"/>
  <c r="B979" i="8"/>
  <c r="H979" i="8"/>
  <c r="L979" i="8"/>
  <c r="F979" i="8"/>
  <c r="G979" i="8"/>
  <c r="C979" i="8"/>
  <c r="I979" i="8"/>
  <c r="M979" i="8"/>
  <c r="N979" i="8"/>
  <c r="O979" i="8"/>
  <c r="K979" i="8"/>
  <c r="J979" i="8"/>
  <c r="D959" i="8"/>
  <c r="E959" i="8"/>
  <c r="B959" i="8"/>
  <c r="H959" i="8"/>
  <c r="L959" i="8"/>
  <c r="F959" i="8"/>
  <c r="G959" i="8"/>
  <c r="C959" i="8"/>
  <c r="I959" i="8"/>
  <c r="M959" i="8"/>
  <c r="N959" i="8"/>
  <c r="O959" i="8"/>
  <c r="K959" i="8"/>
  <c r="J959" i="8"/>
  <c r="D934" i="8"/>
  <c r="E934" i="8"/>
  <c r="B934" i="8"/>
  <c r="H934" i="8"/>
  <c r="L934" i="8"/>
  <c r="F934" i="8"/>
  <c r="G934" i="8"/>
  <c r="C934" i="8"/>
  <c r="I934" i="8"/>
  <c r="M934" i="8"/>
  <c r="N934" i="8"/>
  <c r="O934" i="8"/>
  <c r="K934" i="8"/>
  <c r="J934" i="8"/>
  <c r="D969" i="8"/>
  <c r="E969" i="8"/>
  <c r="B969" i="8"/>
  <c r="H969" i="8"/>
  <c r="L969" i="8"/>
  <c r="F969" i="8"/>
  <c r="G969" i="8"/>
  <c r="C969" i="8"/>
  <c r="I969" i="8"/>
  <c r="M969" i="8"/>
  <c r="N969" i="8"/>
  <c r="O969" i="8"/>
  <c r="K969" i="8"/>
  <c r="J969" i="8"/>
  <c r="D950" i="8"/>
  <c r="E950" i="8"/>
  <c r="B950" i="8"/>
  <c r="H950" i="8"/>
  <c r="L950" i="8"/>
  <c r="F950" i="8"/>
  <c r="G950" i="8"/>
  <c r="C950" i="8"/>
  <c r="I950" i="8"/>
  <c r="M950" i="8"/>
  <c r="N950" i="8"/>
  <c r="O950" i="8"/>
  <c r="K950" i="8"/>
  <c r="J950" i="8"/>
  <c r="D920" i="8"/>
  <c r="E920" i="8"/>
  <c r="B920" i="8"/>
  <c r="H920" i="8"/>
  <c r="L920" i="8"/>
  <c r="F920" i="8"/>
  <c r="G920" i="8"/>
  <c r="C920" i="8"/>
  <c r="I920" i="8"/>
  <c r="M920" i="8"/>
  <c r="N920" i="8"/>
  <c r="O920" i="8"/>
  <c r="K920" i="8"/>
  <c r="J920" i="8"/>
  <c r="D958" i="8"/>
  <c r="E958" i="8"/>
  <c r="B958" i="8"/>
  <c r="H958" i="8"/>
  <c r="L958" i="8"/>
  <c r="F958" i="8"/>
  <c r="G958" i="8"/>
  <c r="C958" i="8"/>
  <c r="I958" i="8"/>
  <c r="M958" i="8"/>
  <c r="N958" i="8"/>
  <c r="O958" i="8"/>
  <c r="K958" i="8"/>
  <c r="J958" i="8"/>
  <c r="D935" i="8"/>
  <c r="E935" i="8"/>
  <c r="B935" i="8"/>
  <c r="H935" i="8"/>
  <c r="L935" i="8"/>
  <c r="F935" i="8"/>
  <c r="G935" i="8"/>
  <c r="C935" i="8"/>
  <c r="I935" i="8"/>
  <c r="M935" i="8"/>
  <c r="N935" i="8"/>
  <c r="O935" i="8"/>
  <c r="K935" i="8"/>
  <c r="J935" i="8"/>
  <c r="D910" i="8"/>
  <c r="E910" i="8"/>
  <c r="B910" i="8"/>
  <c r="H910" i="8"/>
  <c r="L910" i="8"/>
  <c r="F910" i="8"/>
  <c r="G910" i="8"/>
  <c r="C910" i="8"/>
  <c r="I910" i="8"/>
  <c r="M910" i="8"/>
  <c r="N910" i="8"/>
  <c r="O910" i="8"/>
  <c r="K910" i="8"/>
  <c r="J910" i="8"/>
  <c r="D883" i="8"/>
  <c r="E883" i="8"/>
  <c r="B883" i="8"/>
  <c r="H883" i="8"/>
  <c r="L883" i="8"/>
  <c r="F883" i="8"/>
  <c r="G883" i="8"/>
  <c r="C883" i="8"/>
  <c r="I883" i="8"/>
  <c r="M883" i="8"/>
  <c r="N883" i="8"/>
  <c r="O883" i="8"/>
  <c r="K883" i="8"/>
  <c r="J883" i="8"/>
  <c r="D857" i="8"/>
  <c r="E857" i="8"/>
  <c r="B857" i="8"/>
  <c r="H857" i="8"/>
  <c r="L857" i="8"/>
  <c r="F857" i="8"/>
  <c r="G857" i="8"/>
  <c r="C857" i="8"/>
  <c r="I857" i="8"/>
  <c r="M857" i="8"/>
  <c r="N857" i="8"/>
  <c r="O857" i="8"/>
  <c r="K857" i="8"/>
  <c r="J857" i="8"/>
  <c r="D896" i="8"/>
  <c r="E896" i="8"/>
  <c r="B896" i="8"/>
  <c r="H896" i="8"/>
  <c r="L896" i="8"/>
  <c r="F896" i="8"/>
  <c r="G896" i="8"/>
  <c r="C896" i="8"/>
  <c r="I896" i="8"/>
  <c r="M896" i="8"/>
  <c r="N896" i="8"/>
  <c r="O896" i="8"/>
  <c r="K896" i="8"/>
  <c r="J896" i="8"/>
  <c r="D939" i="8"/>
  <c r="E939" i="8"/>
  <c r="B939" i="8"/>
  <c r="H939" i="8"/>
  <c r="L939" i="8"/>
  <c r="F939" i="8"/>
  <c r="G939" i="8"/>
  <c r="C939" i="8"/>
  <c r="I939" i="8"/>
  <c r="M939" i="8"/>
  <c r="N939" i="8"/>
  <c r="O939" i="8"/>
  <c r="K939" i="8"/>
  <c r="J939" i="8"/>
  <c r="D913" i="8"/>
  <c r="E913" i="8"/>
  <c r="B913" i="8"/>
  <c r="H913" i="8"/>
  <c r="L913" i="8"/>
  <c r="F913" i="8"/>
  <c r="G913" i="8"/>
  <c r="C913" i="8"/>
  <c r="I913" i="8"/>
  <c r="M913" i="8"/>
  <c r="N913" i="8"/>
  <c r="O913" i="8"/>
  <c r="K913" i="8"/>
  <c r="J913" i="8"/>
  <c r="D888" i="8"/>
  <c r="E888" i="8"/>
  <c r="B888" i="8"/>
  <c r="H888" i="8"/>
  <c r="L888" i="8"/>
  <c r="F888" i="8"/>
  <c r="G888" i="8"/>
  <c r="C888" i="8"/>
  <c r="I888" i="8"/>
  <c r="M888" i="8"/>
  <c r="N888" i="8"/>
  <c r="O888" i="8"/>
  <c r="K888" i="8"/>
  <c r="J888" i="8"/>
  <c r="D860" i="8"/>
  <c r="E860" i="8"/>
  <c r="B860" i="8"/>
  <c r="H860" i="8"/>
  <c r="L860" i="8"/>
  <c r="F860" i="8"/>
  <c r="G860" i="8"/>
  <c r="C860" i="8"/>
  <c r="I860" i="8"/>
  <c r="M860" i="8"/>
  <c r="N860" i="8"/>
  <c r="O860" i="8"/>
  <c r="K860" i="8"/>
  <c r="J860" i="8"/>
  <c r="D831" i="8"/>
  <c r="E831" i="8"/>
  <c r="B831" i="8"/>
  <c r="H831" i="8"/>
  <c r="L831" i="8"/>
  <c r="F831" i="8"/>
  <c r="G831" i="8"/>
  <c r="C831" i="8"/>
  <c r="I831" i="8"/>
  <c r="M831" i="8"/>
  <c r="N831" i="8"/>
  <c r="O831" i="8"/>
  <c r="K831" i="8"/>
  <c r="J831" i="8"/>
  <c r="D809" i="8"/>
  <c r="E809" i="8"/>
  <c r="B809" i="8"/>
  <c r="H809" i="8"/>
  <c r="L809" i="8"/>
  <c r="F809" i="8"/>
  <c r="G809" i="8"/>
  <c r="C809" i="8"/>
  <c r="I809" i="8"/>
  <c r="M809" i="8"/>
  <c r="N809" i="8"/>
  <c r="O809" i="8"/>
  <c r="K809" i="8"/>
  <c r="J809" i="8"/>
  <c r="D849" i="8"/>
  <c r="E849" i="8"/>
  <c r="B849" i="8"/>
  <c r="H849" i="8"/>
  <c r="L849" i="8"/>
  <c r="F849" i="8"/>
  <c r="G849" i="8"/>
  <c r="C849" i="8"/>
  <c r="I849" i="8"/>
  <c r="M849" i="8"/>
  <c r="N849" i="8"/>
  <c r="O849" i="8"/>
  <c r="K849" i="8"/>
  <c r="J849" i="8"/>
  <c r="D823" i="8"/>
  <c r="E823" i="8"/>
  <c r="B823" i="8"/>
  <c r="H823" i="8"/>
  <c r="L823" i="8"/>
  <c r="F823" i="8"/>
  <c r="G823" i="8"/>
  <c r="C823" i="8"/>
  <c r="I823" i="8"/>
  <c r="M823" i="8"/>
  <c r="N823" i="8"/>
  <c r="O823" i="8"/>
  <c r="K823" i="8"/>
  <c r="J823" i="8"/>
  <c r="D797" i="8"/>
  <c r="E797" i="8"/>
  <c r="B797" i="8"/>
  <c r="H797" i="8"/>
  <c r="L797" i="8"/>
  <c r="F797" i="8"/>
  <c r="G797" i="8"/>
  <c r="C797" i="8"/>
  <c r="I797" i="8"/>
  <c r="M797" i="8"/>
  <c r="N797" i="8"/>
  <c r="O797" i="8"/>
  <c r="K797" i="8"/>
  <c r="J797" i="8"/>
  <c r="D776" i="8"/>
  <c r="E776" i="8"/>
  <c r="B776" i="8"/>
  <c r="H776" i="8"/>
  <c r="L776" i="8"/>
  <c r="F776" i="8"/>
  <c r="G776" i="8"/>
  <c r="C776" i="8"/>
  <c r="I776" i="8"/>
  <c r="M776" i="8"/>
  <c r="N776" i="8"/>
  <c r="O776" i="8"/>
  <c r="K776" i="8"/>
  <c r="J776" i="8"/>
  <c r="D815" i="8"/>
  <c r="E815" i="8"/>
  <c r="B815" i="8"/>
  <c r="H815" i="8"/>
  <c r="L815" i="8"/>
  <c r="F815" i="8"/>
  <c r="G815" i="8"/>
  <c r="C815" i="8"/>
  <c r="I815" i="8"/>
  <c r="M815" i="8"/>
  <c r="N815" i="8"/>
  <c r="O815" i="8"/>
  <c r="K815" i="8"/>
  <c r="J815" i="8"/>
  <c r="D785" i="8"/>
  <c r="E785" i="8"/>
  <c r="B785" i="8"/>
  <c r="H785" i="8"/>
  <c r="L785" i="8"/>
  <c r="F785" i="8"/>
  <c r="G785" i="8"/>
  <c r="C785" i="8"/>
  <c r="I785" i="8"/>
  <c r="M785" i="8"/>
  <c r="N785" i="8"/>
  <c r="O785" i="8"/>
  <c r="K785" i="8"/>
  <c r="J785" i="8"/>
  <c r="D773" i="8"/>
  <c r="E773" i="8"/>
  <c r="B773" i="8"/>
  <c r="H773" i="8"/>
  <c r="L773" i="8"/>
  <c r="F773" i="8"/>
  <c r="G773" i="8"/>
  <c r="C773" i="8"/>
  <c r="I773" i="8"/>
  <c r="M773" i="8"/>
  <c r="N773" i="8"/>
  <c r="O773" i="8"/>
  <c r="K773" i="8"/>
  <c r="J773" i="8"/>
  <c r="D765" i="8"/>
  <c r="E765" i="8"/>
  <c r="B765" i="8"/>
  <c r="H765" i="8"/>
  <c r="L765" i="8"/>
  <c r="F765" i="8"/>
  <c r="G765" i="8"/>
  <c r="C765" i="8"/>
  <c r="I765" i="8"/>
  <c r="M765" i="8"/>
  <c r="N765" i="8"/>
  <c r="O765" i="8"/>
  <c r="K765" i="8"/>
  <c r="J765" i="8"/>
  <c r="D781" i="8"/>
  <c r="E781" i="8"/>
  <c r="B781" i="8"/>
  <c r="H781" i="8"/>
  <c r="L781" i="8"/>
  <c r="F781" i="8"/>
  <c r="G781" i="8"/>
  <c r="C781" i="8"/>
  <c r="I781" i="8"/>
  <c r="M781" i="8"/>
  <c r="N781" i="8"/>
  <c r="O781" i="8"/>
  <c r="K781" i="8"/>
  <c r="J781" i="8"/>
  <c r="D770" i="8"/>
  <c r="E770" i="8"/>
  <c r="B770" i="8"/>
  <c r="H770" i="8"/>
  <c r="L770" i="8"/>
  <c r="F770" i="8"/>
  <c r="G770" i="8"/>
  <c r="C770" i="8"/>
  <c r="I770" i="8"/>
  <c r="M770" i="8"/>
  <c r="N770" i="8"/>
  <c r="O770" i="8"/>
  <c r="K770" i="8"/>
  <c r="J770" i="8"/>
  <c r="D795" i="8"/>
  <c r="E795" i="8"/>
  <c r="B795" i="8"/>
  <c r="H795" i="8"/>
  <c r="L795" i="8"/>
  <c r="F795" i="8"/>
  <c r="G795" i="8"/>
  <c r="C795" i="8"/>
  <c r="I795" i="8"/>
  <c r="M795" i="8"/>
  <c r="N795" i="8"/>
  <c r="O795" i="8"/>
  <c r="K795" i="8"/>
  <c r="J795" i="8"/>
  <c r="D838" i="8"/>
  <c r="E838" i="8"/>
  <c r="B838" i="8"/>
  <c r="H838" i="8"/>
  <c r="L838" i="8"/>
  <c r="F838" i="8"/>
  <c r="G838" i="8"/>
  <c r="C838" i="8"/>
  <c r="I838" i="8"/>
  <c r="M838" i="8"/>
  <c r="N838" i="8"/>
  <c r="O838" i="8"/>
  <c r="K838" i="8"/>
  <c r="J838" i="8"/>
  <c r="D813" i="8"/>
  <c r="E813" i="8"/>
  <c r="B813" i="8"/>
  <c r="H813" i="8"/>
  <c r="L813" i="8"/>
  <c r="F813" i="8"/>
  <c r="G813" i="8"/>
  <c r="C813" i="8"/>
  <c r="I813" i="8"/>
  <c r="M813" i="8"/>
  <c r="N813" i="8"/>
  <c r="O813" i="8"/>
  <c r="K813" i="8"/>
  <c r="J813" i="8"/>
  <c r="D855" i="8"/>
  <c r="E855" i="8"/>
  <c r="B855" i="8"/>
  <c r="H855" i="8"/>
  <c r="L855" i="8"/>
  <c r="F855" i="8"/>
  <c r="G855" i="8"/>
  <c r="C855" i="8"/>
  <c r="I855" i="8"/>
  <c r="M855" i="8"/>
  <c r="N855" i="8"/>
  <c r="O855" i="8"/>
  <c r="K855" i="8"/>
  <c r="J855" i="8"/>
  <c r="D827" i="8"/>
  <c r="E827" i="8"/>
  <c r="B827" i="8"/>
  <c r="H827" i="8"/>
  <c r="L827" i="8"/>
  <c r="F827" i="8"/>
  <c r="G827" i="8"/>
  <c r="C827" i="8"/>
  <c r="I827" i="8"/>
  <c r="M827" i="8"/>
  <c r="N827" i="8"/>
  <c r="O827" i="8"/>
  <c r="K827" i="8"/>
  <c r="J827" i="8"/>
  <c r="D805" i="8"/>
  <c r="E805" i="8"/>
  <c r="B805" i="8"/>
  <c r="H805" i="8"/>
  <c r="L805" i="8"/>
  <c r="F805" i="8"/>
  <c r="G805" i="8"/>
  <c r="C805" i="8"/>
  <c r="I805" i="8"/>
  <c r="M805" i="8"/>
  <c r="N805" i="8"/>
  <c r="O805" i="8"/>
  <c r="K805" i="8"/>
  <c r="J805" i="8"/>
  <c r="D844" i="8"/>
  <c r="E844" i="8"/>
  <c r="B844" i="8"/>
  <c r="H844" i="8"/>
  <c r="L844" i="8"/>
  <c r="F844" i="8"/>
  <c r="G844" i="8"/>
  <c r="C844" i="8"/>
  <c r="I844" i="8"/>
  <c r="M844" i="8"/>
  <c r="N844" i="8"/>
  <c r="O844" i="8"/>
  <c r="K844" i="8"/>
  <c r="J844" i="8"/>
  <c r="D886" i="8"/>
  <c r="E886" i="8"/>
  <c r="B886" i="8"/>
  <c r="H886" i="8"/>
  <c r="L886" i="8"/>
  <c r="F886" i="8"/>
  <c r="G886" i="8"/>
  <c r="C886" i="8"/>
  <c r="I886" i="8"/>
  <c r="M886" i="8"/>
  <c r="N886" i="8"/>
  <c r="O886" i="8"/>
  <c r="K886" i="8"/>
  <c r="J886" i="8"/>
  <c r="D918" i="8"/>
  <c r="E918" i="8"/>
  <c r="B918" i="8"/>
  <c r="H918" i="8"/>
  <c r="L918" i="8"/>
  <c r="F918" i="8"/>
  <c r="G918" i="8"/>
  <c r="C918" i="8"/>
  <c r="I918" i="8"/>
  <c r="M918" i="8"/>
  <c r="N918" i="8"/>
  <c r="O918" i="8"/>
  <c r="K918" i="8"/>
  <c r="J918" i="8"/>
  <c r="D901" i="8"/>
  <c r="E901" i="8"/>
  <c r="B901" i="8"/>
  <c r="H901" i="8"/>
  <c r="L901" i="8"/>
  <c r="F901" i="8"/>
  <c r="G901" i="8"/>
  <c r="C901" i="8"/>
  <c r="I901" i="8"/>
  <c r="M901" i="8"/>
  <c r="N901" i="8"/>
  <c r="O901" i="8"/>
  <c r="K901" i="8"/>
  <c r="J901" i="8"/>
  <c r="D937" i="8"/>
  <c r="E937" i="8"/>
  <c r="B937" i="8"/>
  <c r="H937" i="8"/>
  <c r="L937" i="8"/>
  <c r="F937" i="8"/>
  <c r="G937" i="8"/>
  <c r="C937" i="8"/>
  <c r="I937" i="8"/>
  <c r="M937" i="8"/>
  <c r="N937" i="8"/>
  <c r="O937" i="8"/>
  <c r="K937" i="8"/>
  <c r="J937" i="8"/>
  <c r="D936" i="8"/>
  <c r="E936" i="8"/>
  <c r="B936" i="8"/>
  <c r="H936" i="8"/>
  <c r="L936" i="8"/>
  <c r="F936" i="8"/>
  <c r="G936" i="8"/>
  <c r="C936" i="8"/>
  <c r="I936" i="8"/>
  <c r="M936" i="8"/>
  <c r="N936" i="8"/>
  <c r="O936" i="8"/>
  <c r="K936" i="8"/>
  <c r="J936" i="8"/>
  <c r="D952" i="8"/>
  <c r="E952" i="8"/>
  <c r="B952" i="8"/>
  <c r="H952" i="8"/>
  <c r="L952" i="8"/>
  <c r="F952" i="8"/>
  <c r="G952" i="8"/>
  <c r="C952" i="8"/>
  <c r="I952" i="8"/>
  <c r="M952" i="8"/>
  <c r="N952" i="8"/>
  <c r="O952" i="8"/>
  <c r="K952" i="8"/>
  <c r="J952" i="8"/>
  <c r="D978" i="8"/>
  <c r="E978" i="8"/>
  <c r="B978" i="8"/>
  <c r="H978" i="8"/>
  <c r="L978" i="8"/>
  <c r="F978" i="8"/>
  <c r="G978" i="8"/>
  <c r="C978" i="8"/>
  <c r="I978" i="8"/>
  <c r="M978" i="8"/>
  <c r="N978" i="8"/>
  <c r="O978" i="8"/>
  <c r="K978" i="8"/>
  <c r="J978" i="8"/>
  <c r="D962" i="8"/>
  <c r="E962" i="8"/>
  <c r="B962" i="8"/>
  <c r="H962" i="8"/>
  <c r="L962" i="8"/>
  <c r="F962" i="8"/>
  <c r="G962" i="8"/>
  <c r="C962" i="8"/>
  <c r="I962" i="8"/>
  <c r="M962" i="8"/>
  <c r="N962" i="8"/>
  <c r="O962" i="8"/>
  <c r="K962" i="8"/>
  <c r="J962" i="8"/>
  <c r="D946" i="8"/>
  <c r="E946" i="8"/>
  <c r="B946" i="8"/>
  <c r="H946" i="8"/>
  <c r="L946" i="8"/>
  <c r="F946" i="8"/>
  <c r="G946" i="8"/>
  <c r="C946" i="8"/>
  <c r="I946" i="8"/>
  <c r="M946" i="8"/>
  <c r="N946" i="8"/>
  <c r="O946" i="8"/>
  <c r="K946" i="8"/>
  <c r="J946" i="8"/>
  <c r="D917" i="8"/>
  <c r="E917" i="8"/>
  <c r="B917" i="8"/>
  <c r="H917" i="8"/>
  <c r="L917" i="8"/>
  <c r="F917" i="8"/>
  <c r="G917" i="8"/>
  <c r="C917" i="8"/>
  <c r="I917" i="8"/>
  <c r="M917" i="8"/>
  <c r="N917" i="8"/>
  <c r="O917" i="8"/>
  <c r="K917" i="8"/>
  <c r="J917" i="8"/>
  <c r="D902" i="8"/>
  <c r="E902" i="8"/>
  <c r="B902" i="8"/>
  <c r="H902" i="8"/>
  <c r="L902" i="8"/>
  <c r="F902" i="8"/>
  <c r="G902" i="8"/>
  <c r="C902" i="8"/>
  <c r="I902" i="8"/>
  <c r="M902" i="8"/>
  <c r="N902" i="8"/>
  <c r="O902" i="8"/>
  <c r="K902" i="8"/>
  <c r="J902" i="8"/>
  <c r="D879" i="8"/>
  <c r="E879" i="8"/>
  <c r="B879" i="8"/>
  <c r="H879" i="8"/>
  <c r="L879" i="8"/>
  <c r="F879" i="8"/>
  <c r="G879" i="8"/>
  <c r="C879" i="8"/>
  <c r="I879" i="8"/>
  <c r="M879" i="8"/>
  <c r="N879" i="8"/>
  <c r="O879" i="8"/>
  <c r="K879" i="8"/>
  <c r="J879" i="8"/>
  <c r="D858" i="8"/>
  <c r="E858" i="8"/>
  <c r="B858" i="8"/>
  <c r="H858" i="8"/>
  <c r="L858" i="8"/>
  <c r="F858" i="8"/>
  <c r="G858" i="8"/>
  <c r="C858" i="8"/>
  <c r="I858" i="8"/>
  <c r="M858" i="8"/>
  <c r="N858" i="8"/>
  <c r="O858" i="8"/>
  <c r="K858" i="8"/>
  <c r="J858" i="8"/>
  <c r="D893" i="8"/>
  <c r="E893" i="8"/>
  <c r="B893" i="8"/>
  <c r="H893" i="8"/>
  <c r="L893" i="8"/>
  <c r="F893" i="8"/>
  <c r="G893" i="8"/>
  <c r="C893" i="8"/>
  <c r="I893" i="8"/>
  <c r="M893" i="8"/>
  <c r="N893" i="8"/>
  <c r="O893" i="8"/>
  <c r="K893" i="8"/>
  <c r="J893" i="8"/>
  <c r="D873" i="8"/>
  <c r="E873" i="8"/>
  <c r="B873" i="8"/>
  <c r="H873" i="8"/>
  <c r="L873" i="8"/>
  <c r="F873" i="8"/>
  <c r="G873" i="8"/>
  <c r="C873" i="8"/>
  <c r="I873" i="8"/>
  <c r="M873" i="8"/>
  <c r="N873" i="8"/>
  <c r="O873" i="8"/>
  <c r="K873" i="8"/>
  <c r="J873" i="8"/>
  <c r="D872" i="8"/>
  <c r="E872" i="8"/>
  <c r="B872" i="8"/>
  <c r="H872" i="8"/>
  <c r="L872" i="8"/>
  <c r="F872" i="8"/>
  <c r="G872" i="8"/>
  <c r="C872" i="8"/>
  <c r="I872" i="8"/>
  <c r="M872" i="8"/>
  <c r="N872" i="8"/>
  <c r="O872" i="8"/>
  <c r="K872" i="8"/>
  <c r="J872" i="8"/>
  <c r="D889" i="8"/>
  <c r="E889" i="8"/>
  <c r="B889" i="8"/>
  <c r="H889" i="8"/>
  <c r="L889" i="8"/>
  <c r="F889" i="8"/>
  <c r="G889" i="8"/>
  <c r="C889" i="8"/>
  <c r="I889" i="8"/>
  <c r="M889" i="8"/>
  <c r="N889" i="8"/>
  <c r="O889" i="8"/>
  <c r="K889" i="8"/>
  <c r="J889" i="8"/>
  <c r="D921" i="8"/>
  <c r="E921" i="8"/>
  <c r="B921" i="8"/>
  <c r="H921" i="8"/>
  <c r="L921" i="8"/>
  <c r="F921" i="8"/>
  <c r="G921" i="8"/>
  <c r="C921" i="8"/>
  <c r="I921" i="8"/>
  <c r="M921" i="8"/>
  <c r="N921" i="8"/>
  <c r="O921" i="8"/>
  <c r="K921" i="8"/>
  <c r="J921" i="8"/>
  <c r="D904" i="8"/>
  <c r="E904" i="8"/>
  <c r="B904" i="8"/>
  <c r="H904" i="8"/>
  <c r="L904" i="8"/>
  <c r="F904" i="8"/>
  <c r="G904" i="8"/>
  <c r="C904" i="8"/>
  <c r="I904" i="8"/>
  <c r="M904" i="8"/>
  <c r="N904" i="8"/>
  <c r="O904" i="8"/>
  <c r="K904" i="8"/>
  <c r="J904" i="8"/>
  <c r="D940" i="8"/>
  <c r="E940" i="8"/>
  <c r="B940" i="8"/>
  <c r="H940" i="8"/>
  <c r="L940" i="8"/>
  <c r="F940" i="8"/>
  <c r="G940" i="8"/>
  <c r="C940" i="8"/>
  <c r="I940" i="8"/>
  <c r="M940" i="8"/>
  <c r="N940" i="8"/>
  <c r="O940" i="8"/>
  <c r="K940" i="8"/>
  <c r="J940" i="8"/>
  <c r="D914" i="8"/>
  <c r="E914" i="8"/>
  <c r="B914" i="8"/>
  <c r="H914" i="8"/>
  <c r="L914" i="8"/>
  <c r="F914" i="8"/>
  <c r="G914" i="8"/>
  <c r="C914" i="8"/>
  <c r="I914" i="8"/>
  <c r="M914" i="8"/>
  <c r="N914" i="8"/>
  <c r="O914" i="8"/>
  <c r="K914" i="8"/>
  <c r="J914" i="8"/>
  <c r="D895" i="8"/>
  <c r="E895" i="8"/>
  <c r="B895" i="8"/>
  <c r="H895" i="8"/>
  <c r="L895" i="8"/>
  <c r="F895" i="8"/>
  <c r="G895" i="8"/>
  <c r="C895" i="8"/>
  <c r="I895" i="8"/>
  <c r="M895" i="8"/>
  <c r="N895" i="8"/>
  <c r="O895" i="8"/>
  <c r="K895" i="8"/>
  <c r="J895" i="8"/>
  <c r="D929" i="8"/>
  <c r="E929" i="8"/>
  <c r="B929" i="8"/>
  <c r="H929" i="8"/>
  <c r="L929" i="8"/>
  <c r="F929" i="8"/>
  <c r="G929" i="8"/>
  <c r="C929" i="8"/>
  <c r="I929" i="8"/>
  <c r="M929" i="8"/>
  <c r="N929" i="8"/>
  <c r="O929" i="8"/>
  <c r="K929" i="8"/>
  <c r="J929" i="8"/>
  <c r="D964" i="8"/>
  <c r="E964" i="8"/>
  <c r="B964" i="8"/>
  <c r="H964" i="8"/>
  <c r="L964" i="8"/>
  <c r="F964" i="8"/>
  <c r="G964" i="8"/>
  <c r="C964" i="8"/>
  <c r="I964" i="8"/>
  <c r="M964" i="8"/>
  <c r="N964" i="8"/>
  <c r="O964" i="8"/>
  <c r="K964" i="8"/>
  <c r="J964" i="8"/>
  <c r="D949" i="8"/>
  <c r="E949" i="8"/>
  <c r="B949" i="8"/>
  <c r="H949" i="8"/>
  <c r="L949" i="8"/>
  <c r="F949" i="8"/>
  <c r="G949" i="8"/>
  <c r="C949" i="8"/>
  <c r="I949" i="8"/>
  <c r="M949" i="8"/>
  <c r="N949" i="8"/>
  <c r="O949" i="8"/>
  <c r="K949" i="8"/>
  <c r="J949" i="8"/>
  <c r="D925" i="8"/>
  <c r="E925" i="8"/>
  <c r="B925" i="8"/>
  <c r="H925" i="8"/>
  <c r="L925" i="8"/>
  <c r="F925" i="8"/>
  <c r="G925" i="8"/>
  <c r="C925" i="8"/>
  <c r="I925" i="8"/>
  <c r="M925" i="8"/>
  <c r="N925" i="8"/>
  <c r="O925" i="8"/>
  <c r="K925" i="8"/>
  <c r="J925" i="8"/>
  <c r="D905" i="8"/>
  <c r="E905" i="8"/>
  <c r="B905" i="8"/>
  <c r="H905" i="8"/>
  <c r="L905" i="8"/>
  <c r="F905" i="8"/>
  <c r="G905" i="8"/>
  <c r="C905" i="8"/>
  <c r="I905" i="8"/>
  <c r="M905" i="8"/>
  <c r="N905" i="8"/>
  <c r="O905" i="8"/>
  <c r="K905" i="8"/>
  <c r="J905" i="8"/>
  <c r="D887" i="8"/>
  <c r="E887" i="8"/>
  <c r="B887" i="8"/>
  <c r="H887" i="8"/>
  <c r="L887" i="8"/>
  <c r="F887" i="8"/>
  <c r="G887" i="8"/>
  <c r="C887" i="8"/>
  <c r="I887" i="8"/>
  <c r="M887" i="8"/>
  <c r="N887" i="8"/>
  <c r="O887" i="8"/>
  <c r="K887" i="8"/>
  <c r="J887" i="8"/>
  <c r="D915" i="8"/>
  <c r="E915" i="8"/>
  <c r="B915" i="8"/>
  <c r="H915" i="8"/>
  <c r="L915" i="8"/>
  <c r="F915" i="8"/>
  <c r="G915" i="8"/>
  <c r="C915" i="8"/>
  <c r="I915" i="8"/>
  <c r="M915" i="8"/>
  <c r="N915" i="8"/>
  <c r="O915" i="8"/>
  <c r="K915" i="8"/>
  <c r="J915" i="8"/>
  <c r="D903" i="8"/>
  <c r="E903" i="8"/>
  <c r="B903" i="8"/>
  <c r="H903" i="8"/>
  <c r="L903" i="8"/>
  <c r="F903" i="8"/>
  <c r="G903" i="8"/>
  <c r="C903" i="8"/>
  <c r="I903" i="8"/>
  <c r="M903" i="8"/>
  <c r="N903" i="8"/>
  <c r="O903" i="8"/>
  <c r="K903" i="8"/>
  <c r="J903" i="8"/>
  <c r="D931" i="8"/>
  <c r="E931" i="8"/>
  <c r="B931" i="8"/>
  <c r="H931" i="8"/>
  <c r="L931" i="8"/>
  <c r="F931" i="8"/>
  <c r="G931" i="8"/>
  <c r="C931" i="8"/>
  <c r="I931" i="8"/>
  <c r="M931" i="8"/>
  <c r="N931" i="8"/>
  <c r="O931" i="8"/>
  <c r="K931" i="8"/>
  <c r="J931" i="8"/>
  <c r="D968" i="8"/>
  <c r="E968" i="8"/>
  <c r="B968" i="8"/>
  <c r="H968" i="8"/>
  <c r="L968" i="8"/>
  <c r="F968" i="8"/>
  <c r="G968" i="8"/>
  <c r="C968" i="8"/>
  <c r="I968" i="8"/>
  <c r="M968" i="8"/>
  <c r="N968" i="8"/>
  <c r="O968" i="8"/>
  <c r="K968" i="8"/>
  <c r="J968" i="8"/>
  <c r="D951" i="8"/>
  <c r="E951" i="8"/>
  <c r="B951" i="8"/>
  <c r="H951" i="8"/>
  <c r="L951" i="8"/>
  <c r="F951" i="8"/>
  <c r="G951" i="8"/>
  <c r="C951" i="8"/>
  <c r="I951" i="8"/>
  <c r="M951" i="8"/>
  <c r="N951" i="8"/>
  <c r="O951" i="8"/>
  <c r="K951" i="8"/>
  <c r="J951" i="8"/>
  <c r="D977" i="8"/>
  <c r="E977" i="8"/>
  <c r="B977" i="8"/>
  <c r="H977" i="8"/>
  <c r="L977" i="8"/>
  <c r="F977" i="8"/>
  <c r="G977" i="8"/>
  <c r="C977" i="8"/>
  <c r="I977" i="8"/>
  <c r="M977" i="8"/>
  <c r="N977" i="8"/>
  <c r="O977" i="8"/>
  <c r="K977" i="8"/>
  <c r="J977" i="8"/>
  <c r="D960" i="8"/>
  <c r="E960" i="8"/>
  <c r="B960" i="8"/>
  <c r="H960" i="8"/>
  <c r="L960" i="8"/>
  <c r="F960" i="8"/>
  <c r="G960" i="8"/>
  <c r="C960" i="8"/>
  <c r="I960" i="8"/>
  <c r="M960" i="8"/>
  <c r="N960" i="8"/>
  <c r="O960" i="8"/>
  <c r="K960" i="8"/>
  <c r="J960" i="8"/>
  <c r="D947" i="8"/>
  <c r="E947" i="8"/>
  <c r="B947" i="8"/>
  <c r="H947" i="8"/>
  <c r="L947" i="8"/>
  <c r="F947" i="8"/>
  <c r="G947" i="8"/>
  <c r="C947" i="8"/>
  <c r="I947" i="8"/>
  <c r="M947" i="8"/>
  <c r="N947" i="8"/>
  <c r="O947" i="8"/>
  <c r="K947" i="8"/>
  <c r="J947" i="8"/>
  <c r="D970" i="8"/>
  <c r="E970" i="8"/>
  <c r="B970" i="8"/>
  <c r="H970" i="8"/>
  <c r="L970" i="8"/>
  <c r="F970" i="8"/>
  <c r="G970" i="8"/>
  <c r="C970" i="8"/>
  <c r="I970" i="8"/>
  <c r="M970" i="8"/>
  <c r="N970" i="8"/>
  <c r="O970" i="8"/>
  <c r="K970" i="8"/>
  <c r="J970" i="8"/>
  <c r="D957" i="8"/>
  <c r="E957" i="8"/>
  <c r="B957" i="8"/>
  <c r="H957" i="8"/>
  <c r="L957" i="8"/>
  <c r="F957" i="8"/>
  <c r="G957" i="8"/>
  <c r="C957" i="8"/>
  <c r="I957" i="8"/>
  <c r="M957" i="8"/>
  <c r="N957" i="8"/>
  <c r="O957" i="8"/>
  <c r="K957" i="8"/>
  <c r="J957" i="8"/>
  <c r="D945" i="8"/>
  <c r="E945" i="8"/>
  <c r="B945" i="8"/>
  <c r="H945" i="8"/>
  <c r="L945" i="8"/>
  <c r="F945" i="8"/>
  <c r="G945" i="8"/>
  <c r="C945" i="8"/>
  <c r="I945" i="8"/>
  <c r="M945" i="8"/>
  <c r="N945" i="8"/>
  <c r="O945" i="8"/>
  <c r="K945" i="8"/>
  <c r="J945" i="8"/>
  <c r="D916" i="8"/>
  <c r="E916" i="8"/>
  <c r="B916" i="8"/>
  <c r="H916" i="8"/>
  <c r="L916" i="8"/>
  <c r="F916" i="8"/>
  <c r="G916" i="8"/>
  <c r="C916" i="8"/>
  <c r="I916" i="8"/>
  <c r="M916" i="8"/>
  <c r="N916" i="8"/>
  <c r="O916" i="8"/>
  <c r="K916" i="8"/>
  <c r="J916" i="8"/>
  <c r="D956" i="8"/>
  <c r="E956" i="8"/>
  <c r="B956" i="8"/>
  <c r="H956" i="8"/>
  <c r="L956" i="8"/>
  <c r="F956" i="8"/>
  <c r="G956" i="8"/>
  <c r="C956" i="8"/>
  <c r="I956" i="8"/>
  <c r="M956" i="8"/>
  <c r="N956" i="8"/>
  <c r="O956" i="8"/>
  <c r="K956" i="8"/>
  <c r="J956" i="8"/>
  <c r="D933" i="8"/>
  <c r="E933" i="8"/>
  <c r="B933" i="8"/>
  <c r="H933" i="8"/>
  <c r="L933" i="8"/>
  <c r="F933" i="8"/>
  <c r="G933" i="8"/>
  <c r="C933" i="8"/>
  <c r="I933" i="8"/>
  <c r="M933" i="8"/>
  <c r="N933" i="8"/>
  <c r="O933" i="8"/>
  <c r="K933" i="8"/>
  <c r="J933" i="8"/>
  <c r="D932" i="8"/>
  <c r="E932" i="8"/>
  <c r="B932" i="8"/>
  <c r="H932" i="8"/>
  <c r="L932" i="8"/>
  <c r="F932" i="8"/>
  <c r="G932" i="8"/>
  <c r="C932" i="8"/>
  <c r="I932" i="8"/>
  <c r="M932" i="8"/>
  <c r="N932" i="8"/>
  <c r="O932" i="8"/>
  <c r="K932" i="8"/>
  <c r="J932" i="8"/>
  <c r="D898" i="8"/>
  <c r="E898" i="8"/>
  <c r="B898" i="8"/>
  <c r="H898" i="8"/>
  <c r="L898" i="8"/>
  <c r="F898" i="8"/>
  <c r="G898" i="8"/>
  <c r="C898" i="8"/>
  <c r="I898" i="8"/>
  <c r="M898" i="8"/>
  <c r="N898" i="8"/>
  <c r="O898" i="8"/>
  <c r="K898" i="8"/>
  <c r="J898" i="8"/>
  <c r="D928" i="8"/>
  <c r="E928" i="8"/>
  <c r="B928" i="8"/>
  <c r="H928" i="8"/>
  <c r="L928" i="8"/>
  <c r="F928" i="8"/>
  <c r="G928" i="8"/>
  <c r="C928" i="8"/>
  <c r="I928" i="8"/>
  <c r="M928" i="8"/>
  <c r="N928" i="8"/>
  <c r="O928" i="8"/>
  <c r="K928" i="8"/>
  <c r="J928" i="8"/>
  <c r="D961" i="8"/>
  <c r="E961" i="8"/>
  <c r="B961" i="8"/>
  <c r="H961" i="8"/>
  <c r="L961" i="8"/>
  <c r="F961" i="8"/>
  <c r="G961" i="8"/>
  <c r="C961" i="8"/>
  <c r="I961" i="8"/>
  <c r="M961" i="8"/>
  <c r="N961" i="8"/>
  <c r="O961" i="8"/>
  <c r="K961" i="8"/>
  <c r="J961" i="8"/>
  <c r="D948" i="8"/>
  <c r="E948" i="8"/>
  <c r="B948" i="8"/>
  <c r="H948" i="8"/>
  <c r="L948" i="8"/>
  <c r="F948" i="8"/>
  <c r="G948" i="8"/>
  <c r="C948" i="8"/>
  <c r="I948" i="8"/>
  <c r="M948" i="8"/>
  <c r="N948" i="8"/>
  <c r="O948" i="8"/>
  <c r="K948" i="8"/>
  <c r="J948" i="8"/>
  <c r="D926" i="8"/>
  <c r="E926" i="8"/>
  <c r="B926" i="8"/>
  <c r="H926" i="8"/>
  <c r="L926" i="8"/>
  <c r="F926" i="8"/>
  <c r="G926" i="8"/>
  <c r="C926" i="8"/>
  <c r="I926" i="8"/>
  <c r="M926" i="8"/>
  <c r="N926" i="8"/>
  <c r="O926" i="8"/>
  <c r="K926" i="8"/>
  <c r="J926" i="8"/>
  <c r="D906" i="8"/>
  <c r="E906" i="8"/>
  <c r="B906" i="8"/>
  <c r="H906" i="8"/>
  <c r="L906" i="8"/>
  <c r="F906" i="8"/>
  <c r="G906" i="8"/>
  <c r="C906" i="8"/>
  <c r="I906" i="8"/>
  <c r="M906" i="8"/>
  <c r="N906" i="8"/>
  <c r="O906" i="8"/>
  <c r="K906" i="8"/>
  <c r="J906" i="8"/>
  <c r="D891" i="8"/>
  <c r="E891" i="8"/>
  <c r="B891" i="8"/>
  <c r="H891" i="8"/>
  <c r="L891" i="8"/>
  <c r="F891" i="8"/>
  <c r="G891" i="8"/>
  <c r="C891" i="8"/>
  <c r="I891" i="8"/>
  <c r="M891" i="8"/>
  <c r="N891" i="8"/>
  <c r="O891" i="8"/>
  <c r="K891" i="8"/>
  <c r="J891" i="8"/>
  <c r="D871" i="8"/>
  <c r="E871" i="8"/>
  <c r="B871" i="8"/>
  <c r="H871" i="8"/>
  <c r="L871" i="8"/>
  <c r="F871" i="8"/>
  <c r="G871" i="8"/>
  <c r="C871" i="8"/>
  <c r="I871" i="8"/>
  <c r="M871" i="8"/>
  <c r="N871" i="8"/>
  <c r="O871" i="8"/>
  <c r="K871" i="8"/>
  <c r="J871" i="8"/>
  <c r="D854" i="8"/>
  <c r="E854" i="8"/>
  <c r="B854" i="8"/>
  <c r="H854" i="8"/>
  <c r="L854" i="8"/>
  <c r="F854" i="8"/>
  <c r="G854" i="8"/>
  <c r="C854" i="8"/>
  <c r="I854" i="8"/>
  <c r="M854" i="8"/>
  <c r="N854" i="8"/>
  <c r="O854" i="8"/>
  <c r="K854" i="8"/>
  <c r="J854" i="8"/>
  <c r="D830" i="8"/>
  <c r="E830" i="8"/>
  <c r="B830" i="8"/>
  <c r="H830" i="8"/>
  <c r="L830" i="8"/>
  <c r="F830" i="8"/>
  <c r="G830" i="8"/>
  <c r="C830" i="8"/>
  <c r="I830" i="8"/>
  <c r="M830" i="8"/>
  <c r="N830" i="8"/>
  <c r="O830" i="8"/>
  <c r="K830" i="8"/>
  <c r="J830" i="8"/>
  <c r="D814" i="8"/>
  <c r="E814" i="8"/>
  <c r="B814" i="8"/>
  <c r="H814" i="8"/>
  <c r="L814" i="8"/>
  <c r="F814" i="8"/>
  <c r="G814" i="8"/>
  <c r="C814" i="8"/>
  <c r="I814" i="8"/>
  <c r="M814" i="8"/>
  <c r="N814" i="8"/>
  <c r="O814" i="8"/>
  <c r="K814" i="8"/>
  <c r="J814" i="8"/>
  <c r="D793" i="8"/>
  <c r="E793" i="8"/>
  <c r="B793" i="8"/>
  <c r="H793" i="8"/>
  <c r="L793" i="8"/>
  <c r="F793" i="8"/>
  <c r="G793" i="8"/>
  <c r="C793" i="8"/>
  <c r="I793" i="8"/>
  <c r="M793" i="8"/>
  <c r="N793" i="8"/>
  <c r="O793" i="8"/>
  <c r="K793" i="8"/>
  <c r="J793" i="8"/>
  <c r="D779" i="8"/>
  <c r="E779" i="8"/>
  <c r="B779" i="8"/>
  <c r="H779" i="8"/>
  <c r="L779" i="8"/>
  <c r="F779" i="8"/>
  <c r="G779" i="8"/>
  <c r="C779" i="8"/>
  <c r="I779" i="8"/>
  <c r="M779" i="8"/>
  <c r="N779" i="8"/>
  <c r="O779" i="8"/>
  <c r="K779" i="8"/>
  <c r="J779" i="8"/>
  <c r="D812" i="8"/>
  <c r="E812" i="8"/>
  <c r="B812" i="8"/>
  <c r="H812" i="8"/>
  <c r="L812" i="8"/>
  <c r="F812" i="8"/>
  <c r="G812" i="8"/>
  <c r="C812" i="8"/>
  <c r="I812" i="8"/>
  <c r="M812" i="8"/>
  <c r="N812" i="8"/>
  <c r="O812" i="8"/>
  <c r="K812" i="8"/>
  <c r="J812" i="8"/>
  <c r="D787" i="8"/>
  <c r="E787" i="8"/>
  <c r="B787" i="8"/>
  <c r="H787" i="8"/>
  <c r="L787" i="8"/>
  <c r="F787" i="8"/>
  <c r="G787" i="8"/>
  <c r="C787" i="8"/>
  <c r="I787" i="8"/>
  <c r="M787" i="8"/>
  <c r="N787" i="8"/>
  <c r="O787" i="8"/>
  <c r="K787" i="8"/>
  <c r="J787" i="8"/>
  <c r="D777" i="8"/>
  <c r="E777" i="8"/>
  <c r="B777" i="8"/>
  <c r="H777" i="8"/>
  <c r="L777" i="8"/>
  <c r="F777" i="8"/>
  <c r="G777" i="8"/>
  <c r="C777" i="8"/>
  <c r="I777" i="8"/>
  <c r="M777" i="8"/>
  <c r="N777" i="8"/>
  <c r="O777" i="8"/>
  <c r="K777" i="8"/>
  <c r="J777" i="8"/>
  <c r="D769" i="8"/>
  <c r="E769" i="8"/>
  <c r="B769" i="8"/>
  <c r="H769" i="8"/>
  <c r="L769" i="8"/>
  <c r="F769" i="8"/>
  <c r="G769" i="8"/>
  <c r="C769" i="8"/>
  <c r="I769" i="8"/>
  <c r="M769" i="8"/>
  <c r="N769" i="8"/>
  <c r="O769" i="8"/>
  <c r="K769" i="8"/>
  <c r="J769" i="8"/>
  <c r="D764" i="8"/>
  <c r="E764" i="8"/>
  <c r="B764" i="8"/>
  <c r="H764" i="8"/>
  <c r="L764" i="8"/>
  <c r="F764" i="8"/>
  <c r="G764" i="8"/>
  <c r="C764" i="8"/>
  <c r="I764" i="8"/>
  <c r="M764" i="8"/>
  <c r="N764" i="8"/>
  <c r="O764" i="8"/>
  <c r="K764" i="8"/>
  <c r="J764" i="8"/>
  <c r="D754" i="8"/>
  <c r="E754" i="8"/>
  <c r="B754" i="8"/>
  <c r="H754" i="8"/>
  <c r="L754" i="8"/>
  <c r="F754" i="8"/>
  <c r="G754" i="8"/>
  <c r="C754" i="8"/>
  <c r="I754" i="8"/>
  <c r="M754" i="8"/>
  <c r="N754" i="8"/>
  <c r="O754" i="8"/>
  <c r="K754" i="8"/>
  <c r="J754" i="8"/>
  <c r="D748" i="8"/>
  <c r="E748" i="8"/>
  <c r="B748" i="8"/>
  <c r="H748" i="8"/>
  <c r="L748" i="8"/>
  <c r="F748" i="8"/>
  <c r="G748" i="8"/>
  <c r="C748" i="8"/>
  <c r="I748" i="8"/>
  <c r="M748" i="8"/>
  <c r="N748" i="8"/>
  <c r="O748" i="8"/>
  <c r="K748" i="8"/>
  <c r="J748" i="8"/>
  <c r="D740" i="8"/>
  <c r="E740" i="8"/>
  <c r="B740" i="8"/>
  <c r="H740" i="8"/>
  <c r="L740" i="8"/>
  <c r="F740" i="8"/>
  <c r="G740" i="8"/>
  <c r="C740" i="8"/>
  <c r="I740" i="8"/>
  <c r="M740" i="8"/>
  <c r="N740" i="8"/>
  <c r="O740" i="8"/>
  <c r="K740" i="8"/>
  <c r="J740" i="8"/>
  <c r="D737" i="8"/>
  <c r="E737" i="8"/>
  <c r="B737" i="8"/>
  <c r="H737" i="8"/>
  <c r="L737" i="8"/>
  <c r="F737" i="8"/>
  <c r="G737" i="8"/>
  <c r="C737" i="8"/>
  <c r="I737" i="8"/>
  <c r="M737" i="8"/>
  <c r="N737" i="8"/>
  <c r="O737" i="8"/>
  <c r="K737" i="8"/>
  <c r="J737" i="8"/>
  <c r="D747" i="8"/>
  <c r="E747" i="8"/>
  <c r="B747" i="8"/>
  <c r="H747" i="8"/>
  <c r="L747" i="8"/>
  <c r="F747" i="8"/>
  <c r="G747" i="8"/>
  <c r="C747" i="8"/>
  <c r="I747" i="8"/>
  <c r="M747" i="8"/>
  <c r="N747" i="8"/>
  <c r="O747" i="8"/>
  <c r="K747" i="8"/>
  <c r="J747" i="8"/>
  <c r="D739" i="8"/>
  <c r="E739" i="8"/>
  <c r="B739" i="8"/>
  <c r="H739" i="8"/>
  <c r="L739" i="8"/>
  <c r="F739" i="8"/>
  <c r="G739" i="8"/>
  <c r="C739" i="8"/>
  <c r="I739" i="8"/>
  <c r="M739" i="8"/>
  <c r="N739" i="8"/>
  <c r="O739" i="8"/>
  <c r="K739" i="8"/>
  <c r="J739" i="8"/>
  <c r="D753" i="8"/>
  <c r="E753" i="8"/>
  <c r="B753" i="8"/>
  <c r="H753" i="8"/>
  <c r="L753" i="8"/>
  <c r="F753" i="8"/>
  <c r="G753" i="8"/>
  <c r="C753" i="8"/>
  <c r="I753" i="8"/>
  <c r="M753" i="8"/>
  <c r="N753" i="8"/>
  <c r="O753" i="8"/>
  <c r="K753" i="8"/>
  <c r="J753" i="8"/>
  <c r="D746" i="8"/>
  <c r="E746" i="8"/>
  <c r="B746" i="8"/>
  <c r="H746" i="8"/>
  <c r="L746" i="8"/>
  <c r="F746" i="8"/>
  <c r="G746" i="8"/>
  <c r="C746" i="8"/>
  <c r="I746" i="8"/>
  <c r="M746" i="8"/>
  <c r="N746" i="8"/>
  <c r="O746" i="8"/>
  <c r="K746" i="8"/>
  <c r="J746" i="8"/>
  <c r="D762" i="8"/>
  <c r="E762" i="8"/>
  <c r="B762" i="8"/>
  <c r="H762" i="8"/>
  <c r="L762" i="8"/>
  <c r="F762" i="8"/>
  <c r="G762" i="8"/>
  <c r="C762" i="8"/>
  <c r="I762" i="8"/>
  <c r="M762" i="8"/>
  <c r="N762" i="8"/>
  <c r="O762" i="8"/>
  <c r="K762" i="8"/>
  <c r="J762" i="8"/>
  <c r="D752" i="8"/>
  <c r="E752" i="8"/>
  <c r="B752" i="8"/>
  <c r="H752" i="8"/>
  <c r="L752" i="8"/>
  <c r="F752" i="8"/>
  <c r="G752" i="8"/>
  <c r="C752" i="8"/>
  <c r="I752" i="8"/>
  <c r="M752" i="8"/>
  <c r="N752" i="8"/>
  <c r="O752" i="8"/>
  <c r="K752" i="8"/>
  <c r="J752" i="8"/>
  <c r="D745" i="8"/>
  <c r="E745" i="8"/>
  <c r="B745" i="8"/>
  <c r="H745" i="8"/>
  <c r="L745" i="8"/>
  <c r="F745" i="8"/>
  <c r="G745" i="8"/>
  <c r="C745" i="8"/>
  <c r="I745" i="8"/>
  <c r="M745" i="8"/>
  <c r="N745" i="8"/>
  <c r="O745" i="8"/>
  <c r="K745" i="8"/>
  <c r="J745" i="8"/>
  <c r="D761" i="8"/>
  <c r="E761" i="8"/>
  <c r="B761" i="8"/>
  <c r="H761" i="8"/>
  <c r="L761" i="8"/>
  <c r="F761" i="8"/>
  <c r="G761" i="8"/>
  <c r="C761" i="8"/>
  <c r="I761" i="8"/>
  <c r="M761" i="8"/>
  <c r="N761" i="8"/>
  <c r="O761" i="8"/>
  <c r="K761" i="8"/>
  <c r="J761" i="8"/>
  <c r="D751" i="8"/>
  <c r="E751" i="8"/>
  <c r="B751" i="8"/>
  <c r="H751" i="8"/>
  <c r="L751" i="8"/>
  <c r="F751" i="8"/>
  <c r="G751" i="8"/>
  <c r="C751" i="8"/>
  <c r="I751" i="8"/>
  <c r="M751" i="8"/>
  <c r="N751" i="8"/>
  <c r="O751" i="8"/>
  <c r="K751" i="8"/>
  <c r="J751" i="8"/>
  <c r="D744" i="8"/>
  <c r="E744" i="8"/>
  <c r="B744" i="8"/>
  <c r="H744" i="8"/>
  <c r="L744" i="8"/>
  <c r="F744" i="8"/>
  <c r="G744" i="8"/>
  <c r="C744" i="8"/>
  <c r="I744" i="8"/>
  <c r="M744" i="8"/>
  <c r="N744" i="8"/>
  <c r="O744" i="8"/>
  <c r="K744" i="8"/>
  <c r="J744" i="8"/>
  <c r="D760" i="8"/>
  <c r="E760" i="8"/>
  <c r="B760" i="8"/>
  <c r="H760" i="8"/>
  <c r="L760" i="8"/>
  <c r="F760" i="8"/>
  <c r="G760" i="8"/>
  <c r="C760" i="8"/>
  <c r="I760" i="8"/>
  <c r="M760" i="8"/>
  <c r="N760" i="8"/>
  <c r="O760" i="8"/>
  <c r="K760" i="8"/>
  <c r="J760" i="8"/>
  <c r="D750" i="8"/>
  <c r="E750" i="8"/>
  <c r="B750" i="8"/>
  <c r="H750" i="8"/>
  <c r="L750" i="8"/>
  <c r="F750" i="8"/>
  <c r="G750" i="8"/>
  <c r="C750" i="8"/>
  <c r="I750" i="8"/>
  <c r="M750" i="8"/>
  <c r="N750" i="8"/>
  <c r="O750" i="8"/>
  <c r="K750" i="8"/>
  <c r="J750" i="8"/>
  <c r="D741" i="8"/>
  <c r="E741" i="8"/>
  <c r="B741" i="8"/>
  <c r="H741" i="8"/>
  <c r="L741" i="8"/>
  <c r="F741" i="8"/>
  <c r="G741" i="8"/>
  <c r="C741" i="8"/>
  <c r="I741" i="8"/>
  <c r="M741" i="8"/>
  <c r="N741" i="8"/>
  <c r="O741" i="8"/>
  <c r="K741" i="8"/>
  <c r="J741" i="8"/>
  <c r="D758" i="8"/>
  <c r="E758" i="8"/>
  <c r="B758" i="8"/>
  <c r="H758" i="8"/>
  <c r="L758" i="8"/>
  <c r="F758" i="8"/>
  <c r="G758" i="8"/>
  <c r="C758" i="8"/>
  <c r="I758" i="8"/>
  <c r="M758" i="8"/>
  <c r="N758" i="8"/>
  <c r="O758" i="8"/>
  <c r="K758" i="8"/>
  <c r="J758" i="8"/>
  <c r="D772" i="8"/>
  <c r="E772" i="8"/>
  <c r="B772" i="8"/>
  <c r="H772" i="8"/>
  <c r="L772" i="8"/>
  <c r="F772" i="8"/>
  <c r="G772" i="8"/>
  <c r="C772" i="8"/>
  <c r="I772" i="8"/>
  <c r="M772" i="8"/>
  <c r="N772" i="8"/>
  <c r="O772" i="8"/>
  <c r="K772" i="8"/>
  <c r="J772" i="8"/>
  <c r="D791" i="8"/>
  <c r="E791" i="8"/>
  <c r="B791" i="8"/>
  <c r="H791" i="8"/>
  <c r="L791" i="8"/>
  <c r="F791" i="8"/>
  <c r="G791" i="8"/>
  <c r="C791" i="8"/>
  <c r="I791" i="8"/>
  <c r="M791" i="8"/>
  <c r="N791" i="8"/>
  <c r="O791" i="8"/>
  <c r="K791" i="8"/>
  <c r="J791" i="8"/>
  <c r="D826" i="8"/>
  <c r="E826" i="8"/>
  <c r="B826" i="8"/>
  <c r="H826" i="8"/>
  <c r="L826" i="8"/>
  <c r="F826" i="8"/>
  <c r="G826" i="8"/>
  <c r="C826" i="8"/>
  <c r="I826" i="8"/>
  <c r="M826" i="8"/>
  <c r="N826" i="8"/>
  <c r="O826" i="8"/>
  <c r="K826" i="8"/>
  <c r="J826" i="8"/>
  <c r="D863" i="8"/>
  <c r="E863" i="8"/>
  <c r="B863" i="8"/>
  <c r="H863" i="8"/>
  <c r="L863" i="8"/>
  <c r="F863" i="8"/>
  <c r="G863" i="8"/>
  <c r="C863" i="8"/>
  <c r="I863" i="8"/>
  <c r="M863" i="8"/>
  <c r="N863" i="8"/>
  <c r="O863" i="8"/>
  <c r="K863" i="8"/>
  <c r="J863" i="8"/>
  <c r="D892" i="8"/>
  <c r="E892" i="8"/>
  <c r="B892" i="8"/>
  <c r="H892" i="8"/>
  <c r="L892" i="8"/>
  <c r="F892" i="8"/>
  <c r="G892" i="8"/>
  <c r="C892" i="8"/>
  <c r="I892" i="8"/>
  <c r="M892" i="8"/>
  <c r="N892" i="8"/>
  <c r="O892" i="8"/>
  <c r="K892" i="8"/>
  <c r="J892" i="8"/>
  <c r="D877" i="8"/>
  <c r="E877" i="8"/>
  <c r="B877" i="8"/>
  <c r="H877" i="8"/>
  <c r="L877" i="8"/>
  <c r="F877" i="8"/>
  <c r="G877" i="8"/>
  <c r="C877" i="8"/>
  <c r="I877" i="8"/>
  <c r="M877" i="8"/>
  <c r="N877" i="8"/>
  <c r="O877" i="8"/>
  <c r="K877" i="8"/>
  <c r="J877" i="8"/>
  <c r="D859" i="8"/>
  <c r="E859" i="8"/>
  <c r="B859" i="8"/>
  <c r="H859" i="8"/>
  <c r="L859" i="8"/>
  <c r="F859" i="8"/>
  <c r="G859" i="8"/>
  <c r="C859" i="8"/>
  <c r="I859" i="8"/>
  <c r="M859" i="8"/>
  <c r="N859" i="8"/>
  <c r="O859" i="8"/>
  <c r="K859" i="8"/>
  <c r="J859" i="8"/>
  <c r="D841" i="8"/>
  <c r="E841" i="8"/>
  <c r="B841" i="8"/>
  <c r="H841" i="8"/>
  <c r="L841" i="8"/>
  <c r="F841" i="8"/>
  <c r="G841" i="8"/>
  <c r="C841" i="8"/>
  <c r="I841" i="8"/>
  <c r="M841" i="8"/>
  <c r="N841" i="8"/>
  <c r="O841" i="8"/>
  <c r="K841" i="8"/>
  <c r="J841" i="8"/>
  <c r="D824" i="8"/>
  <c r="E824" i="8"/>
  <c r="B824" i="8"/>
  <c r="H824" i="8"/>
  <c r="L824" i="8"/>
  <c r="F824" i="8"/>
  <c r="G824" i="8"/>
  <c r="C824" i="8"/>
  <c r="I824" i="8"/>
  <c r="M824" i="8"/>
  <c r="N824" i="8"/>
  <c r="O824" i="8"/>
  <c r="K824" i="8"/>
  <c r="J824" i="8"/>
  <c r="D806" i="8"/>
  <c r="E806" i="8"/>
  <c r="B806" i="8"/>
  <c r="H806" i="8"/>
  <c r="L806" i="8"/>
  <c r="F806" i="8"/>
  <c r="G806" i="8"/>
  <c r="C806" i="8"/>
  <c r="I806" i="8"/>
  <c r="M806" i="8"/>
  <c r="N806" i="8"/>
  <c r="O806" i="8"/>
  <c r="K806" i="8"/>
  <c r="J806" i="8"/>
  <c r="D840" i="8"/>
  <c r="E840" i="8"/>
  <c r="B840" i="8"/>
  <c r="H840" i="8"/>
  <c r="L840" i="8"/>
  <c r="F840" i="8"/>
  <c r="G840" i="8"/>
  <c r="C840" i="8"/>
  <c r="I840" i="8"/>
  <c r="M840" i="8"/>
  <c r="N840" i="8"/>
  <c r="O840" i="8"/>
  <c r="K840" i="8"/>
  <c r="J840" i="8"/>
  <c r="D874" i="8"/>
  <c r="E874" i="8"/>
  <c r="B874" i="8"/>
  <c r="H874" i="8"/>
  <c r="L874" i="8"/>
  <c r="F874" i="8"/>
  <c r="G874" i="8"/>
  <c r="C874" i="8"/>
  <c r="I874" i="8"/>
  <c r="M874" i="8"/>
  <c r="N874" i="8"/>
  <c r="O874" i="8"/>
  <c r="K874" i="8"/>
  <c r="J874" i="8"/>
  <c r="D856" i="8"/>
  <c r="E856" i="8"/>
  <c r="B856" i="8"/>
  <c r="H856" i="8"/>
  <c r="L856" i="8"/>
  <c r="F856" i="8"/>
  <c r="G856" i="8"/>
  <c r="C856" i="8"/>
  <c r="I856" i="8"/>
  <c r="M856" i="8"/>
  <c r="N856" i="8"/>
  <c r="O856" i="8"/>
  <c r="K856" i="8"/>
  <c r="J856" i="8"/>
  <c r="D839" i="8"/>
  <c r="E839" i="8"/>
  <c r="B839" i="8"/>
  <c r="H839" i="8"/>
  <c r="L839" i="8"/>
  <c r="F839" i="8"/>
  <c r="G839" i="8"/>
  <c r="C839" i="8"/>
  <c r="I839" i="8"/>
  <c r="M839" i="8"/>
  <c r="N839" i="8"/>
  <c r="O839" i="8"/>
  <c r="K839" i="8"/>
  <c r="J839" i="8"/>
  <c r="D819" i="8"/>
  <c r="E819" i="8"/>
  <c r="B819" i="8"/>
  <c r="H819" i="8"/>
  <c r="L819" i="8"/>
  <c r="F819" i="8"/>
  <c r="G819" i="8"/>
  <c r="C819" i="8"/>
  <c r="I819" i="8"/>
  <c r="M819" i="8"/>
  <c r="N819" i="8"/>
  <c r="O819" i="8"/>
  <c r="K819" i="8"/>
  <c r="J819" i="8"/>
  <c r="D803" i="8"/>
  <c r="E803" i="8"/>
  <c r="B803" i="8"/>
  <c r="H803" i="8"/>
  <c r="L803" i="8"/>
  <c r="F803" i="8"/>
  <c r="G803" i="8"/>
  <c r="C803" i="8"/>
  <c r="I803" i="8"/>
  <c r="M803" i="8"/>
  <c r="N803" i="8"/>
  <c r="O803" i="8"/>
  <c r="K803" i="8"/>
  <c r="J803" i="8"/>
  <c r="D783" i="8"/>
  <c r="E783" i="8"/>
  <c r="B783" i="8"/>
  <c r="H783" i="8"/>
  <c r="L783" i="8"/>
  <c r="F783" i="8"/>
  <c r="G783" i="8"/>
  <c r="C783" i="8"/>
  <c r="I783" i="8"/>
  <c r="M783" i="8"/>
  <c r="N783" i="8"/>
  <c r="O783" i="8"/>
  <c r="K783" i="8"/>
  <c r="J783" i="8"/>
  <c r="D775" i="8"/>
  <c r="E775" i="8"/>
  <c r="B775" i="8"/>
  <c r="H775" i="8"/>
  <c r="L775" i="8"/>
  <c r="F775" i="8"/>
  <c r="G775" i="8"/>
  <c r="C775" i="8"/>
  <c r="I775" i="8"/>
  <c r="M775" i="8"/>
  <c r="N775" i="8"/>
  <c r="O775" i="8"/>
  <c r="K775" i="8"/>
  <c r="J775" i="8"/>
  <c r="D802" i="8"/>
  <c r="E802" i="8"/>
  <c r="B802" i="8"/>
  <c r="H802" i="8"/>
  <c r="L802" i="8"/>
  <c r="F802" i="8"/>
  <c r="G802" i="8"/>
  <c r="C802" i="8"/>
  <c r="I802" i="8"/>
  <c r="M802" i="8"/>
  <c r="N802" i="8"/>
  <c r="O802" i="8"/>
  <c r="K802" i="8"/>
  <c r="J802" i="8"/>
  <c r="D836" i="8"/>
  <c r="E836" i="8"/>
  <c r="B836" i="8"/>
  <c r="H836" i="8"/>
  <c r="L836" i="8"/>
  <c r="F836" i="8"/>
  <c r="G836" i="8"/>
  <c r="C836" i="8"/>
  <c r="I836" i="8"/>
  <c r="M836" i="8"/>
  <c r="N836" i="8"/>
  <c r="O836" i="8"/>
  <c r="K836" i="8"/>
  <c r="J836" i="8"/>
  <c r="D870" i="8"/>
  <c r="E870" i="8"/>
  <c r="B870" i="8"/>
  <c r="H870" i="8"/>
  <c r="L870" i="8"/>
  <c r="F870" i="8"/>
  <c r="G870" i="8"/>
  <c r="C870" i="8"/>
  <c r="I870" i="8"/>
  <c r="M870" i="8"/>
  <c r="N870" i="8"/>
  <c r="O870" i="8"/>
  <c r="K870" i="8"/>
  <c r="J870" i="8"/>
  <c r="D852" i="8"/>
  <c r="E852" i="8"/>
  <c r="B852" i="8"/>
  <c r="H852" i="8"/>
  <c r="L852" i="8"/>
  <c r="F852" i="8"/>
  <c r="G852" i="8"/>
  <c r="C852" i="8"/>
  <c r="I852" i="8"/>
  <c r="M852" i="8"/>
  <c r="N852" i="8"/>
  <c r="O852" i="8"/>
  <c r="K852" i="8"/>
  <c r="J852" i="8"/>
  <c r="D885" i="8"/>
  <c r="E885" i="8"/>
  <c r="B885" i="8"/>
  <c r="H885" i="8"/>
  <c r="L885" i="8"/>
  <c r="F885" i="8"/>
  <c r="G885" i="8"/>
  <c r="C885" i="8"/>
  <c r="I885" i="8"/>
  <c r="M885" i="8"/>
  <c r="N885" i="8"/>
  <c r="O885" i="8"/>
  <c r="K885" i="8"/>
  <c r="J885" i="8"/>
  <c r="D869" i="8"/>
  <c r="E869" i="8"/>
  <c r="B869" i="8"/>
  <c r="H869" i="8"/>
  <c r="L869" i="8"/>
  <c r="F869" i="8"/>
  <c r="G869" i="8"/>
  <c r="C869" i="8"/>
  <c r="I869" i="8"/>
  <c r="M869" i="8"/>
  <c r="N869" i="8"/>
  <c r="O869" i="8"/>
  <c r="K869" i="8"/>
  <c r="J869" i="8"/>
  <c r="D850" i="8"/>
  <c r="E850" i="8"/>
  <c r="B850" i="8"/>
  <c r="H850" i="8"/>
  <c r="L850" i="8"/>
  <c r="F850" i="8"/>
  <c r="G850" i="8"/>
  <c r="C850" i="8"/>
  <c r="I850" i="8"/>
  <c r="M850" i="8"/>
  <c r="N850" i="8"/>
  <c r="O850" i="8"/>
  <c r="K850" i="8"/>
  <c r="J850" i="8"/>
  <c r="D833" i="8"/>
  <c r="E833" i="8"/>
  <c r="B833" i="8"/>
  <c r="H833" i="8"/>
  <c r="L833" i="8"/>
  <c r="F833" i="8"/>
  <c r="G833" i="8"/>
  <c r="C833" i="8"/>
  <c r="I833" i="8"/>
  <c r="M833" i="8"/>
  <c r="N833" i="8"/>
  <c r="O833" i="8"/>
  <c r="K833" i="8"/>
  <c r="J833" i="8"/>
  <c r="D832" i="8"/>
  <c r="E832" i="8"/>
  <c r="B832" i="8"/>
  <c r="H832" i="8"/>
  <c r="L832" i="8"/>
  <c r="F832" i="8"/>
  <c r="G832" i="8"/>
  <c r="C832" i="8"/>
  <c r="I832" i="8"/>
  <c r="M832" i="8"/>
  <c r="N832" i="8"/>
  <c r="O832" i="8"/>
  <c r="K832" i="8"/>
  <c r="J832" i="8"/>
  <c r="D801" i="8"/>
  <c r="E801" i="8"/>
  <c r="B801" i="8"/>
  <c r="H801" i="8"/>
  <c r="L801" i="8"/>
  <c r="F801" i="8"/>
  <c r="G801" i="8"/>
  <c r="C801" i="8"/>
  <c r="I801" i="8"/>
  <c r="M801" i="8"/>
  <c r="N801" i="8"/>
  <c r="O801" i="8"/>
  <c r="K801" i="8"/>
  <c r="J801" i="8"/>
  <c r="D782" i="8"/>
  <c r="E782" i="8"/>
  <c r="B782" i="8"/>
  <c r="H782" i="8"/>
  <c r="L782" i="8"/>
  <c r="F782" i="8"/>
  <c r="G782" i="8"/>
  <c r="C782" i="8"/>
  <c r="I782" i="8"/>
  <c r="M782" i="8"/>
  <c r="N782" i="8"/>
  <c r="O782" i="8"/>
  <c r="K782" i="8"/>
  <c r="J782" i="8"/>
  <c r="D818" i="8"/>
  <c r="E818" i="8"/>
  <c r="B818" i="8"/>
  <c r="H818" i="8"/>
  <c r="L818" i="8"/>
  <c r="F818" i="8"/>
  <c r="G818" i="8"/>
  <c r="C818" i="8"/>
  <c r="I818" i="8"/>
  <c r="M818" i="8"/>
  <c r="N818" i="8"/>
  <c r="O818" i="8"/>
  <c r="K818" i="8"/>
  <c r="J818" i="8"/>
  <c r="D847" i="8"/>
  <c r="E847" i="8"/>
  <c r="B847" i="8"/>
  <c r="H847" i="8"/>
  <c r="L847" i="8"/>
  <c r="F847" i="8"/>
  <c r="G847" i="8"/>
  <c r="C847" i="8"/>
  <c r="I847" i="8"/>
  <c r="M847" i="8"/>
  <c r="N847" i="8"/>
  <c r="O847" i="8"/>
  <c r="K847" i="8"/>
  <c r="J847" i="8"/>
  <c r="D829" i="8"/>
  <c r="E829" i="8"/>
  <c r="B829" i="8"/>
  <c r="H829" i="8"/>
  <c r="L829" i="8"/>
  <c r="F829" i="8"/>
  <c r="G829" i="8"/>
  <c r="C829" i="8"/>
  <c r="I829" i="8"/>
  <c r="M829" i="8"/>
  <c r="N829" i="8"/>
  <c r="O829" i="8"/>
  <c r="K829" i="8"/>
  <c r="J829" i="8"/>
  <c r="D817" i="8"/>
  <c r="E817" i="8"/>
  <c r="B817" i="8"/>
  <c r="H817" i="8"/>
  <c r="L817" i="8"/>
  <c r="F817" i="8"/>
  <c r="G817" i="8"/>
  <c r="C817" i="8"/>
  <c r="I817" i="8"/>
  <c r="M817" i="8"/>
  <c r="N817" i="8"/>
  <c r="O817" i="8"/>
  <c r="K817" i="8"/>
  <c r="J817" i="8"/>
  <c r="D800" i="8"/>
  <c r="E800" i="8"/>
  <c r="B800" i="8"/>
  <c r="H800" i="8"/>
  <c r="L800" i="8"/>
  <c r="F800" i="8"/>
  <c r="G800" i="8"/>
  <c r="C800" i="8"/>
  <c r="I800" i="8"/>
  <c r="M800" i="8"/>
  <c r="N800" i="8"/>
  <c r="O800" i="8"/>
  <c r="K800" i="8"/>
  <c r="J800" i="8"/>
  <c r="D828" i="8"/>
  <c r="E828" i="8"/>
  <c r="B828" i="8"/>
  <c r="H828" i="8"/>
  <c r="L828" i="8"/>
  <c r="F828" i="8"/>
  <c r="G828" i="8"/>
  <c r="C828" i="8"/>
  <c r="I828" i="8"/>
  <c r="M828" i="8"/>
  <c r="N828" i="8"/>
  <c r="O828" i="8"/>
  <c r="K828" i="8"/>
  <c r="J828" i="8"/>
  <c r="D816" i="8"/>
  <c r="E816" i="8"/>
  <c r="B816" i="8"/>
  <c r="H816" i="8"/>
  <c r="L816" i="8"/>
  <c r="F816" i="8"/>
  <c r="G816" i="8"/>
  <c r="C816" i="8"/>
  <c r="I816" i="8"/>
  <c r="M816" i="8"/>
  <c r="N816" i="8"/>
  <c r="O816" i="8"/>
  <c r="K816" i="8"/>
  <c r="J816" i="8"/>
  <c r="D845" i="8"/>
  <c r="E845" i="8"/>
  <c r="B845" i="8"/>
  <c r="H845" i="8"/>
  <c r="L845" i="8"/>
  <c r="F845" i="8"/>
  <c r="G845" i="8"/>
  <c r="C845" i="8"/>
  <c r="I845" i="8"/>
  <c r="M845" i="8"/>
  <c r="N845" i="8"/>
  <c r="O845" i="8"/>
  <c r="K845" i="8"/>
  <c r="J845" i="8"/>
  <c r="D880" i="8"/>
  <c r="E880" i="8"/>
  <c r="B880" i="8"/>
  <c r="H880" i="8"/>
  <c r="L880" i="8"/>
  <c r="F880" i="8"/>
  <c r="G880" i="8"/>
  <c r="C880" i="8"/>
  <c r="I880" i="8"/>
  <c r="M880" i="8"/>
  <c r="N880" i="8"/>
  <c r="O880" i="8"/>
  <c r="K880" i="8"/>
  <c r="J880" i="8"/>
  <c r="D911" i="8"/>
  <c r="E911" i="8"/>
  <c r="B911" i="8"/>
  <c r="H911" i="8"/>
  <c r="L911" i="8"/>
  <c r="F911" i="8"/>
  <c r="G911" i="8"/>
  <c r="C911" i="8"/>
  <c r="I911" i="8"/>
  <c r="M911" i="8"/>
  <c r="N911" i="8"/>
  <c r="O911" i="8"/>
  <c r="K911" i="8"/>
  <c r="J911" i="8"/>
  <c r="D944" i="8"/>
  <c r="E944" i="8"/>
  <c r="B944" i="8"/>
  <c r="H944" i="8"/>
  <c r="L944" i="8"/>
  <c r="F944" i="8"/>
  <c r="G944" i="8"/>
  <c r="C944" i="8"/>
  <c r="I944" i="8"/>
  <c r="M944" i="8"/>
  <c r="N944" i="8"/>
  <c r="O944" i="8"/>
  <c r="K944" i="8"/>
  <c r="J944" i="8"/>
  <c r="D943" i="8"/>
  <c r="E943" i="8"/>
  <c r="B943" i="8"/>
  <c r="H943" i="8"/>
  <c r="L943" i="8"/>
  <c r="F943" i="8"/>
  <c r="G943" i="8"/>
  <c r="C943" i="8"/>
  <c r="I943" i="8"/>
  <c r="M943" i="8"/>
  <c r="N943" i="8"/>
  <c r="O943" i="8"/>
  <c r="K943" i="8"/>
  <c r="J943" i="8"/>
  <c r="D908" i="8"/>
  <c r="E908" i="8"/>
  <c r="B908" i="8"/>
  <c r="H908" i="8"/>
  <c r="L908" i="8"/>
  <c r="F908" i="8"/>
  <c r="G908" i="8"/>
  <c r="C908" i="8"/>
  <c r="I908" i="8"/>
  <c r="M908" i="8"/>
  <c r="N908" i="8"/>
  <c r="O908" i="8"/>
  <c r="K908" i="8"/>
  <c r="J908" i="8"/>
  <c r="D942" i="8"/>
  <c r="E942" i="8"/>
  <c r="B942" i="8"/>
  <c r="H942" i="8"/>
  <c r="L942" i="8"/>
  <c r="F942" i="8"/>
  <c r="G942" i="8"/>
  <c r="C942" i="8"/>
  <c r="I942" i="8"/>
  <c r="M942" i="8"/>
  <c r="N942" i="8"/>
  <c r="O942" i="8"/>
  <c r="K942" i="8"/>
  <c r="J942" i="8"/>
  <c r="D967" i="8"/>
  <c r="E967" i="8"/>
  <c r="B967" i="8"/>
  <c r="H967" i="8"/>
  <c r="L967" i="8"/>
  <c r="F967" i="8"/>
  <c r="G967" i="8"/>
  <c r="C967" i="8"/>
  <c r="I967" i="8"/>
  <c r="M967" i="8"/>
  <c r="N967" i="8"/>
  <c r="O967" i="8"/>
  <c r="K967" i="8"/>
  <c r="J967" i="8"/>
  <c r="D955" i="8"/>
  <c r="E955" i="8"/>
  <c r="B955" i="8"/>
  <c r="H955" i="8"/>
  <c r="L955" i="8"/>
  <c r="F955" i="8"/>
  <c r="G955" i="8"/>
  <c r="C955" i="8"/>
  <c r="I955" i="8"/>
  <c r="M955" i="8"/>
  <c r="N955" i="8"/>
  <c r="O955" i="8"/>
  <c r="K955" i="8"/>
  <c r="J955" i="8"/>
  <c r="D976" i="8"/>
  <c r="E976" i="8"/>
  <c r="B976" i="8"/>
  <c r="H976" i="8"/>
  <c r="L976" i="8"/>
  <c r="F976" i="8"/>
  <c r="G976" i="8"/>
  <c r="C976" i="8"/>
  <c r="I976" i="8"/>
  <c r="M976" i="8"/>
  <c r="N976" i="8"/>
  <c r="O976" i="8"/>
  <c r="K976" i="8"/>
  <c r="J976" i="8"/>
  <c r="D966" i="8"/>
  <c r="E966" i="8"/>
  <c r="B966" i="8"/>
  <c r="H966" i="8"/>
  <c r="L966" i="8"/>
  <c r="F966" i="8"/>
  <c r="G966" i="8"/>
  <c r="C966" i="8"/>
  <c r="I966" i="8"/>
  <c r="M966" i="8"/>
  <c r="N966" i="8"/>
  <c r="O966" i="8"/>
  <c r="K966" i="8"/>
  <c r="J966" i="8"/>
  <c r="D984" i="8"/>
  <c r="E984" i="8"/>
  <c r="B984" i="8"/>
  <c r="H984" i="8"/>
  <c r="L984" i="8"/>
  <c r="F984" i="8"/>
  <c r="G984" i="8"/>
  <c r="C984" i="8"/>
  <c r="I984" i="8"/>
  <c r="M984" i="8"/>
  <c r="N984" i="8"/>
  <c r="O984" i="8"/>
  <c r="K984" i="8"/>
  <c r="J984" i="8"/>
  <c r="D995" i="8"/>
  <c r="E995" i="8"/>
  <c r="B995" i="8"/>
  <c r="H995" i="8"/>
  <c r="L995" i="8"/>
  <c r="F995" i="8"/>
  <c r="G995" i="8"/>
  <c r="C995" i="8"/>
  <c r="I995" i="8"/>
  <c r="M995" i="8"/>
  <c r="N995" i="8"/>
  <c r="O995" i="8"/>
  <c r="K995" i="8"/>
  <c r="J995" i="8"/>
  <c r="D988" i="8"/>
  <c r="E988" i="8"/>
  <c r="B988" i="8"/>
  <c r="H988" i="8"/>
  <c r="L988" i="8"/>
  <c r="F988" i="8"/>
  <c r="G988" i="8"/>
  <c r="C988" i="8"/>
  <c r="I988" i="8"/>
  <c r="M988" i="8"/>
  <c r="N988" i="8"/>
  <c r="O988" i="8"/>
  <c r="K988" i="8"/>
  <c r="J988" i="8"/>
  <c r="D983" i="8"/>
  <c r="E983" i="8"/>
  <c r="B983" i="8"/>
  <c r="H983" i="8"/>
  <c r="L983" i="8"/>
  <c r="F983" i="8"/>
  <c r="G983" i="8"/>
  <c r="C983" i="8"/>
  <c r="I983" i="8"/>
  <c r="M983" i="8"/>
  <c r="N983" i="8"/>
  <c r="O983" i="8"/>
  <c r="K983" i="8"/>
  <c r="J983" i="8"/>
  <c r="D994" i="8"/>
  <c r="E994" i="8"/>
  <c r="B994" i="8"/>
  <c r="H994" i="8"/>
  <c r="L994" i="8"/>
  <c r="F994" i="8"/>
  <c r="G994" i="8"/>
  <c r="C994" i="8"/>
  <c r="I994" i="8"/>
  <c r="M994" i="8"/>
  <c r="N994" i="8"/>
  <c r="O994" i="8"/>
  <c r="K994" i="8"/>
  <c r="J994" i="8"/>
  <c r="D1008" i="8"/>
  <c r="E1008" i="8"/>
  <c r="B1008" i="8"/>
  <c r="H1008" i="8"/>
  <c r="L1008" i="8"/>
  <c r="F1008" i="8"/>
  <c r="G1008" i="8"/>
  <c r="C1008" i="8"/>
  <c r="I1008" i="8"/>
  <c r="M1008" i="8"/>
  <c r="N1008" i="8"/>
  <c r="O1008" i="8"/>
  <c r="K1008" i="8"/>
  <c r="J1008" i="8"/>
  <c r="D1015" i="8"/>
  <c r="E1015" i="8"/>
  <c r="B1015" i="8"/>
  <c r="H1015" i="8"/>
  <c r="L1015" i="8"/>
  <c r="F1015" i="8"/>
  <c r="G1015" i="8"/>
  <c r="C1015" i="8"/>
  <c r="I1015" i="8"/>
  <c r="M1015" i="8"/>
  <c r="N1015" i="8"/>
  <c r="O1015" i="8"/>
  <c r="K1015" i="8"/>
  <c r="J1015" i="8"/>
  <c r="D1014" i="8"/>
  <c r="E1014" i="8"/>
  <c r="B1014" i="8"/>
  <c r="H1014" i="8"/>
  <c r="L1014" i="8"/>
  <c r="F1014" i="8"/>
  <c r="G1014" i="8"/>
  <c r="C1014" i="8"/>
  <c r="I1014" i="8"/>
  <c r="M1014" i="8"/>
  <c r="N1014" i="8"/>
  <c r="O1014" i="8"/>
  <c r="K1014" i="8"/>
  <c r="J1014" i="8"/>
  <c r="D1007" i="8"/>
  <c r="E1007" i="8"/>
  <c r="B1007" i="8"/>
  <c r="H1007" i="8"/>
  <c r="L1007" i="8"/>
  <c r="F1007" i="8"/>
  <c r="G1007" i="8"/>
  <c r="C1007" i="8"/>
  <c r="I1007" i="8"/>
  <c r="M1007" i="8"/>
  <c r="N1007" i="8"/>
  <c r="O1007" i="8"/>
  <c r="K1007" i="8"/>
  <c r="J1007" i="8"/>
  <c r="D1001" i="8"/>
  <c r="E1001" i="8"/>
  <c r="B1001" i="8"/>
  <c r="H1001" i="8"/>
  <c r="L1001" i="8"/>
  <c r="F1001" i="8"/>
  <c r="G1001" i="8"/>
  <c r="C1001" i="8"/>
  <c r="I1001" i="8"/>
  <c r="M1001" i="8"/>
  <c r="N1001" i="8"/>
  <c r="O1001" i="8"/>
  <c r="K1001" i="8"/>
  <c r="J1001" i="8"/>
  <c r="D1012" i="8"/>
  <c r="E1012" i="8"/>
  <c r="B1012" i="8"/>
  <c r="H1012" i="8"/>
  <c r="L1012" i="8"/>
  <c r="F1012" i="8"/>
  <c r="G1012" i="8"/>
  <c r="C1012" i="8"/>
  <c r="I1012" i="8"/>
  <c r="M1012" i="8"/>
  <c r="N1012" i="8"/>
  <c r="O1012" i="8"/>
  <c r="K1012" i="8"/>
  <c r="J1012" i="8"/>
  <c r="D1006" i="8"/>
  <c r="E1006" i="8"/>
  <c r="B1006" i="8"/>
  <c r="H1006" i="8"/>
  <c r="L1006" i="8"/>
  <c r="F1006" i="8"/>
  <c r="G1006" i="8"/>
  <c r="C1006" i="8"/>
  <c r="I1006" i="8"/>
  <c r="M1006" i="8"/>
  <c r="N1006" i="8"/>
  <c r="O1006" i="8"/>
  <c r="K1006" i="8"/>
  <c r="J1006" i="8"/>
  <c r="D1000" i="8"/>
  <c r="E1000" i="8"/>
  <c r="B1000" i="8"/>
  <c r="H1000" i="8"/>
  <c r="L1000" i="8"/>
  <c r="F1000" i="8"/>
  <c r="G1000" i="8"/>
  <c r="C1000" i="8"/>
  <c r="I1000" i="8"/>
  <c r="M1000" i="8"/>
  <c r="N1000" i="8"/>
  <c r="O1000" i="8"/>
  <c r="K1000" i="8"/>
  <c r="J1000" i="8"/>
  <c r="D993" i="8"/>
  <c r="E993" i="8"/>
  <c r="B993" i="8"/>
  <c r="H993" i="8"/>
  <c r="L993" i="8"/>
  <c r="F993" i="8"/>
  <c r="G993" i="8"/>
  <c r="C993" i="8"/>
  <c r="I993" i="8"/>
  <c r="M993" i="8"/>
  <c r="N993" i="8"/>
  <c r="O993" i="8"/>
  <c r="K993" i="8"/>
  <c r="J993" i="8"/>
  <c r="D987" i="8"/>
  <c r="E987" i="8"/>
  <c r="B987" i="8"/>
  <c r="H987" i="8"/>
  <c r="L987" i="8"/>
  <c r="F987" i="8"/>
  <c r="G987" i="8"/>
  <c r="C987" i="8"/>
  <c r="I987" i="8"/>
  <c r="M987" i="8"/>
  <c r="N987" i="8"/>
  <c r="O987" i="8"/>
  <c r="K987" i="8"/>
  <c r="J987" i="8"/>
  <c r="D982" i="8"/>
  <c r="E982" i="8"/>
  <c r="B982" i="8"/>
  <c r="H982" i="8"/>
  <c r="L982" i="8"/>
  <c r="F982" i="8"/>
  <c r="G982" i="8"/>
  <c r="C982" i="8"/>
  <c r="I982" i="8"/>
  <c r="M982" i="8"/>
  <c r="N982" i="8"/>
  <c r="O982" i="8"/>
  <c r="K982" i="8"/>
  <c r="J982" i="8"/>
  <c r="D992" i="8"/>
  <c r="E992" i="8"/>
  <c r="B992" i="8"/>
  <c r="H992" i="8"/>
  <c r="L992" i="8"/>
  <c r="F992" i="8"/>
  <c r="G992" i="8"/>
  <c r="C992" i="8"/>
  <c r="I992" i="8"/>
  <c r="M992" i="8"/>
  <c r="N992" i="8"/>
  <c r="O992" i="8"/>
  <c r="K992" i="8"/>
  <c r="J992" i="8"/>
  <c r="D1005" i="8"/>
  <c r="E1005" i="8"/>
  <c r="B1005" i="8"/>
  <c r="H1005" i="8"/>
  <c r="L1005" i="8"/>
  <c r="F1005" i="8"/>
  <c r="G1005" i="8"/>
  <c r="C1005" i="8"/>
  <c r="I1005" i="8"/>
  <c r="M1005" i="8"/>
  <c r="N1005" i="8"/>
  <c r="O1005" i="8"/>
  <c r="K1005" i="8"/>
  <c r="J1005" i="8"/>
  <c r="D1004" i="8"/>
  <c r="E1004" i="8"/>
  <c r="B1004" i="8"/>
  <c r="H1004" i="8"/>
  <c r="L1004" i="8"/>
  <c r="F1004" i="8"/>
  <c r="G1004" i="8"/>
  <c r="C1004" i="8"/>
  <c r="I1004" i="8"/>
  <c r="M1004" i="8"/>
  <c r="N1004" i="8"/>
  <c r="O1004" i="8"/>
  <c r="K1004" i="8"/>
  <c r="J1004" i="8"/>
  <c r="D1011" i="8"/>
  <c r="E1011" i="8"/>
  <c r="B1011" i="8"/>
  <c r="H1011" i="8"/>
  <c r="L1011" i="8"/>
  <c r="F1011" i="8"/>
  <c r="G1011" i="8"/>
  <c r="C1011" i="8"/>
  <c r="I1011" i="8"/>
  <c r="M1011" i="8"/>
  <c r="N1011" i="8"/>
  <c r="O1011" i="8"/>
  <c r="K1011" i="8"/>
  <c r="J1011" i="8"/>
  <c r="D1003" i="8"/>
  <c r="E1003" i="8"/>
  <c r="B1003" i="8"/>
  <c r="H1003" i="8"/>
  <c r="L1003" i="8"/>
  <c r="F1003" i="8"/>
  <c r="G1003" i="8"/>
  <c r="C1003" i="8"/>
  <c r="I1003" i="8"/>
  <c r="M1003" i="8"/>
  <c r="N1003" i="8"/>
  <c r="O1003" i="8"/>
  <c r="K1003" i="8"/>
  <c r="J1003" i="8"/>
  <c r="D999" i="8"/>
  <c r="E999" i="8"/>
  <c r="B999" i="8"/>
  <c r="H999" i="8"/>
  <c r="L999" i="8"/>
  <c r="F999" i="8"/>
  <c r="G999" i="8"/>
  <c r="C999" i="8"/>
  <c r="I999" i="8"/>
  <c r="M999" i="8"/>
  <c r="N999" i="8"/>
  <c r="O999" i="8"/>
  <c r="K999" i="8"/>
  <c r="J999" i="8"/>
  <c r="D1010" i="8"/>
  <c r="E1010" i="8"/>
  <c r="B1010" i="8"/>
  <c r="H1010" i="8"/>
  <c r="L1010" i="8"/>
  <c r="F1010" i="8"/>
  <c r="G1010" i="8"/>
  <c r="C1010" i="8"/>
  <c r="I1010" i="8"/>
  <c r="M1010" i="8"/>
  <c r="N1010" i="8"/>
  <c r="O1010" i="8"/>
  <c r="K1010" i="8"/>
  <c r="J1010" i="8"/>
  <c r="D1017" i="8"/>
  <c r="E1017" i="8"/>
  <c r="B1017" i="8"/>
  <c r="H1017" i="8"/>
  <c r="L1017" i="8"/>
  <c r="F1017" i="8"/>
  <c r="G1017" i="8"/>
  <c r="C1017" i="8"/>
  <c r="I1017" i="8"/>
  <c r="M1017" i="8"/>
  <c r="N1017" i="8"/>
  <c r="O1017" i="8"/>
  <c r="K1017" i="8"/>
  <c r="J1017" i="8"/>
  <c r="D1019" i="8"/>
  <c r="E1019" i="8"/>
  <c r="B1019" i="8"/>
  <c r="H1019" i="8"/>
  <c r="L1019" i="8"/>
  <c r="F1019" i="8"/>
  <c r="G1019" i="8"/>
  <c r="C1019" i="8"/>
  <c r="I1019" i="8"/>
  <c r="M1019" i="8"/>
  <c r="N1019" i="8"/>
  <c r="O1019" i="8"/>
  <c r="K1019" i="8"/>
  <c r="J1019" i="8"/>
  <c r="D1018" i="8"/>
  <c r="E1018" i="8"/>
  <c r="B1018" i="8"/>
  <c r="H1018" i="8"/>
  <c r="L1018" i="8"/>
  <c r="F1018" i="8"/>
  <c r="G1018" i="8"/>
  <c r="C1018" i="8"/>
  <c r="I1018" i="8"/>
  <c r="M1018" i="8"/>
  <c r="N1018" i="8"/>
  <c r="O1018" i="8"/>
  <c r="K1018" i="8"/>
  <c r="J1018" i="8"/>
  <c r="D1016" i="8"/>
  <c r="E1016" i="8"/>
  <c r="B1016" i="8"/>
  <c r="H1016" i="8"/>
  <c r="L1016" i="8"/>
  <c r="F1016" i="8"/>
  <c r="G1016" i="8"/>
  <c r="C1016" i="8"/>
  <c r="I1016" i="8"/>
  <c r="M1016" i="8"/>
  <c r="N1016" i="8"/>
  <c r="O1016" i="8"/>
  <c r="K1016" i="8"/>
  <c r="J1016" i="8"/>
  <c r="D1013" i="8"/>
  <c r="E1013" i="8"/>
  <c r="B1013" i="8"/>
  <c r="H1013" i="8"/>
  <c r="L1013" i="8"/>
  <c r="F1013" i="8"/>
  <c r="G1013" i="8"/>
  <c r="C1013" i="8"/>
  <c r="I1013" i="8"/>
  <c r="M1013" i="8"/>
  <c r="N1013" i="8"/>
  <c r="O1013" i="8"/>
  <c r="K1013" i="8"/>
  <c r="J1013" i="8"/>
  <c r="D1009" i="8"/>
  <c r="E1009" i="8"/>
  <c r="B1009" i="8"/>
  <c r="H1009" i="8"/>
  <c r="L1009" i="8"/>
  <c r="F1009" i="8"/>
  <c r="G1009" i="8"/>
  <c r="C1009" i="8"/>
  <c r="I1009" i="8"/>
  <c r="M1009" i="8"/>
  <c r="N1009" i="8"/>
  <c r="O1009" i="8"/>
  <c r="K1009" i="8"/>
  <c r="J1009" i="8"/>
  <c r="D1002" i="8"/>
  <c r="E1002" i="8"/>
  <c r="B1002" i="8"/>
  <c r="H1002" i="8"/>
  <c r="L1002" i="8"/>
  <c r="F1002" i="8"/>
  <c r="G1002" i="8"/>
  <c r="C1002" i="8"/>
  <c r="I1002" i="8"/>
  <c r="M1002" i="8"/>
  <c r="N1002" i="8"/>
  <c r="O1002" i="8"/>
  <c r="K1002" i="8"/>
  <c r="J1002" i="8"/>
  <c r="D998" i="8"/>
  <c r="E998" i="8"/>
  <c r="B998" i="8"/>
  <c r="H998" i="8"/>
  <c r="L998" i="8"/>
  <c r="F998" i="8"/>
  <c r="G998" i="8"/>
  <c r="C998" i="8"/>
  <c r="I998" i="8"/>
  <c r="M998" i="8"/>
  <c r="N998" i="8"/>
  <c r="O998" i="8"/>
  <c r="K998" i="8"/>
  <c r="J998" i="8"/>
  <c r="D991" i="8"/>
  <c r="E991" i="8"/>
  <c r="B991" i="8"/>
  <c r="H991" i="8"/>
  <c r="L991" i="8"/>
  <c r="F991" i="8"/>
  <c r="G991" i="8"/>
  <c r="C991" i="8"/>
  <c r="I991" i="8"/>
  <c r="M991" i="8"/>
  <c r="N991" i="8"/>
  <c r="O991" i="8"/>
  <c r="K991" i="8"/>
  <c r="J991" i="8"/>
  <c r="D985" i="8"/>
  <c r="E985" i="8"/>
  <c r="B985" i="8"/>
  <c r="H985" i="8"/>
  <c r="L985" i="8"/>
  <c r="F985" i="8"/>
  <c r="G985" i="8"/>
  <c r="C985" i="8"/>
  <c r="I985" i="8"/>
  <c r="M985" i="8"/>
  <c r="N985" i="8"/>
  <c r="O985" i="8"/>
  <c r="K985" i="8"/>
  <c r="J985" i="8"/>
  <c r="D997" i="8"/>
  <c r="E997" i="8"/>
  <c r="B997" i="8"/>
  <c r="H997" i="8"/>
  <c r="L997" i="8"/>
  <c r="F997" i="8"/>
  <c r="G997" i="8"/>
  <c r="C997" i="8"/>
  <c r="I997" i="8"/>
  <c r="M997" i="8"/>
  <c r="N997" i="8"/>
  <c r="O997" i="8"/>
  <c r="K997" i="8"/>
  <c r="J997" i="8"/>
  <c r="D990" i="8"/>
  <c r="E990" i="8"/>
  <c r="B990" i="8"/>
  <c r="H990" i="8"/>
  <c r="L990" i="8"/>
  <c r="F990" i="8"/>
  <c r="G990" i="8"/>
  <c r="C990" i="8"/>
  <c r="I990" i="8"/>
  <c r="M990" i="8"/>
  <c r="N990" i="8"/>
  <c r="O990" i="8"/>
  <c r="K990" i="8"/>
  <c r="J990" i="8"/>
  <c r="D989" i="8"/>
  <c r="E989" i="8"/>
  <c r="B989" i="8"/>
  <c r="H989" i="8"/>
  <c r="L989" i="8"/>
  <c r="F989" i="8"/>
  <c r="G989" i="8"/>
  <c r="C989" i="8"/>
  <c r="I989" i="8"/>
  <c r="M989" i="8"/>
  <c r="N989" i="8"/>
  <c r="O989" i="8"/>
  <c r="K989" i="8"/>
  <c r="J989" i="8"/>
  <c r="D980" i="8"/>
  <c r="E980" i="8"/>
  <c r="B980" i="8"/>
  <c r="H980" i="8"/>
  <c r="L980" i="8"/>
  <c r="F980" i="8"/>
  <c r="G980" i="8"/>
  <c r="C980" i="8"/>
  <c r="I980" i="8"/>
  <c r="M980" i="8"/>
  <c r="N980" i="8"/>
  <c r="O980" i="8"/>
  <c r="K980" i="8"/>
  <c r="J980" i="8"/>
  <c r="D972" i="8"/>
  <c r="E972" i="8"/>
  <c r="B972" i="8"/>
  <c r="H972" i="8"/>
  <c r="L972" i="8"/>
  <c r="F972" i="8"/>
  <c r="G972" i="8"/>
  <c r="C972" i="8"/>
  <c r="I972" i="8"/>
  <c r="M972" i="8"/>
  <c r="N972" i="8"/>
  <c r="O972" i="8"/>
  <c r="K972" i="8"/>
  <c r="J972" i="8"/>
  <c r="D986" i="8"/>
  <c r="E986" i="8"/>
  <c r="B986" i="8"/>
  <c r="H986" i="8"/>
  <c r="L986" i="8"/>
  <c r="F986" i="8"/>
  <c r="G986" i="8"/>
  <c r="C986" i="8"/>
  <c r="I986" i="8"/>
  <c r="M986" i="8"/>
  <c r="N986" i="8"/>
  <c r="O986" i="8"/>
  <c r="K986" i="8"/>
  <c r="J986" i="8"/>
  <c r="D981" i="8"/>
  <c r="E981" i="8"/>
  <c r="B981" i="8"/>
  <c r="H981" i="8"/>
  <c r="L981" i="8"/>
  <c r="F981" i="8"/>
  <c r="G981" i="8"/>
  <c r="C981" i="8"/>
  <c r="I981" i="8"/>
  <c r="M981" i="8"/>
  <c r="N981" i="8"/>
  <c r="O981" i="8"/>
  <c r="K981" i="8"/>
  <c r="J981" i="8"/>
  <c r="D973" i="8"/>
  <c r="E973" i="8"/>
  <c r="B973" i="8"/>
  <c r="H973" i="8"/>
  <c r="L973" i="8"/>
  <c r="F973" i="8"/>
  <c r="G973" i="8"/>
  <c r="C973" i="8"/>
  <c r="I973" i="8"/>
  <c r="M973" i="8"/>
  <c r="N973" i="8"/>
  <c r="O973" i="8"/>
  <c r="K973" i="8"/>
  <c r="J973" i="8"/>
  <c r="D963" i="8"/>
  <c r="E963" i="8"/>
  <c r="B963" i="8"/>
  <c r="H963" i="8"/>
  <c r="L963" i="8"/>
  <c r="F963" i="8"/>
  <c r="G963" i="8"/>
  <c r="C963" i="8"/>
  <c r="I963" i="8"/>
  <c r="M963" i="8"/>
  <c r="N963" i="8"/>
  <c r="O963" i="8"/>
  <c r="K963" i="8"/>
  <c r="J963" i="8"/>
  <c r="D954" i="8"/>
  <c r="E954" i="8"/>
  <c r="B954" i="8"/>
  <c r="H954" i="8"/>
  <c r="L954" i="8"/>
  <c r="F954" i="8"/>
  <c r="G954" i="8"/>
  <c r="C954" i="8"/>
  <c r="I954" i="8"/>
  <c r="M954" i="8"/>
  <c r="N954" i="8"/>
  <c r="O954" i="8"/>
  <c r="K954" i="8"/>
  <c r="J954" i="8"/>
  <c r="D938" i="8"/>
  <c r="E938" i="8"/>
  <c r="B938" i="8"/>
  <c r="H938" i="8"/>
  <c r="L938" i="8"/>
  <c r="F938" i="8"/>
  <c r="G938" i="8"/>
  <c r="C938" i="8"/>
  <c r="I938" i="8"/>
  <c r="M938" i="8"/>
  <c r="N938" i="8"/>
  <c r="O938" i="8"/>
  <c r="K938" i="8"/>
  <c r="J938" i="8"/>
  <c r="D922" i="8"/>
  <c r="E922" i="8"/>
  <c r="B922" i="8"/>
  <c r="H922" i="8"/>
  <c r="L922" i="8"/>
  <c r="F922" i="8"/>
  <c r="G922" i="8"/>
  <c r="C922" i="8"/>
  <c r="I922" i="8"/>
  <c r="M922" i="8"/>
  <c r="N922" i="8"/>
  <c r="O922" i="8"/>
  <c r="K922" i="8"/>
  <c r="J922" i="8"/>
  <c r="D909" i="8"/>
  <c r="E909" i="8"/>
  <c r="B909" i="8"/>
  <c r="H909" i="8"/>
  <c r="L909" i="8"/>
  <c r="F909" i="8"/>
  <c r="G909" i="8"/>
  <c r="C909" i="8"/>
  <c r="I909" i="8"/>
  <c r="M909" i="8"/>
  <c r="N909" i="8"/>
  <c r="O909" i="8"/>
  <c r="K909" i="8"/>
  <c r="J909" i="8"/>
  <c r="D894" i="8"/>
  <c r="E894" i="8"/>
  <c r="B894" i="8"/>
  <c r="H894" i="8"/>
  <c r="L894" i="8"/>
  <c r="F894" i="8"/>
  <c r="G894" i="8"/>
  <c r="C894" i="8"/>
  <c r="I894" i="8"/>
  <c r="M894" i="8"/>
  <c r="N894" i="8"/>
  <c r="O894" i="8"/>
  <c r="K894" i="8"/>
  <c r="J894" i="8"/>
  <c r="D881" i="8"/>
  <c r="E881" i="8"/>
  <c r="B881" i="8"/>
  <c r="H881" i="8"/>
  <c r="L881" i="8"/>
  <c r="F881" i="8"/>
  <c r="G881" i="8"/>
  <c r="C881" i="8"/>
  <c r="I881" i="8"/>
  <c r="M881" i="8"/>
  <c r="N881" i="8"/>
  <c r="O881" i="8"/>
  <c r="K881" i="8"/>
  <c r="J881" i="8"/>
  <c r="D867" i="8"/>
  <c r="E867" i="8"/>
  <c r="B867" i="8"/>
  <c r="H867" i="8"/>
  <c r="L867" i="8"/>
  <c r="F867" i="8"/>
  <c r="G867" i="8"/>
  <c r="C867" i="8"/>
  <c r="I867" i="8"/>
  <c r="M867" i="8"/>
  <c r="N867" i="8"/>
  <c r="O867" i="8"/>
  <c r="K867" i="8"/>
  <c r="J867" i="8"/>
  <c r="D851" i="8"/>
  <c r="E851" i="8"/>
  <c r="B851" i="8"/>
  <c r="H851" i="8"/>
  <c r="L851" i="8"/>
  <c r="F851" i="8"/>
  <c r="G851" i="8"/>
  <c r="C851" i="8"/>
  <c r="I851" i="8"/>
  <c r="M851" i="8"/>
  <c r="N851" i="8"/>
  <c r="O851" i="8"/>
  <c r="K851" i="8"/>
  <c r="J851" i="8"/>
  <c r="D837" i="8"/>
  <c r="E837" i="8"/>
  <c r="B837" i="8"/>
  <c r="H837" i="8"/>
  <c r="L837" i="8"/>
  <c r="F837" i="8"/>
  <c r="G837" i="8"/>
  <c r="C837" i="8"/>
  <c r="I837" i="8"/>
  <c r="M837" i="8"/>
  <c r="N837" i="8"/>
  <c r="O837" i="8"/>
  <c r="K837" i="8"/>
  <c r="J837" i="8"/>
  <c r="D821" i="8"/>
  <c r="E821" i="8"/>
  <c r="B821" i="8"/>
  <c r="H821" i="8"/>
  <c r="L821" i="8"/>
  <c r="F821" i="8"/>
  <c r="G821" i="8"/>
  <c r="C821" i="8"/>
  <c r="I821" i="8"/>
  <c r="M821" i="8"/>
  <c r="N821" i="8"/>
  <c r="O821" i="8"/>
  <c r="K821" i="8"/>
  <c r="J821" i="8"/>
  <c r="D807" i="8"/>
  <c r="E807" i="8"/>
  <c r="B807" i="8"/>
  <c r="H807" i="8"/>
  <c r="L807" i="8"/>
  <c r="F807" i="8"/>
  <c r="G807" i="8"/>
  <c r="C807" i="8"/>
  <c r="I807" i="8"/>
  <c r="M807" i="8"/>
  <c r="N807" i="8"/>
  <c r="O807" i="8"/>
  <c r="K807" i="8"/>
  <c r="J807" i="8"/>
  <c r="D788" i="8"/>
  <c r="E788" i="8"/>
  <c r="B788" i="8"/>
  <c r="H788" i="8"/>
  <c r="L788" i="8"/>
  <c r="F788" i="8"/>
  <c r="G788" i="8"/>
  <c r="C788" i="8"/>
  <c r="I788" i="8"/>
  <c r="M788" i="8"/>
  <c r="N788" i="8"/>
  <c r="O788" i="8"/>
  <c r="K788" i="8"/>
  <c r="J788" i="8"/>
  <c r="D780" i="8"/>
  <c r="E780" i="8"/>
  <c r="B780" i="8"/>
  <c r="H780" i="8"/>
  <c r="L780" i="8"/>
  <c r="F780" i="8"/>
  <c r="G780" i="8"/>
  <c r="C780" i="8"/>
  <c r="I780" i="8"/>
  <c r="M780" i="8"/>
  <c r="N780" i="8"/>
  <c r="O780" i="8"/>
  <c r="K780" i="8"/>
  <c r="J780" i="8"/>
  <c r="D810" i="8"/>
  <c r="E810" i="8"/>
  <c r="B810" i="8"/>
  <c r="H810" i="8"/>
  <c r="L810" i="8"/>
  <c r="F810" i="8"/>
  <c r="G810" i="8"/>
  <c r="C810" i="8"/>
  <c r="I810" i="8"/>
  <c r="M810" i="8"/>
  <c r="N810" i="8"/>
  <c r="O810" i="8"/>
  <c r="K810" i="8"/>
  <c r="J810" i="8"/>
  <c r="D790" i="8"/>
  <c r="E790" i="8"/>
  <c r="B790" i="8"/>
  <c r="H790" i="8"/>
  <c r="L790" i="8"/>
  <c r="F790" i="8"/>
  <c r="G790" i="8"/>
  <c r="C790" i="8"/>
  <c r="I790" i="8"/>
  <c r="M790" i="8"/>
  <c r="N790" i="8"/>
  <c r="O790" i="8"/>
  <c r="K790" i="8"/>
  <c r="J790" i="8"/>
  <c r="D789" i="8"/>
  <c r="E789" i="8"/>
  <c r="B789" i="8"/>
  <c r="H789" i="8"/>
  <c r="L789" i="8"/>
  <c r="F789" i="8"/>
  <c r="G789" i="8"/>
  <c r="C789" i="8"/>
  <c r="I789" i="8"/>
  <c r="M789" i="8"/>
  <c r="N789" i="8"/>
  <c r="O789" i="8"/>
  <c r="K789" i="8"/>
  <c r="J789" i="8"/>
  <c r="D774" i="8"/>
  <c r="E774" i="8"/>
  <c r="B774" i="8"/>
  <c r="H774" i="8"/>
  <c r="L774" i="8"/>
  <c r="F774" i="8"/>
  <c r="G774" i="8"/>
  <c r="C774" i="8"/>
  <c r="I774" i="8"/>
  <c r="M774" i="8"/>
  <c r="N774" i="8"/>
  <c r="O774" i="8"/>
  <c r="K774" i="8"/>
  <c r="J774" i="8"/>
  <c r="D767" i="8"/>
  <c r="E767" i="8"/>
  <c r="B767" i="8"/>
  <c r="H767" i="8"/>
  <c r="L767" i="8"/>
  <c r="F767" i="8"/>
  <c r="G767" i="8"/>
  <c r="C767" i="8"/>
  <c r="I767" i="8"/>
  <c r="M767" i="8"/>
  <c r="N767" i="8"/>
  <c r="O767" i="8"/>
  <c r="K767" i="8"/>
  <c r="J767" i="8"/>
  <c r="D763" i="8"/>
  <c r="E763" i="8"/>
  <c r="B763" i="8"/>
  <c r="H763" i="8"/>
  <c r="L763" i="8"/>
  <c r="F763" i="8"/>
  <c r="G763" i="8"/>
  <c r="C763" i="8"/>
  <c r="I763" i="8"/>
  <c r="M763" i="8"/>
  <c r="N763" i="8"/>
  <c r="O763" i="8"/>
  <c r="K763" i="8"/>
  <c r="J763" i="8"/>
  <c r="D755" i="8"/>
  <c r="E755" i="8"/>
  <c r="B755" i="8"/>
  <c r="H755" i="8"/>
  <c r="L755" i="8"/>
  <c r="F755" i="8"/>
  <c r="G755" i="8"/>
  <c r="C755" i="8"/>
  <c r="I755" i="8"/>
  <c r="M755" i="8"/>
  <c r="N755" i="8"/>
  <c r="O755" i="8"/>
  <c r="K755" i="8"/>
  <c r="J755" i="8"/>
  <c r="D749" i="8"/>
  <c r="E749" i="8"/>
  <c r="B749" i="8"/>
  <c r="H749" i="8"/>
  <c r="L749" i="8"/>
  <c r="F749" i="8"/>
  <c r="G749" i="8"/>
  <c r="C749" i="8"/>
  <c r="I749" i="8"/>
  <c r="M749" i="8"/>
  <c r="N749" i="8"/>
  <c r="O749" i="8"/>
  <c r="K749" i="8"/>
  <c r="J749" i="8"/>
  <c r="D743" i="8"/>
  <c r="E743" i="8"/>
  <c r="B743" i="8"/>
  <c r="H743" i="8"/>
  <c r="L743" i="8"/>
  <c r="F743" i="8"/>
  <c r="G743" i="8"/>
  <c r="C743" i="8"/>
  <c r="I743" i="8"/>
  <c r="M743" i="8"/>
  <c r="N743" i="8"/>
  <c r="O743" i="8"/>
  <c r="K743" i="8"/>
  <c r="J743" i="8"/>
  <c r="D742" i="8"/>
  <c r="E742" i="8"/>
  <c r="B742" i="8"/>
  <c r="H742" i="8"/>
  <c r="L742" i="8"/>
  <c r="F742" i="8"/>
  <c r="G742" i="8"/>
  <c r="C742" i="8"/>
  <c r="I742" i="8"/>
  <c r="M742" i="8"/>
  <c r="N742" i="8"/>
  <c r="O742" i="8"/>
  <c r="K742" i="8"/>
  <c r="J742" i="8"/>
  <c r="D738" i="8"/>
  <c r="E738" i="8"/>
  <c r="B738" i="8"/>
  <c r="H738" i="8"/>
  <c r="L738" i="8"/>
  <c r="F738" i="8"/>
  <c r="G738" i="8"/>
  <c r="C738" i="8"/>
  <c r="I738" i="8"/>
  <c r="M738" i="8"/>
  <c r="N738" i="8"/>
  <c r="O738" i="8"/>
  <c r="K738" i="8"/>
  <c r="J738" i="8"/>
  <c r="D734" i="8"/>
  <c r="E734" i="8"/>
  <c r="B734" i="8"/>
  <c r="H734" i="8"/>
  <c r="L734" i="8"/>
  <c r="F734" i="8"/>
  <c r="G734" i="8"/>
  <c r="C734" i="8"/>
  <c r="I734" i="8"/>
  <c r="M734" i="8"/>
  <c r="N734" i="8"/>
  <c r="O734" i="8"/>
  <c r="K734" i="8"/>
  <c r="J734" i="8"/>
  <c r="D733" i="8"/>
  <c r="E733" i="8"/>
  <c r="B733" i="8"/>
  <c r="H733" i="8"/>
  <c r="L733" i="8"/>
  <c r="F733" i="8"/>
  <c r="G733" i="8"/>
  <c r="C733" i="8"/>
  <c r="I733" i="8"/>
  <c r="M733" i="8"/>
  <c r="N733" i="8"/>
  <c r="O733" i="8"/>
  <c r="K733" i="8"/>
  <c r="J733" i="8"/>
  <c r="D732" i="8"/>
  <c r="E732" i="8"/>
  <c r="B732" i="8"/>
  <c r="H732" i="8"/>
  <c r="L732" i="8"/>
  <c r="F732" i="8"/>
  <c r="G732" i="8"/>
  <c r="C732" i="8"/>
  <c r="I732" i="8"/>
  <c r="M732" i="8"/>
  <c r="N732" i="8"/>
  <c r="O732" i="8"/>
  <c r="K732" i="8"/>
  <c r="J732" i="8"/>
  <c r="D731" i="8"/>
  <c r="E731" i="8"/>
  <c r="B731" i="8"/>
  <c r="H731" i="8"/>
  <c r="L731" i="8"/>
  <c r="F731" i="8"/>
  <c r="G731" i="8"/>
  <c r="C731" i="8"/>
  <c r="I731" i="8"/>
  <c r="M731" i="8"/>
  <c r="N731" i="8"/>
  <c r="O731" i="8"/>
  <c r="K731" i="8"/>
  <c r="J731" i="8"/>
  <c r="D729" i="8"/>
  <c r="E729" i="8"/>
  <c r="B729" i="8"/>
  <c r="H729" i="8"/>
  <c r="L729" i="8"/>
  <c r="F729" i="8"/>
  <c r="G729" i="8"/>
  <c r="C729" i="8"/>
  <c r="I729" i="8"/>
  <c r="M729" i="8"/>
  <c r="N729" i="8"/>
  <c r="O729" i="8"/>
  <c r="K729" i="8"/>
  <c r="J729" i="8"/>
  <c r="D725" i="8"/>
  <c r="E725" i="8"/>
  <c r="B725" i="8"/>
  <c r="H725" i="8"/>
  <c r="L725" i="8"/>
  <c r="F725" i="8"/>
  <c r="G725" i="8"/>
  <c r="C725" i="8"/>
  <c r="I725" i="8"/>
  <c r="M725" i="8"/>
  <c r="N725" i="8"/>
  <c r="O725" i="8"/>
  <c r="K725" i="8"/>
  <c r="J725" i="8"/>
  <c r="D719" i="8"/>
  <c r="E719" i="8"/>
  <c r="B719" i="8"/>
  <c r="H719" i="8"/>
  <c r="L719" i="8"/>
  <c r="F719" i="8"/>
  <c r="G719" i="8"/>
  <c r="C719" i="8"/>
  <c r="I719" i="8"/>
  <c r="M719" i="8"/>
  <c r="N719" i="8"/>
  <c r="O719" i="8"/>
  <c r="K719" i="8"/>
  <c r="J719" i="8"/>
  <c r="D730" i="8"/>
  <c r="E730" i="8"/>
  <c r="B730" i="8"/>
  <c r="H730" i="8"/>
  <c r="L730" i="8"/>
  <c r="F730" i="8"/>
  <c r="G730" i="8"/>
  <c r="C730" i="8"/>
  <c r="I730" i="8"/>
  <c r="M730" i="8"/>
  <c r="N730" i="8"/>
  <c r="O730" i="8"/>
  <c r="K730" i="8"/>
  <c r="J730" i="8"/>
  <c r="D726" i="8"/>
  <c r="E726" i="8"/>
  <c r="B726" i="8"/>
  <c r="H726" i="8"/>
  <c r="L726" i="8"/>
  <c r="F726" i="8"/>
  <c r="G726" i="8"/>
  <c r="C726" i="8"/>
  <c r="I726" i="8"/>
  <c r="M726" i="8"/>
  <c r="N726" i="8"/>
  <c r="O726" i="8"/>
  <c r="K726" i="8"/>
  <c r="J726" i="8"/>
  <c r="D720" i="8"/>
  <c r="E720" i="8"/>
  <c r="B720" i="8"/>
  <c r="H720" i="8"/>
  <c r="L720" i="8"/>
  <c r="F720" i="8"/>
  <c r="G720" i="8"/>
  <c r="C720" i="8"/>
  <c r="I720" i="8"/>
  <c r="M720" i="8"/>
  <c r="N720" i="8"/>
  <c r="O720" i="8"/>
  <c r="K720" i="8"/>
  <c r="J720" i="8"/>
  <c r="D715" i="8"/>
  <c r="E715" i="8"/>
  <c r="B715" i="8"/>
  <c r="H715" i="8"/>
  <c r="L715" i="8"/>
  <c r="F715" i="8"/>
  <c r="G715" i="8"/>
  <c r="C715" i="8"/>
  <c r="I715" i="8"/>
  <c r="M715" i="8"/>
  <c r="N715" i="8"/>
  <c r="O715" i="8"/>
  <c r="K715" i="8"/>
  <c r="J715" i="8"/>
  <c r="D708" i="8"/>
  <c r="E708" i="8"/>
  <c r="B708" i="8"/>
  <c r="H708" i="8"/>
  <c r="L708" i="8"/>
  <c r="F708" i="8"/>
  <c r="G708" i="8"/>
  <c r="C708" i="8"/>
  <c r="I708" i="8"/>
  <c r="M708" i="8"/>
  <c r="N708" i="8"/>
  <c r="O708" i="8"/>
  <c r="K708" i="8"/>
  <c r="J708" i="8"/>
  <c r="D697" i="8"/>
  <c r="E697" i="8"/>
  <c r="B697" i="8"/>
  <c r="H697" i="8"/>
  <c r="L697" i="8"/>
  <c r="F697" i="8"/>
  <c r="G697" i="8"/>
  <c r="C697" i="8"/>
  <c r="I697" i="8"/>
  <c r="M697" i="8"/>
  <c r="N697" i="8"/>
  <c r="O697" i="8"/>
  <c r="K697" i="8"/>
  <c r="J697" i="8"/>
  <c r="D716" i="8"/>
  <c r="E716" i="8"/>
  <c r="B716" i="8"/>
  <c r="H716" i="8"/>
  <c r="L716" i="8"/>
  <c r="F716" i="8"/>
  <c r="G716" i="8"/>
  <c r="C716" i="8"/>
  <c r="I716" i="8"/>
  <c r="M716" i="8"/>
  <c r="N716" i="8"/>
  <c r="O716" i="8"/>
  <c r="K716" i="8"/>
  <c r="J716" i="8"/>
  <c r="D709" i="8"/>
  <c r="E709" i="8"/>
  <c r="B709" i="8"/>
  <c r="H709" i="8"/>
  <c r="L709" i="8"/>
  <c r="F709" i="8"/>
  <c r="G709" i="8"/>
  <c r="C709" i="8"/>
  <c r="I709" i="8"/>
  <c r="M709" i="8"/>
  <c r="N709" i="8"/>
  <c r="O709" i="8"/>
  <c r="K709" i="8"/>
  <c r="J709" i="8"/>
  <c r="D699" i="8"/>
  <c r="E699" i="8"/>
  <c r="B699" i="8"/>
  <c r="H699" i="8"/>
  <c r="L699" i="8"/>
  <c r="F699" i="8"/>
  <c r="G699" i="8"/>
  <c r="C699" i="8"/>
  <c r="I699" i="8"/>
  <c r="M699" i="8"/>
  <c r="N699" i="8"/>
  <c r="O699" i="8"/>
  <c r="K699" i="8"/>
  <c r="J699" i="8"/>
  <c r="D685" i="8"/>
  <c r="E685" i="8"/>
  <c r="B685" i="8"/>
  <c r="H685" i="8"/>
  <c r="L685" i="8"/>
  <c r="F685" i="8"/>
  <c r="G685" i="8"/>
  <c r="C685" i="8"/>
  <c r="I685" i="8"/>
  <c r="M685" i="8"/>
  <c r="N685" i="8"/>
  <c r="O685" i="8"/>
  <c r="K685" i="8"/>
  <c r="J685" i="8"/>
  <c r="D672" i="8"/>
  <c r="E672" i="8"/>
  <c r="B672" i="8"/>
  <c r="H672" i="8"/>
  <c r="L672" i="8"/>
  <c r="F672" i="8"/>
  <c r="G672" i="8"/>
  <c r="C672" i="8"/>
  <c r="I672" i="8"/>
  <c r="M672" i="8"/>
  <c r="N672" i="8"/>
  <c r="O672" i="8"/>
  <c r="K672" i="8"/>
  <c r="J672" i="8"/>
  <c r="D656" i="8"/>
  <c r="E656" i="8"/>
  <c r="B656" i="8"/>
  <c r="H656" i="8"/>
  <c r="L656" i="8"/>
  <c r="F656" i="8"/>
  <c r="G656" i="8"/>
  <c r="C656" i="8"/>
  <c r="I656" i="8"/>
  <c r="M656" i="8"/>
  <c r="N656" i="8"/>
  <c r="O656" i="8"/>
  <c r="K656" i="8"/>
  <c r="J656" i="8"/>
  <c r="D687" i="8"/>
  <c r="E687" i="8"/>
  <c r="B687" i="8"/>
  <c r="H687" i="8"/>
  <c r="L687" i="8"/>
  <c r="F687" i="8"/>
  <c r="G687" i="8"/>
  <c r="C687" i="8"/>
  <c r="I687" i="8"/>
  <c r="M687" i="8"/>
  <c r="N687" i="8"/>
  <c r="O687" i="8"/>
  <c r="K687" i="8"/>
  <c r="J687" i="8"/>
  <c r="D710" i="8"/>
  <c r="E710" i="8"/>
  <c r="B710" i="8"/>
  <c r="H710" i="8"/>
  <c r="L710" i="8"/>
  <c r="F710" i="8"/>
  <c r="G710" i="8"/>
  <c r="C710" i="8"/>
  <c r="I710" i="8"/>
  <c r="M710" i="8"/>
  <c r="N710" i="8"/>
  <c r="O710" i="8"/>
  <c r="K710" i="8"/>
  <c r="J710" i="8"/>
  <c r="D700" i="8"/>
  <c r="E700" i="8"/>
  <c r="B700" i="8"/>
  <c r="H700" i="8"/>
  <c r="L700" i="8"/>
  <c r="F700" i="8"/>
  <c r="G700" i="8"/>
  <c r="C700" i="8"/>
  <c r="I700" i="8"/>
  <c r="M700" i="8"/>
  <c r="N700" i="8"/>
  <c r="O700" i="8"/>
  <c r="K700" i="8"/>
  <c r="J700" i="8"/>
  <c r="D689" i="8"/>
  <c r="E689" i="8"/>
  <c r="B689" i="8"/>
  <c r="H689" i="8"/>
  <c r="L689" i="8"/>
  <c r="F689" i="8"/>
  <c r="G689" i="8"/>
  <c r="C689" i="8"/>
  <c r="I689" i="8"/>
  <c r="M689" i="8"/>
  <c r="N689" i="8"/>
  <c r="O689" i="8"/>
  <c r="K689" i="8"/>
  <c r="J689" i="8"/>
  <c r="D676" i="8"/>
  <c r="E676" i="8"/>
  <c r="B676" i="8"/>
  <c r="H676" i="8"/>
  <c r="L676" i="8"/>
  <c r="F676" i="8"/>
  <c r="G676" i="8"/>
  <c r="C676" i="8"/>
  <c r="I676" i="8"/>
  <c r="M676" i="8"/>
  <c r="N676" i="8"/>
  <c r="O676" i="8"/>
  <c r="K676" i="8"/>
  <c r="J676" i="8"/>
  <c r="D703" i="8"/>
  <c r="E703" i="8"/>
  <c r="B703" i="8"/>
  <c r="H703" i="8"/>
  <c r="L703" i="8"/>
  <c r="F703" i="8"/>
  <c r="G703" i="8"/>
  <c r="C703" i="8"/>
  <c r="I703" i="8"/>
  <c r="M703" i="8"/>
  <c r="N703" i="8"/>
  <c r="O703" i="8"/>
  <c r="K703" i="8"/>
  <c r="J703" i="8"/>
  <c r="D693" i="8"/>
  <c r="E693" i="8"/>
  <c r="B693" i="8"/>
  <c r="H693" i="8"/>
  <c r="L693" i="8"/>
  <c r="F693" i="8"/>
  <c r="G693" i="8"/>
  <c r="C693" i="8"/>
  <c r="I693" i="8"/>
  <c r="M693" i="8"/>
  <c r="N693" i="8"/>
  <c r="O693" i="8"/>
  <c r="K693" i="8"/>
  <c r="J693" i="8"/>
  <c r="D678" i="8"/>
  <c r="E678" i="8"/>
  <c r="B678" i="8"/>
  <c r="H678" i="8"/>
  <c r="L678" i="8"/>
  <c r="F678" i="8"/>
  <c r="G678" i="8"/>
  <c r="C678" i="8"/>
  <c r="I678" i="8"/>
  <c r="M678" i="8"/>
  <c r="N678" i="8"/>
  <c r="O678" i="8"/>
  <c r="K678" i="8"/>
  <c r="J678" i="8"/>
  <c r="D665" i="8"/>
  <c r="E665" i="8"/>
  <c r="B665" i="8"/>
  <c r="H665" i="8"/>
  <c r="L665" i="8"/>
  <c r="F665" i="8"/>
  <c r="G665" i="8"/>
  <c r="C665" i="8"/>
  <c r="I665" i="8"/>
  <c r="M665" i="8"/>
  <c r="N665" i="8"/>
  <c r="O665" i="8"/>
  <c r="K665" i="8"/>
  <c r="J665" i="8"/>
  <c r="D696" i="8"/>
  <c r="E696" i="8"/>
  <c r="B696" i="8"/>
  <c r="H696" i="8"/>
  <c r="L696" i="8"/>
  <c r="F696" i="8"/>
  <c r="G696" i="8"/>
  <c r="C696" i="8"/>
  <c r="I696" i="8"/>
  <c r="M696" i="8"/>
  <c r="N696" i="8"/>
  <c r="O696" i="8"/>
  <c r="K696" i="8"/>
  <c r="J696" i="8"/>
  <c r="D714" i="8"/>
  <c r="E714" i="8"/>
  <c r="B714" i="8"/>
  <c r="H714" i="8"/>
  <c r="L714" i="8"/>
  <c r="F714" i="8"/>
  <c r="G714" i="8"/>
  <c r="C714" i="8"/>
  <c r="I714" i="8"/>
  <c r="M714" i="8"/>
  <c r="N714" i="8"/>
  <c r="O714" i="8"/>
  <c r="K714" i="8"/>
  <c r="J714" i="8"/>
  <c r="D707" i="8"/>
  <c r="E707" i="8"/>
  <c r="B707" i="8"/>
  <c r="H707" i="8"/>
  <c r="L707" i="8"/>
  <c r="F707" i="8"/>
  <c r="G707" i="8"/>
  <c r="C707" i="8"/>
  <c r="I707" i="8"/>
  <c r="M707" i="8"/>
  <c r="N707" i="8"/>
  <c r="O707" i="8"/>
  <c r="K707" i="8"/>
  <c r="J707" i="8"/>
  <c r="D698" i="8"/>
  <c r="E698" i="8"/>
  <c r="B698" i="8"/>
  <c r="H698" i="8"/>
  <c r="L698" i="8"/>
  <c r="F698" i="8"/>
  <c r="G698" i="8"/>
  <c r="C698" i="8"/>
  <c r="I698" i="8"/>
  <c r="M698" i="8"/>
  <c r="N698" i="8"/>
  <c r="O698" i="8"/>
  <c r="K698" i="8"/>
  <c r="J698" i="8"/>
  <c r="D684" i="8"/>
  <c r="E684" i="8"/>
  <c r="B684" i="8"/>
  <c r="H684" i="8"/>
  <c r="L684" i="8"/>
  <c r="F684" i="8"/>
  <c r="G684" i="8"/>
  <c r="C684" i="8"/>
  <c r="I684" i="8"/>
  <c r="M684" i="8"/>
  <c r="N684" i="8"/>
  <c r="O684" i="8"/>
  <c r="K684" i="8"/>
  <c r="J684" i="8"/>
  <c r="D670" i="8"/>
  <c r="E670" i="8"/>
  <c r="B670" i="8"/>
  <c r="H670" i="8"/>
  <c r="L670" i="8"/>
  <c r="F670" i="8"/>
  <c r="G670" i="8"/>
  <c r="C670" i="8"/>
  <c r="I670" i="8"/>
  <c r="M670" i="8"/>
  <c r="N670" i="8"/>
  <c r="O670" i="8"/>
  <c r="K670" i="8"/>
  <c r="J670" i="8"/>
  <c r="D669" i="8"/>
  <c r="E669" i="8"/>
  <c r="B669" i="8"/>
  <c r="H669" i="8"/>
  <c r="L669" i="8"/>
  <c r="F669" i="8"/>
  <c r="G669" i="8"/>
  <c r="C669" i="8"/>
  <c r="I669" i="8"/>
  <c r="M669" i="8"/>
  <c r="N669" i="8"/>
  <c r="O669" i="8"/>
  <c r="K669" i="8"/>
  <c r="J669" i="8"/>
  <c r="D717" i="8"/>
  <c r="E717" i="8"/>
  <c r="B717" i="8"/>
  <c r="H717" i="8"/>
  <c r="L717" i="8"/>
  <c r="F717" i="8"/>
  <c r="G717" i="8"/>
  <c r="C717" i="8"/>
  <c r="I717" i="8"/>
  <c r="M717" i="8"/>
  <c r="N717" i="8"/>
  <c r="O717" i="8"/>
  <c r="K717" i="8"/>
  <c r="J717" i="8"/>
  <c r="D727" i="8"/>
  <c r="E727" i="8"/>
  <c r="B727" i="8"/>
  <c r="H727" i="8"/>
  <c r="L727" i="8"/>
  <c r="F727" i="8"/>
  <c r="G727" i="8"/>
  <c r="C727" i="8"/>
  <c r="I727" i="8"/>
  <c r="M727" i="8"/>
  <c r="N727" i="8"/>
  <c r="O727" i="8"/>
  <c r="K727" i="8"/>
  <c r="J727" i="8"/>
  <c r="D723" i="8"/>
  <c r="E723" i="8"/>
  <c r="B723" i="8"/>
  <c r="H723" i="8"/>
  <c r="L723" i="8"/>
  <c r="F723" i="8"/>
  <c r="G723" i="8"/>
  <c r="C723" i="8"/>
  <c r="I723" i="8"/>
  <c r="M723" i="8"/>
  <c r="N723" i="8"/>
  <c r="O723" i="8"/>
  <c r="K723" i="8"/>
  <c r="J723" i="8"/>
  <c r="D718" i="8"/>
  <c r="E718" i="8"/>
  <c r="B718" i="8"/>
  <c r="H718" i="8"/>
  <c r="L718" i="8"/>
  <c r="F718" i="8"/>
  <c r="G718" i="8"/>
  <c r="C718" i="8"/>
  <c r="I718" i="8"/>
  <c r="M718" i="8"/>
  <c r="N718" i="8"/>
  <c r="O718" i="8"/>
  <c r="K718" i="8"/>
  <c r="J718" i="8"/>
  <c r="D711" i="8"/>
  <c r="E711" i="8"/>
  <c r="B711" i="8"/>
  <c r="H711" i="8"/>
  <c r="L711" i="8"/>
  <c r="F711" i="8"/>
  <c r="G711" i="8"/>
  <c r="C711" i="8"/>
  <c r="I711" i="8"/>
  <c r="M711" i="8"/>
  <c r="N711" i="8"/>
  <c r="O711" i="8"/>
  <c r="K711" i="8"/>
  <c r="J711" i="8"/>
  <c r="D701" i="8"/>
  <c r="E701" i="8"/>
  <c r="B701" i="8"/>
  <c r="H701" i="8"/>
  <c r="L701" i="8"/>
  <c r="F701" i="8"/>
  <c r="G701" i="8"/>
  <c r="C701" i="8"/>
  <c r="I701" i="8"/>
  <c r="M701" i="8"/>
  <c r="N701" i="8"/>
  <c r="O701" i="8"/>
  <c r="K701" i="8"/>
  <c r="J701" i="8"/>
  <c r="D691" i="8"/>
  <c r="E691" i="8"/>
  <c r="B691" i="8"/>
  <c r="H691" i="8"/>
  <c r="L691" i="8"/>
  <c r="F691" i="8"/>
  <c r="G691" i="8"/>
  <c r="C691" i="8"/>
  <c r="I691" i="8"/>
  <c r="M691" i="8"/>
  <c r="N691" i="8"/>
  <c r="O691" i="8"/>
  <c r="K691" i="8"/>
  <c r="J691" i="8"/>
  <c r="D677" i="8"/>
  <c r="E677" i="8"/>
  <c r="B677" i="8"/>
  <c r="H677" i="8"/>
  <c r="L677" i="8"/>
  <c r="F677" i="8"/>
  <c r="G677" i="8"/>
  <c r="C677" i="8"/>
  <c r="I677" i="8"/>
  <c r="M677" i="8"/>
  <c r="N677" i="8"/>
  <c r="O677" i="8"/>
  <c r="K677" i="8"/>
  <c r="J677" i="8"/>
  <c r="D664" i="8"/>
  <c r="E664" i="8"/>
  <c r="B664" i="8"/>
  <c r="H664" i="8"/>
  <c r="L664" i="8"/>
  <c r="F664" i="8"/>
  <c r="G664" i="8"/>
  <c r="C664" i="8"/>
  <c r="I664" i="8"/>
  <c r="M664" i="8"/>
  <c r="N664" i="8"/>
  <c r="O664" i="8"/>
  <c r="K664" i="8"/>
  <c r="J664" i="8"/>
  <c r="D694" i="8"/>
  <c r="E694" i="8"/>
  <c r="B694" i="8"/>
  <c r="H694" i="8"/>
  <c r="L694" i="8"/>
  <c r="F694" i="8"/>
  <c r="G694" i="8"/>
  <c r="C694" i="8"/>
  <c r="I694" i="8"/>
  <c r="M694" i="8"/>
  <c r="N694" i="8"/>
  <c r="O694" i="8"/>
  <c r="K694" i="8"/>
  <c r="J694" i="8"/>
  <c r="D681" i="8"/>
  <c r="E681" i="8"/>
  <c r="B681" i="8"/>
  <c r="H681" i="8"/>
  <c r="L681" i="8"/>
  <c r="F681" i="8"/>
  <c r="G681" i="8"/>
  <c r="C681" i="8"/>
  <c r="I681" i="8"/>
  <c r="M681" i="8"/>
  <c r="N681" i="8"/>
  <c r="O681" i="8"/>
  <c r="K681" i="8"/>
  <c r="J681" i="8"/>
  <c r="D666" i="8"/>
  <c r="E666" i="8"/>
  <c r="B666" i="8"/>
  <c r="H666" i="8"/>
  <c r="L666" i="8"/>
  <c r="F666" i="8"/>
  <c r="G666" i="8"/>
  <c r="C666" i="8"/>
  <c r="I666" i="8"/>
  <c r="M666" i="8"/>
  <c r="N666" i="8"/>
  <c r="O666" i="8"/>
  <c r="K666" i="8"/>
  <c r="J666" i="8"/>
  <c r="D652" i="8"/>
  <c r="E652" i="8"/>
  <c r="B652" i="8"/>
  <c r="H652" i="8"/>
  <c r="L652" i="8"/>
  <c r="F652" i="8"/>
  <c r="G652" i="8"/>
  <c r="C652" i="8"/>
  <c r="I652" i="8"/>
  <c r="M652" i="8"/>
  <c r="N652" i="8"/>
  <c r="O652" i="8"/>
  <c r="K652" i="8"/>
  <c r="J652" i="8"/>
  <c r="D682" i="8"/>
  <c r="E682" i="8"/>
  <c r="B682" i="8"/>
  <c r="H682" i="8"/>
  <c r="L682" i="8"/>
  <c r="F682" i="8"/>
  <c r="G682" i="8"/>
  <c r="C682" i="8"/>
  <c r="I682" i="8"/>
  <c r="M682" i="8"/>
  <c r="N682" i="8"/>
  <c r="O682" i="8"/>
  <c r="K682" i="8"/>
  <c r="J682" i="8"/>
  <c r="D667" i="8"/>
  <c r="E667" i="8"/>
  <c r="B667" i="8"/>
  <c r="H667" i="8"/>
  <c r="L667" i="8"/>
  <c r="F667" i="8"/>
  <c r="G667" i="8"/>
  <c r="C667" i="8"/>
  <c r="I667" i="8"/>
  <c r="M667" i="8"/>
  <c r="N667" i="8"/>
  <c r="O667" i="8"/>
  <c r="K667" i="8"/>
  <c r="J667" i="8"/>
  <c r="D654" i="8"/>
  <c r="E654" i="8"/>
  <c r="B654" i="8"/>
  <c r="H654" i="8"/>
  <c r="L654" i="8"/>
  <c r="F654" i="8"/>
  <c r="G654" i="8"/>
  <c r="C654" i="8"/>
  <c r="I654" i="8"/>
  <c r="M654" i="8"/>
  <c r="N654" i="8"/>
  <c r="O654" i="8"/>
  <c r="K654" i="8"/>
  <c r="J654" i="8"/>
  <c r="D686" i="8"/>
  <c r="E686" i="8"/>
  <c r="B686" i="8"/>
  <c r="H686" i="8"/>
  <c r="L686" i="8"/>
  <c r="F686" i="8"/>
  <c r="G686" i="8"/>
  <c r="C686" i="8"/>
  <c r="I686" i="8"/>
  <c r="M686" i="8"/>
  <c r="N686" i="8"/>
  <c r="O686" i="8"/>
  <c r="K686" i="8"/>
  <c r="J686" i="8"/>
  <c r="D673" i="8"/>
  <c r="E673" i="8"/>
  <c r="B673" i="8"/>
  <c r="H673" i="8"/>
  <c r="L673" i="8"/>
  <c r="F673" i="8"/>
  <c r="G673" i="8"/>
  <c r="C673" i="8"/>
  <c r="I673" i="8"/>
  <c r="M673" i="8"/>
  <c r="N673" i="8"/>
  <c r="O673" i="8"/>
  <c r="K673" i="8"/>
  <c r="J673" i="8"/>
  <c r="D660" i="8"/>
  <c r="E660" i="8"/>
  <c r="B660" i="8"/>
  <c r="H660" i="8"/>
  <c r="L660" i="8"/>
  <c r="F660" i="8"/>
  <c r="G660" i="8"/>
  <c r="C660" i="8"/>
  <c r="I660" i="8"/>
  <c r="M660" i="8"/>
  <c r="N660" i="8"/>
  <c r="O660" i="8"/>
  <c r="K660" i="8"/>
  <c r="J660" i="8"/>
  <c r="D650" i="8"/>
  <c r="E650" i="8"/>
  <c r="B650" i="8"/>
  <c r="H650" i="8"/>
  <c r="L650" i="8"/>
  <c r="F650" i="8"/>
  <c r="G650" i="8"/>
  <c r="C650" i="8"/>
  <c r="I650" i="8"/>
  <c r="M650" i="8"/>
  <c r="N650" i="8"/>
  <c r="O650" i="8"/>
  <c r="K650" i="8"/>
  <c r="J650" i="8"/>
  <c r="D645" i="8"/>
  <c r="E645" i="8"/>
  <c r="B645" i="8"/>
  <c r="H645" i="8"/>
  <c r="L645" i="8"/>
  <c r="F645" i="8"/>
  <c r="G645" i="8"/>
  <c r="C645" i="8"/>
  <c r="I645" i="8"/>
  <c r="M645" i="8"/>
  <c r="N645" i="8"/>
  <c r="O645" i="8"/>
  <c r="K645" i="8"/>
  <c r="J645" i="8"/>
  <c r="D662" i="8"/>
  <c r="E662" i="8"/>
  <c r="B662" i="8"/>
  <c r="H662" i="8"/>
  <c r="L662" i="8"/>
  <c r="F662" i="8"/>
  <c r="G662" i="8"/>
  <c r="C662" i="8"/>
  <c r="I662" i="8"/>
  <c r="M662" i="8"/>
  <c r="N662" i="8"/>
  <c r="O662" i="8"/>
  <c r="K662" i="8"/>
  <c r="J662" i="8"/>
  <c r="D690" i="8"/>
  <c r="E690" i="8"/>
  <c r="B690" i="8"/>
  <c r="H690" i="8"/>
  <c r="L690" i="8"/>
  <c r="F690" i="8"/>
  <c r="G690" i="8"/>
  <c r="C690" i="8"/>
  <c r="I690" i="8"/>
  <c r="M690" i="8"/>
  <c r="N690" i="8"/>
  <c r="O690" i="8"/>
  <c r="K690" i="8"/>
  <c r="J690" i="8"/>
  <c r="D712" i="8"/>
  <c r="E712" i="8"/>
  <c r="B712" i="8"/>
  <c r="H712" i="8"/>
  <c r="L712" i="8"/>
  <c r="F712" i="8"/>
  <c r="G712" i="8"/>
  <c r="C712" i="8"/>
  <c r="I712" i="8"/>
  <c r="M712" i="8"/>
  <c r="N712" i="8"/>
  <c r="O712" i="8"/>
  <c r="K712" i="8"/>
  <c r="J712" i="8"/>
  <c r="D704" i="8"/>
  <c r="E704" i="8"/>
  <c r="B704" i="8"/>
  <c r="H704" i="8"/>
  <c r="L704" i="8"/>
  <c r="F704" i="8"/>
  <c r="G704" i="8"/>
  <c r="C704" i="8"/>
  <c r="I704" i="8"/>
  <c r="M704" i="8"/>
  <c r="N704" i="8"/>
  <c r="O704" i="8"/>
  <c r="K704" i="8"/>
  <c r="J704" i="8"/>
  <c r="D695" i="8"/>
  <c r="E695" i="8"/>
  <c r="B695" i="8"/>
  <c r="H695" i="8"/>
  <c r="L695" i="8"/>
  <c r="F695" i="8"/>
  <c r="G695" i="8"/>
  <c r="C695" i="8"/>
  <c r="I695" i="8"/>
  <c r="M695" i="8"/>
  <c r="N695" i="8"/>
  <c r="O695" i="8"/>
  <c r="K695" i="8"/>
  <c r="J695" i="8"/>
  <c r="D713" i="8"/>
  <c r="E713" i="8"/>
  <c r="B713" i="8"/>
  <c r="H713" i="8"/>
  <c r="L713" i="8"/>
  <c r="F713" i="8"/>
  <c r="G713" i="8"/>
  <c r="C713" i="8"/>
  <c r="I713" i="8"/>
  <c r="M713" i="8"/>
  <c r="N713" i="8"/>
  <c r="O713" i="8"/>
  <c r="K713" i="8"/>
  <c r="J713" i="8"/>
  <c r="D706" i="8"/>
  <c r="E706" i="8"/>
  <c r="B706" i="8"/>
  <c r="H706" i="8"/>
  <c r="L706" i="8"/>
  <c r="F706" i="8"/>
  <c r="G706" i="8"/>
  <c r="C706" i="8"/>
  <c r="I706" i="8"/>
  <c r="M706" i="8"/>
  <c r="N706" i="8"/>
  <c r="O706" i="8"/>
  <c r="K706" i="8"/>
  <c r="J706" i="8"/>
  <c r="D705" i="8"/>
  <c r="E705" i="8"/>
  <c r="B705" i="8"/>
  <c r="H705" i="8"/>
  <c r="L705" i="8"/>
  <c r="F705" i="8"/>
  <c r="G705" i="8"/>
  <c r="C705" i="8"/>
  <c r="I705" i="8"/>
  <c r="M705" i="8"/>
  <c r="N705" i="8"/>
  <c r="O705" i="8"/>
  <c r="K705" i="8"/>
  <c r="J705" i="8"/>
  <c r="D683" i="8"/>
  <c r="E683" i="8"/>
  <c r="B683" i="8"/>
  <c r="H683" i="8"/>
  <c r="L683" i="8"/>
  <c r="F683" i="8"/>
  <c r="G683" i="8"/>
  <c r="C683" i="8"/>
  <c r="I683" i="8"/>
  <c r="M683" i="8"/>
  <c r="N683" i="8"/>
  <c r="O683" i="8"/>
  <c r="K683" i="8"/>
  <c r="J683" i="8"/>
  <c r="D671" i="8"/>
  <c r="E671" i="8"/>
  <c r="B671" i="8"/>
  <c r="H671" i="8"/>
  <c r="L671" i="8"/>
  <c r="F671" i="8"/>
  <c r="G671" i="8"/>
  <c r="C671" i="8"/>
  <c r="I671" i="8"/>
  <c r="M671" i="8"/>
  <c r="N671" i="8"/>
  <c r="O671" i="8"/>
  <c r="K671" i="8"/>
  <c r="J671" i="8"/>
  <c r="D655" i="8"/>
  <c r="E655" i="8"/>
  <c r="B655" i="8"/>
  <c r="H655" i="8"/>
  <c r="L655" i="8"/>
  <c r="F655" i="8"/>
  <c r="G655" i="8"/>
  <c r="C655" i="8"/>
  <c r="I655" i="8"/>
  <c r="M655" i="8"/>
  <c r="N655" i="8"/>
  <c r="O655" i="8"/>
  <c r="K655" i="8"/>
  <c r="J655" i="8"/>
  <c r="D649" i="8"/>
  <c r="E649" i="8"/>
  <c r="B649" i="8"/>
  <c r="H649" i="8"/>
  <c r="L649" i="8"/>
  <c r="F649" i="8"/>
  <c r="G649" i="8"/>
  <c r="C649" i="8"/>
  <c r="I649" i="8"/>
  <c r="M649" i="8"/>
  <c r="N649" i="8"/>
  <c r="O649" i="8"/>
  <c r="K649" i="8"/>
  <c r="J649" i="8"/>
  <c r="D674" i="8"/>
  <c r="E674" i="8"/>
  <c r="B674" i="8"/>
  <c r="H674" i="8"/>
  <c r="L674" i="8"/>
  <c r="F674" i="8"/>
  <c r="G674" i="8"/>
  <c r="C674" i="8"/>
  <c r="I674" i="8"/>
  <c r="M674" i="8"/>
  <c r="N674" i="8"/>
  <c r="O674" i="8"/>
  <c r="K674" i="8"/>
  <c r="J674" i="8"/>
  <c r="D661" i="8"/>
  <c r="E661" i="8"/>
  <c r="B661" i="8"/>
  <c r="H661" i="8"/>
  <c r="L661" i="8"/>
  <c r="F661" i="8"/>
  <c r="G661" i="8"/>
  <c r="C661" i="8"/>
  <c r="I661" i="8"/>
  <c r="M661" i="8"/>
  <c r="N661" i="8"/>
  <c r="O661" i="8"/>
  <c r="K661" i="8"/>
  <c r="J661" i="8"/>
  <c r="D688" i="8"/>
  <c r="E688" i="8"/>
  <c r="B688" i="8"/>
  <c r="H688" i="8"/>
  <c r="L688" i="8"/>
  <c r="F688" i="8"/>
  <c r="G688" i="8"/>
  <c r="C688" i="8"/>
  <c r="I688" i="8"/>
  <c r="M688" i="8"/>
  <c r="N688" i="8"/>
  <c r="O688" i="8"/>
  <c r="K688" i="8"/>
  <c r="J688" i="8"/>
  <c r="D675" i="8"/>
  <c r="E675" i="8"/>
  <c r="B675" i="8"/>
  <c r="H675" i="8"/>
  <c r="L675" i="8"/>
  <c r="F675" i="8"/>
  <c r="G675" i="8"/>
  <c r="C675" i="8"/>
  <c r="I675" i="8"/>
  <c r="M675" i="8"/>
  <c r="N675" i="8"/>
  <c r="O675" i="8"/>
  <c r="K675" i="8"/>
  <c r="J675" i="8"/>
  <c r="D702" i="8"/>
  <c r="E702" i="8"/>
  <c r="B702" i="8"/>
  <c r="H702" i="8"/>
  <c r="L702" i="8"/>
  <c r="F702" i="8"/>
  <c r="G702" i="8"/>
  <c r="C702" i="8"/>
  <c r="I702" i="8"/>
  <c r="M702" i="8"/>
  <c r="N702" i="8"/>
  <c r="O702" i="8"/>
  <c r="K702" i="8"/>
  <c r="J702" i="8"/>
  <c r="D692" i="8"/>
  <c r="E692" i="8"/>
  <c r="B692" i="8"/>
  <c r="H692" i="8"/>
  <c r="L692" i="8"/>
  <c r="F692" i="8"/>
  <c r="G692" i="8"/>
  <c r="C692" i="8"/>
  <c r="I692" i="8"/>
  <c r="M692" i="8"/>
  <c r="N692" i="8"/>
  <c r="O692" i="8"/>
  <c r="K692" i="8"/>
  <c r="J692" i="8"/>
  <c r="D680" i="8"/>
  <c r="E680" i="8"/>
  <c r="B680" i="8"/>
  <c r="H680" i="8"/>
  <c r="L680" i="8"/>
  <c r="F680" i="8"/>
  <c r="G680" i="8"/>
  <c r="C680" i="8"/>
  <c r="I680" i="8"/>
  <c r="M680" i="8"/>
  <c r="N680" i="8"/>
  <c r="O680" i="8"/>
  <c r="K680" i="8"/>
  <c r="J680" i="8"/>
  <c r="D679" i="8"/>
  <c r="E679" i="8"/>
  <c r="B679" i="8"/>
  <c r="H679" i="8"/>
  <c r="L679" i="8"/>
  <c r="F679" i="8"/>
  <c r="G679" i="8"/>
  <c r="C679" i="8"/>
  <c r="I679" i="8"/>
  <c r="M679" i="8"/>
  <c r="N679" i="8"/>
  <c r="O679" i="8"/>
  <c r="K679" i="8"/>
  <c r="J679" i="8"/>
  <c r="D651" i="8"/>
  <c r="E651" i="8"/>
  <c r="B651" i="8"/>
  <c r="H651" i="8"/>
  <c r="L651" i="8"/>
  <c r="F651" i="8"/>
  <c r="G651" i="8"/>
  <c r="C651" i="8"/>
  <c r="I651" i="8"/>
  <c r="M651" i="8"/>
  <c r="N651" i="8"/>
  <c r="O651" i="8"/>
  <c r="K651" i="8"/>
  <c r="J651" i="8"/>
  <c r="D647" i="8"/>
  <c r="E647" i="8"/>
  <c r="B647" i="8"/>
  <c r="H647" i="8"/>
  <c r="L647" i="8"/>
  <c r="F647" i="8"/>
  <c r="G647" i="8"/>
  <c r="C647" i="8"/>
  <c r="I647" i="8"/>
  <c r="M647" i="8"/>
  <c r="N647" i="8"/>
  <c r="O647" i="8"/>
  <c r="K647" i="8"/>
  <c r="J647" i="8"/>
  <c r="D642" i="8"/>
  <c r="E642" i="8"/>
  <c r="B642" i="8"/>
  <c r="H642" i="8"/>
  <c r="L642" i="8"/>
  <c r="F642" i="8"/>
  <c r="G642" i="8"/>
  <c r="C642" i="8"/>
  <c r="I642" i="8"/>
  <c r="M642" i="8"/>
  <c r="N642" i="8"/>
  <c r="O642" i="8"/>
  <c r="K642" i="8"/>
  <c r="J642" i="8"/>
  <c r="D653" i="8"/>
  <c r="E653" i="8"/>
  <c r="B653" i="8"/>
  <c r="H653" i="8"/>
  <c r="L653" i="8"/>
  <c r="F653" i="8"/>
  <c r="G653" i="8"/>
  <c r="C653" i="8"/>
  <c r="I653" i="8"/>
  <c r="M653" i="8"/>
  <c r="N653" i="8"/>
  <c r="O653" i="8"/>
  <c r="K653" i="8"/>
  <c r="J653" i="8"/>
  <c r="D648" i="8"/>
  <c r="E648" i="8"/>
  <c r="B648" i="8"/>
  <c r="H648" i="8"/>
  <c r="L648" i="8"/>
  <c r="F648" i="8"/>
  <c r="G648" i="8"/>
  <c r="C648" i="8"/>
  <c r="I648" i="8"/>
  <c r="M648" i="8"/>
  <c r="N648" i="8"/>
  <c r="O648" i="8"/>
  <c r="K648" i="8"/>
  <c r="J648" i="8"/>
  <c r="D644" i="8"/>
  <c r="E644" i="8"/>
  <c r="B644" i="8"/>
  <c r="H644" i="8"/>
  <c r="L644" i="8"/>
  <c r="F644" i="8"/>
  <c r="G644" i="8"/>
  <c r="C644" i="8"/>
  <c r="I644" i="8"/>
  <c r="M644" i="8"/>
  <c r="N644" i="8"/>
  <c r="O644" i="8"/>
  <c r="K644" i="8"/>
  <c r="J644" i="8"/>
  <c r="D643" i="8"/>
  <c r="E643" i="8"/>
  <c r="B643" i="8"/>
  <c r="H643" i="8"/>
  <c r="L643" i="8"/>
  <c r="F643" i="8"/>
  <c r="G643" i="8"/>
  <c r="C643" i="8"/>
  <c r="I643" i="8"/>
  <c r="M643" i="8"/>
  <c r="N643" i="8"/>
  <c r="O643" i="8"/>
  <c r="K643" i="8"/>
  <c r="J643" i="8"/>
  <c r="D638" i="8"/>
  <c r="E638" i="8"/>
  <c r="B638" i="8"/>
  <c r="H638" i="8"/>
  <c r="L638" i="8"/>
  <c r="F638" i="8"/>
  <c r="G638" i="8"/>
  <c r="C638" i="8"/>
  <c r="I638" i="8"/>
  <c r="M638" i="8"/>
  <c r="N638" i="8"/>
  <c r="O638" i="8"/>
  <c r="K638" i="8"/>
  <c r="J638" i="8"/>
  <c r="D646" i="8"/>
  <c r="E646" i="8"/>
  <c r="B646" i="8"/>
  <c r="H646" i="8"/>
  <c r="L646" i="8"/>
  <c r="F646" i="8"/>
  <c r="G646" i="8"/>
  <c r="C646" i="8"/>
  <c r="I646" i="8"/>
  <c r="M646" i="8"/>
  <c r="N646" i="8"/>
  <c r="O646" i="8"/>
  <c r="K646" i="8"/>
  <c r="J646" i="8"/>
  <c r="D640" i="8"/>
  <c r="E640" i="8"/>
  <c r="B640" i="8"/>
  <c r="H640" i="8"/>
  <c r="L640" i="8"/>
  <c r="F640" i="8"/>
  <c r="G640" i="8"/>
  <c r="C640" i="8"/>
  <c r="I640" i="8"/>
  <c r="M640" i="8"/>
  <c r="N640" i="8"/>
  <c r="O640" i="8"/>
  <c r="K640" i="8"/>
  <c r="J640" i="8"/>
  <c r="D639" i="8"/>
  <c r="E639" i="8"/>
  <c r="B639" i="8"/>
  <c r="H639" i="8"/>
  <c r="L639" i="8"/>
  <c r="F639" i="8"/>
  <c r="G639" i="8"/>
  <c r="C639" i="8"/>
  <c r="I639" i="8"/>
  <c r="M639" i="8"/>
  <c r="N639" i="8"/>
  <c r="O639" i="8"/>
  <c r="K639" i="8"/>
  <c r="J639" i="8"/>
  <c r="D637" i="8"/>
  <c r="E637" i="8"/>
  <c r="B637" i="8"/>
  <c r="H637" i="8"/>
  <c r="L637" i="8"/>
  <c r="F637" i="8"/>
  <c r="G637" i="8"/>
  <c r="C637" i="8"/>
  <c r="I637" i="8"/>
  <c r="M637" i="8"/>
  <c r="N637" i="8"/>
  <c r="O637" i="8"/>
  <c r="K637" i="8"/>
  <c r="J637" i="8"/>
  <c r="D635" i="8"/>
  <c r="E635" i="8"/>
  <c r="B635" i="8"/>
  <c r="H635" i="8"/>
  <c r="L635" i="8"/>
  <c r="F635" i="8"/>
  <c r="G635" i="8"/>
  <c r="C635" i="8"/>
  <c r="I635" i="8"/>
  <c r="M635" i="8"/>
  <c r="N635" i="8"/>
  <c r="O635" i="8"/>
  <c r="K635" i="8"/>
  <c r="J635" i="8"/>
  <c r="D633" i="8"/>
  <c r="E633" i="8"/>
  <c r="B633" i="8"/>
  <c r="H633" i="8"/>
  <c r="L633" i="8"/>
  <c r="F633" i="8"/>
  <c r="G633" i="8"/>
  <c r="C633" i="8"/>
  <c r="I633" i="8"/>
  <c r="M633" i="8"/>
  <c r="N633" i="8"/>
  <c r="O633" i="8"/>
  <c r="K633" i="8"/>
  <c r="J633" i="8"/>
  <c r="D632" i="8"/>
  <c r="E632" i="8"/>
  <c r="B632" i="8"/>
  <c r="H632" i="8"/>
  <c r="L632" i="8"/>
  <c r="F632" i="8"/>
  <c r="G632" i="8"/>
  <c r="C632" i="8"/>
  <c r="I632" i="8"/>
  <c r="M632" i="8"/>
  <c r="N632" i="8"/>
  <c r="O632" i="8"/>
  <c r="K632" i="8"/>
  <c r="J632" i="8"/>
  <c r="D631" i="8"/>
  <c r="E631" i="8"/>
  <c r="B631" i="8"/>
  <c r="H631" i="8"/>
  <c r="L631" i="8"/>
  <c r="F631" i="8"/>
  <c r="G631" i="8"/>
  <c r="C631" i="8"/>
  <c r="I631" i="8"/>
  <c r="M631" i="8"/>
  <c r="N631" i="8"/>
  <c r="O631" i="8"/>
  <c r="K631" i="8"/>
  <c r="J631" i="8"/>
  <c r="D629" i="8"/>
  <c r="E629" i="8"/>
  <c r="B629" i="8"/>
  <c r="H629" i="8"/>
  <c r="L629" i="8"/>
  <c r="F629" i="8"/>
  <c r="G629" i="8"/>
  <c r="C629" i="8"/>
  <c r="I629" i="8"/>
  <c r="M629" i="8"/>
  <c r="N629" i="8"/>
  <c r="O629" i="8"/>
  <c r="K629" i="8"/>
  <c r="J629" i="8"/>
  <c r="D627" i="8"/>
  <c r="E627" i="8"/>
  <c r="B627" i="8"/>
  <c r="H627" i="8"/>
  <c r="L627" i="8"/>
  <c r="F627" i="8"/>
  <c r="G627" i="8"/>
  <c r="C627" i="8"/>
  <c r="I627" i="8"/>
  <c r="M627" i="8"/>
  <c r="N627" i="8"/>
  <c r="O627" i="8"/>
  <c r="K627" i="8"/>
  <c r="J627" i="8"/>
  <c r="D625" i="8"/>
  <c r="E625" i="8"/>
  <c r="B625" i="8"/>
  <c r="H625" i="8"/>
  <c r="L625" i="8"/>
  <c r="F625" i="8"/>
  <c r="G625" i="8"/>
  <c r="C625" i="8"/>
  <c r="I625" i="8"/>
  <c r="M625" i="8"/>
  <c r="N625" i="8"/>
  <c r="O625" i="8"/>
  <c r="K625" i="8"/>
  <c r="J625" i="8"/>
  <c r="D622" i="8"/>
  <c r="E622" i="8"/>
  <c r="B622" i="8"/>
  <c r="H622" i="8"/>
  <c r="L622" i="8"/>
  <c r="F622" i="8"/>
  <c r="G622" i="8"/>
  <c r="C622" i="8"/>
  <c r="I622" i="8"/>
  <c r="M622" i="8"/>
  <c r="N622" i="8"/>
  <c r="O622" i="8"/>
  <c r="K622" i="8"/>
  <c r="J622" i="8"/>
  <c r="D628" i="8"/>
  <c r="E628" i="8"/>
  <c r="B628" i="8"/>
  <c r="H628" i="8"/>
  <c r="L628" i="8"/>
  <c r="F628" i="8"/>
  <c r="G628" i="8"/>
  <c r="C628" i="8"/>
  <c r="I628" i="8"/>
  <c r="M628" i="8"/>
  <c r="N628" i="8"/>
  <c r="O628" i="8"/>
  <c r="K628" i="8"/>
  <c r="J628" i="8"/>
  <c r="D626" i="8"/>
  <c r="E626" i="8"/>
  <c r="B626" i="8"/>
  <c r="H626" i="8"/>
  <c r="L626" i="8"/>
  <c r="F626" i="8"/>
  <c r="G626" i="8"/>
  <c r="C626" i="8"/>
  <c r="I626" i="8"/>
  <c r="M626" i="8"/>
  <c r="N626" i="8"/>
  <c r="O626" i="8"/>
  <c r="K626" i="8"/>
  <c r="J626" i="8"/>
  <c r="D623" i="8"/>
  <c r="E623" i="8"/>
  <c r="B623" i="8"/>
  <c r="H623" i="8"/>
  <c r="L623" i="8"/>
  <c r="F623" i="8"/>
  <c r="G623" i="8"/>
  <c r="C623" i="8"/>
  <c r="I623" i="8"/>
  <c r="M623" i="8"/>
  <c r="N623" i="8"/>
  <c r="O623" i="8"/>
  <c r="K623" i="8"/>
  <c r="J623" i="8"/>
  <c r="D621" i="8"/>
  <c r="E621" i="8"/>
  <c r="B621" i="8"/>
  <c r="H621" i="8"/>
  <c r="L621" i="8"/>
  <c r="F621" i="8"/>
  <c r="G621" i="8"/>
  <c r="C621" i="8"/>
  <c r="I621" i="8"/>
  <c r="M621" i="8"/>
  <c r="N621" i="8"/>
  <c r="O621" i="8"/>
  <c r="K621" i="8"/>
  <c r="J621" i="8"/>
  <c r="D619" i="8"/>
  <c r="E619" i="8"/>
  <c r="B619" i="8"/>
  <c r="H619" i="8"/>
  <c r="L619" i="8"/>
  <c r="F619" i="8"/>
  <c r="G619" i="8"/>
  <c r="C619" i="8"/>
  <c r="I619" i="8"/>
  <c r="M619" i="8"/>
  <c r="N619" i="8"/>
  <c r="O619" i="8"/>
  <c r="K619" i="8"/>
  <c r="J619" i="8"/>
  <c r="D615" i="8"/>
  <c r="E615" i="8"/>
  <c r="B615" i="8"/>
  <c r="H615" i="8"/>
  <c r="L615" i="8"/>
  <c r="F615" i="8"/>
  <c r="G615" i="8"/>
  <c r="C615" i="8"/>
  <c r="I615" i="8"/>
  <c r="M615" i="8"/>
  <c r="N615" i="8"/>
  <c r="O615" i="8"/>
  <c r="K615" i="8"/>
  <c r="J615" i="8"/>
  <c r="D609" i="8"/>
  <c r="E609" i="8"/>
  <c r="B609" i="8"/>
  <c r="H609" i="8"/>
  <c r="L609" i="8"/>
  <c r="F609" i="8"/>
  <c r="G609" i="8"/>
  <c r="C609" i="8"/>
  <c r="I609" i="8"/>
  <c r="M609" i="8"/>
  <c r="N609" i="8"/>
  <c r="O609" i="8"/>
  <c r="K609" i="8"/>
  <c r="J609" i="8"/>
  <c r="D602" i="8"/>
  <c r="E602" i="8"/>
  <c r="B602" i="8"/>
  <c r="H602" i="8"/>
  <c r="L602" i="8"/>
  <c r="F602" i="8"/>
  <c r="G602" i="8"/>
  <c r="C602" i="8"/>
  <c r="I602" i="8"/>
  <c r="M602" i="8"/>
  <c r="N602" i="8"/>
  <c r="O602" i="8"/>
  <c r="K602" i="8"/>
  <c r="J602" i="8"/>
  <c r="D618" i="8"/>
  <c r="E618" i="8"/>
  <c r="B618" i="8"/>
  <c r="H618" i="8"/>
  <c r="L618" i="8"/>
  <c r="F618" i="8"/>
  <c r="G618" i="8"/>
  <c r="C618" i="8"/>
  <c r="I618" i="8"/>
  <c r="M618" i="8"/>
  <c r="N618" i="8"/>
  <c r="O618" i="8"/>
  <c r="K618" i="8"/>
  <c r="J618" i="8"/>
  <c r="D611" i="8"/>
  <c r="E611" i="8"/>
  <c r="B611" i="8"/>
  <c r="H611" i="8"/>
  <c r="L611" i="8"/>
  <c r="F611" i="8"/>
  <c r="G611" i="8"/>
  <c r="C611" i="8"/>
  <c r="I611" i="8"/>
  <c r="M611" i="8"/>
  <c r="N611" i="8"/>
  <c r="O611" i="8"/>
  <c r="K611" i="8"/>
  <c r="J611" i="8"/>
  <c r="D604" i="8"/>
  <c r="E604" i="8"/>
  <c r="B604" i="8"/>
  <c r="H604" i="8"/>
  <c r="L604" i="8"/>
  <c r="F604" i="8"/>
  <c r="G604" i="8"/>
  <c r="C604" i="8"/>
  <c r="I604" i="8"/>
  <c r="M604" i="8"/>
  <c r="N604" i="8"/>
  <c r="O604" i="8"/>
  <c r="K604" i="8"/>
  <c r="J604" i="8"/>
  <c r="D597" i="8"/>
  <c r="E597" i="8"/>
  <c r="B597" i="8"/>
  <c r="H597" i="8"/>
  <c r="L597" i="8"/>
  <c r="F597" i="8"/>
  <c r="G597" i="8"/>
  <c r="C597" i="8"/>
  <c r="I597" i="8"/>
  <c r="M597" i="8"/>
  <c r="N597" i="8"/>
  <c r="O597" i="8"/>
  <c r="K597" i="8"/>
  <c r="J597" i="8"/>
  <c r="D588" i="8"/>
  <c r="E588" i="8"/>
  <c r="B588" i="8"/>
  <c r="H588" i="8"/>
  <c r="L588" i="8"/>
  <c r="F588" i="8"/>
  <c r="G588" i="8"/>
  <c r="C588" i="8"/>
  <c r="I588" i="8"/>
  <c r="M588" i="8"/>
  <c r="N588" i="8"/>
  <c r="O588" i="8"/>
  <c r="K588" i="8"/>
  <c r="J588" i="8"/>
  <c r="D580" i="8"/>
  <c r="E580" i="8"/>
  <c r="B580" i="8"/>
  <c r="H580" i="8"/>
  <c r="L580" i="8"/>
  <c r="F580" i="8"/>
  <c r="G580" i="8"/>
  <c r="C580" i="8"/>
  <c r="I580" i="8"/>
  <c r="M580" i="8"/>
  <c r="N580" i="8"/>
  <c r="O580" i="8"/>
  <c r="K580" i="8"/>
  <c r="J580" i="8"/>
  <c r="D599" i="8"/>
  <c r="E599" i="8"/>
  <c r="B599" i="8"/>
  <c r="H599" i="8"/>
  <c r="L599" i="8"/>
  <c r="F599" i="8"/>
  <c r="G599" i="8"/>
  <c r="C599" i="8"/>
  <c r="I599" i="8"/>
  <c r="M599" i="8"/>
  <c r="N599" i="8"/>
  <c r="O599" i="8"/>
  <c r="K599" i="8"/>
  <c r="J599" i="8"/>
  <c r="D613" i="8"/>
  <c r="E613" i="8"/>
  <c r="B613" i="8"/>
  <c r="H613" i="8"/>
  <c r="L613" i="8"/>
  <c r="F613" i="8"/>
  <c r="G613" i="8"/>
  <c r="C613" i="8"/>
  <c r="I613" i="8"/>
  <c r="M613" i="8"/>
  <c r="N613" i="8"/>
  <c r="O613" i="8"/>
  <c r="K613" i="8"/>
  <c r="J613" i="8"/>
  <c r="D607" i="8"/>
  <c r="E607" i="8"/>
  <c r="B607" i="8"/>
  <c r="H607" i="8"/>
  <c r="L607" i="8"/>
  <c r="F607" i="8"/>
  <c r="G607" i="8"/>
  <c r="C607" i="8"/>
  <c r="I607" i="8"/>
  <c r="M607" i="8"/>
  <c r="N607" i="8"/>
  <c r="O607" i="8"/>
  <c r="K607" i="8"/>
  <c r="J607" i="8"/>
  <c r="D620" i="8"/>
  <c r="E620" i="8"/>
  <c r="B620" i="8"/>
  <c r="H620" i="8"/>
  <c r="L620" i="8"/>
  <c r="F620" i="8"/>
  <c r="G620" i="8"/>
  <c r="C620" i="8"/>
  <c r="I620" i="8"/>
  <c r="M620" i="8"/>
  <c r="N620" i="8"/>
  <c r="O620" i="8"/>
  <c r="K620" i="8"/>
  <c r="J620" i="8"/>
  <c r="D616" i="8"/>
  <c r="E616" i="8"/>
  <c r="B616" i="8"/>
  <c r="H616" i="8"/>
  <c r="L616" i="8"/>
  <c r="F616" i="8"/>
  <c r="G616" i="8"/>
  <c r="C616" i="8"/>
  <c r="I616" i="8"/>
  <c r="M616" i="8"/>
  <c r="N616" i="8"/>
  <c r="O616" i="8"/>
  <c r="K616" i="8"/>
  <c r="J616" i="8"/>
  <c r="D610" i="8"/>
  <c r="E610" i="8"/>
  <c r="B610" i="8"/>
  <c r="H610" i="8"/>
  <c r="L610" i="8"/>
  <c r="F610" i="8"/>
  <c r="G610" i="8"/>
  <c r="C610" i="8"/>
  <c r="I610" i="8"/>
  <c r="M610" i="8"/>
  <c r="N610" i="8"/>
  <c r="O610" i="8"/>
  <c r="K610" i="8"/>
  <c r="J610" i="8"/>
  <c r="D603" i="8"/>
  <c r="E603" i="8"/>
  <c r="B603" i="8"/>
  <c r="H603" i="8"/>
  <c r="L603" i="8"/>
  <c r="F603" i="8"/>
  <c r="G603" i="8"/>
  <c r="C603" i="8"/>
  <c r="I603" i="8"/>
  <c r="M603" i="8"/>
  <c r="N603" i="8"/>
  <c r="O603" i="8"/>
  <c r="K603" i="8"/>
  <c r="J603" i="8"/>
  <c r="D596" i="8"/>
  <c r="E596" i="8"/>
  <c r="B596" i="8"/>
  <c r="H596" i="8"/>
  <c r="L596" i="8"/>
  <c r="F596" i="8"/>
  <c r="G596" i="8"/>
  <c r="C596" i="8"/>
  <c r="I596" i="8"/>
  <c r="M596" i="8"/>
  <c r="N596" i="8"/>
  <c r="O596" i="8"/>
  <c r="K596" i="8"/>
  <c r="J596" i="8"/>
  <c r="D587" i="8"/>
  <c r="E587" i="8"/>
  <c r="B587" i="8"/>
  <c r="H587" i="8"/>
  <c r="L587" i="8"/>
  <c r="F587" i="8"/>
  <c r="G587" i="8"/>
  <c r="C587" i="8"/>
  <c r="I587" i="8"/>
  <c r="M587" i="8"/>
  <c r="N587" i="8"/>
  <c r="O587" i="8"/>
  <c r="K587" i="8"/>
  <c r="J587" i="8"/>
  <c r="D605" i="8"/>
  <c r="E605" i="8"/>
  <c r="B605" i="8"/>
  <c r="H605" i="8"/>
  <c r="L605" i="8"/>
  <c r="F605" i="8"/>
  <c r="G605" i="8"/>
  <c r="C605" i="8"/>
  <c r="I605" i="8"/>
  <c r="M605" i="8"/>
  <c r="N605" i="8"/>
  <c r="O605" i="8"/>
  <c r="K605" i="8"/>
  <c r="J605" i="8"/>
  <c r="D598" i="8"/>
  <c r="E598" i="8"/>
  <c r="B598" i="8"/>
  <c r="H598" i="8"/>
  <c r="L598" i="8"/>
  <c r="F598" i="8"/>
  <c r="G598" i="8"/>
  <c r="C598" i="8"/>
  <c r="I598" i="8"/>
  <c r="M598" i="8"/>
  <c r="N598" i="8"/>
  <c r="O598" i="8"/>
  <c r="K598" i="8"/>
  <c r="J598" i="8"/>
  <c r="D591" i="8"/>
  <c r="E591" i="8"/>
  <c r="B591" i="8"/>
  <c r="H591" i="8"/>
  <c r="L591" i="8"/>
  <c r="F591" i="8"/>
  <c r="G591" i="8"/>
  <c r="C591" i="8"/>
  <c r="I591" i="8"/>
  <c r="M591" i="8"/>
  <c r="N591" i="8"/>
  <c r="O591" i="8"/>
  <c r="K591" i="8"/>
  <c r="J591" i="8"/>
  <c r="D582" i="8"/>
  <c r="E582" i="8"/>
  <c r="B582" i="8"/>
  <c r="H582" i="8"/>
  <c r="L582" i="8"/>
  <c r="F582" i="8"/>
  <c r="G582" i="8"/>
  <c r="C582" i="8"/>
  <c r="I582" i="8"/>
  <c r="M582" i="8"/>
  <c r="N582" i="8"/>
  <c r="O582" i="8"/>
  <c r="K582" i="8"/>
  <c r="J582" i="8"/>
  <c r="D600" i="8"/>
  <c r="E600" i="8"/>
  <c r="B600" i="8"/>
  <c r="H600" i="8"/>
  <c r="L600" i="8"/>
  <c r="F600" i="8"/>
  <c r="G600" i="8"/>
  <c r="C600" i="8"/>
  <c r="I600" i="8"/>
  <c r="M600" i="8"/>
  <c r="N600" i="8"/>
  <c r="O600" i="8"/>
  <c r="K600" i="8"/>
  <c r="J600" i="8"/>
  <c r="D614" i="8"/>
  <c r="E614" i="8"/>
  <c r="B614" i="8"/>
  <c r="H614" i="8"/>
  <c r="L614" i="8"/>
  <c r="F614" i="8"/>
  <c r="G614" i="8"/>
  <c r="C614" i="8"/>
  <c r="I614" i="8"/>
  <c r="M614" i="8"/>
  <c r="N614" i="8"/>
  <c r="O614" i="8"/>
  <c r="K614" i="8"/>
  <c r="J614" i="8"/>
  <c r="D608" i="8"/>
  <c r="E608" i="8"/>
  <c r="B608" i="8"/>
  <c r="H608" i="8"/>
  <c r="L608" i="8"/>
  <c r="F608" i="8"/>
  <c r="G608" i="8"/>
  <c r="C608" i="8"/>
  <c r="I608" i="8"/>
  <c r="M608" i="8"/>
  <c r="N608" i="8"/>
  <c r="O608" i="8"/>
  <c r="K608" i="8"/>
  <c r="J608" i="8"/>
  <c r="D601" i="8"/>
  <c r="E601" i="8"/>
  <c r="B601" i="8"/>
  <c r="H601" i="8"/>
  <c r="L601" i="8"/>
  <c r="F601" i="8"/>
  <c r="G601" i="8"/>
  <c r="C601" i="8"/>
  <c r="I601" i="8"/>
  <c r="M601" i="8"/>
  <c r="N601" i="8"/>
  <c r="O601" i="8"/>
  <c r="K601" i="8"/>
  <c r="J601" i="8"/>
  <c r="D595" i="8"/>
  <c r="E595" i="8"/>
  <c r="B595" i="8"/>
  <c r="H595" i="8"/>
  <c r="L595" i="8"/>
  <c r="F595" i="8"/>
  <c r="G595" i="8"/>
  <c r="C595" i="8"/>
  <c r="I595" i="8"/>
  <c r="M595" i="8"/>
  <c r="N595" i="8"/>
  <c r="O595" i="8"/>
  <c r="K595" i="8"/>
  <c r="J595" i="8"/>
  <c r="D586" i="8"/>
  <c r="E586" i="8"/>
  <c r="B586" i="8"/>
  <c r="H586" i="8"/>
  <c r="L586" i="8"/>
  <c r="F586" i="8"/>
  <c r="G586" i="8"/>
  <c r="C586" i="8"/>
  <c r="I586" i="8"/>
  <c r="M586" i="8"/>
  <c r="N586" i="8"/>
  <c r="O586" i="8"/>
  <c r="K586" i="8"/>
  <c r="J586" i="8"/>
  <c r="D577" i="8"/>
  <c r="E577" i="8"/>
  <c r="B577" i="8"/>
  <c r="H577" i="8"/>
  <c r="L577" i="8"/>
  <c r="F577" i="8"/>
  <c r="G577" i="8"/>
  <c r="C577" i="8"/>
  <c r="I577" i="8"/>
  <c r="M577" i="8"/>
  <c r="N577" i="8"/>
  <c r="O577" i="8"/>
  <c r="K577" i="8"/>
  <c r="J577" i="8"/>
  <c r="D566" i="8"/>
  <c r="E566" i="8"/>
  <c r="B566" i="8"/>
  <c r="H566" i="8"/>
  <c r="L566" i="8"/>
  <c r="F566" i="8"/>
  <c r="G566" i="8"/>
  <c r="C566" i="8"/>
  <c r="I566" i="8"/>
  <c r="M566" i="8"/>
  <c r="N566" i="8"/>
  <c r="O566" i="8"/>
  <c r="K566" i="8"/>
  <c r="J566" i="8"/>
  <c r="D589" i="8"/>
  <c r="E589" i="8"/>
  <c r="B589" i="8"/>
  <c r="H589" i="8"/>
  <c r="L589" i="8"/>
  <c r="F589" i="8"/>
  <c r="G589" i="8"/>
  <c r="C589" i="8"/>
  <c r="I589" i="8"/>
  <c r="M589" i="8"/>
  <c r="N589" i="8"/>
  <c r="O589" i="8"/>
  <c r="K589" i="8"/>
  <c r="J589" i="8"/>
  <c r="D581" i="8"/>
  <c r="E581" i="8"/>
  <c r="B581" i="8"/>
  <c r="H581" i="8"/>
  <c r="L581" i="8"/>
  <c r="F581" i="8"/>
  <c r="G581" i="8"/>
  <c r="C581" i="8"/>
  <c r="I581" i="8"/>
  <c r="M581" i="8"/>
  <c r="N581" i="8"/>
  <c r="O581" i="8"/>
  <c r="K581" i="8"/>
  <c r="J581" i="8"/>
  <c r="D568" i="8"/>
  <c r="E568" i="8"/>
  <c r="B568" i="8"/>
  <c r="H568" i="8"/>
  <c r="L568" i="8"/>
  <c r="F568" i="8"/>
  <c r="G568" i="8"/>
  <c r="C568" i="8"/>
  <c r="I568" i="8"/>
  <c r="M568" i="8"/>
  <c r="N568" i="8"/>
  <c r="O568" i="8"/>
  <c r="K568" i="8"/>
  <c r="J568" i="8"/>
  <c r="D558" i="8"/>
  <c r="E558" i="8"/>
  <c r="B558" i="8"/>
  <c r="H558" i="8"/>
  <c r="L558" i="8"/>
  <c r="F558" i="8"/>
  <c r="G558" i="8"/>
  <c r="C558" i="8"/>
  <c r="I558" i="8"/>
  <c r="M558" i="8"/>
  <c r="N558" i="8"/>
  <c r="O558" i="8"/>
  <c r="K558" i="8"/>
  <c r="J558" i="8"/>
  <c r="D545" i="8"/>
  <c r="E545" i="8"/>
  <c r="B545" i="8"/>
  <c r="H545" i="8"/>
  <c r="L545" i="8"/>
  <c r="F545" i="8"/>
  <c r="G545" i="8"/>
  <c r="C545" i="8"/>
  <c r="I545" i="8"/>
  <c r="M545" i="8"/>
  <c r="N545" i="8"/>
  <c r="O545" i="8"/>
  <c r="K545" i="8"/>
  <c r="J545" i="8"/>
  <c r="D544" i="8"/>
  <c r="E544" i="8"/>
  <c r="B544" i="8"/>
  <c r="H544" i="8"/>
  <c r="L544" i="8"/>
  <c r="F544" i="8"/>
  <c r="G544" i="8"/>
  <c r="C544" i="8"/>
  <c r="I544" i="8"/>
  <c r="M544" i="8"/>
  <c r="N544" i="8"/>
  <c r="O544" i="8"/>
  <c r="K544" i="8"/>
  <c r="J544" i="8"/>
  <c r="D561" i="8"/>
  <c r="E561" i="8"/>
  <c r="B561" i="8"/>
  <c r="H561" i="8"/>
  <c r="L561" i="8"/>
  <c r="F561" i="8"/>
  <c r="G561" i="8"/>
  <c r="C561" i="8"/>
  <c r="I561" i="8"/>
  <c r="M561" i="8"/>
  <c r="N561" i="8"/>
  <c r="O561" i="8"/>
  <c r="K561" i="8"/>
  <c r="J561" i="8"/>
  <c r="D549" i="8"/>
  <c r="E549" i="8"/>
  <c r="B549" i="8"/>
  <c r="H549" i="8"/>
  <c r="L549" i="8"/>
  <c r="F549" i="8"/>
  <c r="G549" i="8"/>
  <c r="C549" i="8"/>
  <c r="I549" i="8"/>
  <c r="M549" i="8"/>
  <c r="N549" i="8"/>
  <c r="O549" i="8"/>
  <c r="K549" i="8"/>
  <c r="J549" i="8"/>
  <c r="D576" i="8"/>
  <c r="E576" i="8"/>
  <c r="B576" i="8"/>
  <c r="H576" i="8"/>
  <c r="L576" i="8"/>
  <c r="F576" i="8"/>
  <c r="G576" i="8"/>
  <c r="C576" i="8"/>
  <c r="I576" i="8"/>
  <c r="M576" i="8"/>
  <c r="N576" i="8"/>
  <c r="O576" i="8"/>
  <c r="K576" i="8"/>
  <c r="J576" i="8"/>
  <c r="D565" i="8"/>
  <c r="E565" i="8"/>
  <c r="B565" i="8"/>
  <c r="H565" i="8"/>
  <c r="L565" i="8"/>
  <c r="F565" i="8"/>
  <c r="G565" i="8"/>
  <c r="C565" i="8"/>
  <c r="I565" i="8"/>
  <c r="M565" i="8"/>
  <c r="N565" i="8"/>
  <c r="O565" i="8"/>
  <c r="K565" i="8"/>
  <c r="J565" i="8"/>
  <c r="D554" i="8"/>
  <c r="E554" i="8"/>
  <c r="B554" i="8"/>
  <c r="H554" i="8"/>
  <c r="L554" i="8"/>
  <c r="F554" i="8"/>
  <c r="G554" i="8"/>
  <c r="C554" i="8"/>
  <c r="I554" i="8"/>
  <c r="M554" i="8"/>
  <c r="N554" i="8"/>
  <c r="O554" i="8"/>
  <c r="K554" i="8"/>
  <c r="J554" i="8"/>
  <c r="D539" i="8"/>
  <c r="E539" i="8"/>
  <c r="B539" i="8"/>
  <c r="H539" i="8"/>
  <c r="L539" i="8"/>
  <c r="F539" i="8"/>
  <c r="G539" i="8"/>
  <c r="C539" i="8"/>
  <c r="I539" i="8"/>
  <c r="M539" i="8"/>
  <c r="N539" i="8"/>
  <c r="O539" i="8"/>
  <c r="K539" i="8"/>
  <c r="J539" i="8"/>
  <c r="D530" i="8"/>
  <c r="E530" i="8"/>
  <c r="B530" i="8"/>
  <c r="H530" i="8"/>
  <c r="L530" i="8"/>
  <c r="F530" i="8"/>
  <c r="G530" i="8"/>
  <c r="C530" i="8"/>
  <c r="I530" i="8"/>
  <c r="M530" i="8"/>
  <c r="N530" i="8"/>
  <c r="O530" i="8"/>
  <c r="K530" i="8"/>
  <c r="J530" i="8"/>
  <c r="D523" i="8"/>
  <c r="E523" i="8"/>
  <c r="B523" i="8"/>
  <c r="H523" i="8"/>
  <c r="L523" i="8"/>
  <c r="F523" i="8"/>
  <c r="G523" i="8"/>
  <c r="C523" i="8"/>
  <c r="I523" i="8"/>
  <c r="M523" i="8"/>
  <c r="N523" i="8"/>
  <c r="O523" i="8"/>
  <c r="K523" i="8"/>
  <c r="J523" i="8"/>
  <c r="D543" i="8"/>
  <c r="E543" i="8"/>
  <c r="B543" i="8"/>
  <c r="H543" i="8"/>
  <c r="L543" i="8"/>
  <c r="F543" i="8"/>
  <c r="G543" i="8"/>
  <c r="C543" i="8"/>
  <c r="I543" i="8"/>
  <c r="M543" i="8"/>
  <c r="N543" i="8"/>
  <c r="O543" i="8"/>
  <c r="K543" i="8"/>
  <c r="J543" i="8"/>
  <c r="D572" i="8"/>
  <c r="E572" i="8"/>
  <c r="B572" i="8"/>
  <c r="H572" i="8"/>
  <c r="L572" i="8"/>
  <c r="F572" i="8"/>
  <c r="G572" i="8"/>
  <c r="C572" i="8"/>
  <c r="I572" i="8"/>
  <c r="M572" i="8"/>
  <c r="N572" i="8"/>
  <c r="O572" i="8"/>
  <c r="K572" i="8"/>
  <c r="J572" i="8"/>
  <c r="D594" i="8"/>
  <c r="E594" i="8"/>
  <c r="B594" i="8"/>
  <c r="H594" i="8"/>
  <c r="L594" i="8"/>
  <c r="F594" i="8"/>
  <c r="G594" i="8"/>
  <c r="C594" i="8"/>
  <c r="I594" i="8"/>
  <c r="M594" i="8"/>
  <c r="N594" i="8"/>
  <c r="O594" i="8"/>
  <c r="K594" i="8"/>
  <c r="J594" i="8"/>
  <c r="D593" i="8"/>
  <c r="E593" i="8"/>
  <c r="B593" i="8"/>
  <c r="H593" i="8"/>
  <c r="L593" i="8"/>
  <c r="F593" i="8"/>
  <c r="G593" i="8"/>
  <c r="C593" i="8"/>
  <c r="I593" i="8"/>
  <c r="M593" i="8"/>
  <c r="N593" i="8"/>
  <c r="O593" i="8"/>
  <c r="K593" i="8"/>
  <c r="J593" i="8"/>
  <c r="D575" i="8"/>
  <c r="E575" i="8"/>
  <c r="B575" i="8"/>
  <c r="H575" i="8"/>
  <c r="L575" i="8"/>
  <c r="F575" i="8"/>
  <c r="G575" i="8"/>
  <c r="C575" i="8"/>
  <c r="I575" i="8"/>
  <c r="M575" i="8"/>
  <c r="N575" i="8"/>
  <c r="O575" i="8"/>
  <c r="K575" i="8"/>
  <c r="J575" i="8"/>
  <c r="D564" i="8"/>
  <c r="E564" i="8"/>
  <c r="B564" i="8"/>
  <c r="H564" i="8"/>
  <c r="L564" i="8"/>
  <c r="F564" i="8"/>
  <c r="G564" i="8"/>
  <c r="C564" i="8"/>
  <c r="I564" i="8"/>
  <c r="M564" i="8"/>
  <c r="N564" i="8"/>
  <c r="O564" i="8"/>
  <c r="K564" i="8"/>
  <c r="J564" i="8"/>
  <c r="D553" i="8"/>
  <c r="E553" i="8"/>
  <c r="B553" i="8"/>
  <c r="H553" i="8"/>
  <c r="L553" i="8"/>
  <c r="F553" i="8"/>
  <c r="G553" i="8"/>
  <c r="C553" i="8"/>
  <c r="I553" i="8"/>
  <c r="M553" i="8"/>
  <c r="N553" i="8"/>
  <c r="O553" i="8"/>
  <c r="K553" i="8"/>
  <c r="J553" i="8"/>
  <c r="D578" i="8"/>
  <c r="E578" i="8"/>
  <c r="B578" i="8"/>
  <c r="H578" i="8"/>
  <c r="L578" i="8"/>
  <c r="F578" i="8"/>
  <c r="G578" i="8"/>
  <c r="C578" i="8"/>
  <c r="I578" i="8"/>
  <c r="M578" i="8"/>
  <c r="N578" i="8"/>
  <c r="O578" i="8"/>
  <c r="K578" i="8"/>
  <c r="J578" i="8"/>
  <c r="D567" i="8"/>
  <c r="E567" i="8"/>
  <c r="B567" i="8"/>
  <c r="H567" i="8"/>
  <c r="L567" i="8"/>
  <c r="F567" i="8"/>
  <c r="G567" i="8"/>
  <c r="C567" i="8"/>
  <c r="I567" i="8"/>
  <c r="M567" i="8"/>
  <c r="N567" i="8"/>
  <c r="O567" i="8"/>
  <c r="K567" i="8"/>
  <c r="J567" i="8"/>
  <c r="D590" i="8"/>
  <c r="E590" i="8"/>
  <c r="B590" i="8"/>
  <c r="H590" i="8"/>
  <c r="L590" i="8"/>
  <c r="F590" i="8"/>
  <c r="G590" i="8"/>
  <c r="C590" i="8"/>
  <c r="I590" i="8"/>
  <c r="M590" i="8"/>
  <c r="N590" i="8"/>
  <c r="O590" i="8"/>
  <c r="K590" i="8"/>
  <c r="J590" i="8"/>
  <c r="D583" i="8"/>
  <c r="E583" i="8"/>
  <c r="B583" i="8"/>
  <c r="H583" i="8"/>
  <c r="L583" i="8"/>
  <c r="F583" i="8"/>
  <c r="G583" i="8"/>
  <c r="C583" i="8"/>
  <c r="I583" i="8"/>
  <c r="M583" i="8"/>
  <c r="N583" i="8"/>
  <c r="O583" i="8"/>
  <c r="K583" i="8"/>
  <c r="J583" i="8"/>
  <c r="D571" i="8"/>
  <c r="E571" i="8"/>
  <c r="B571" i="8"/>
  <c r="H571" i="8"/>
  <c r="L571" i="8"/>
  <c r="F571" i="8"/>
  <c r="G571" i="8"/>
  <c r="C571" i="8"/>
  <c r="I571" i="8"/>
  <c r="M571" i="8"/>
  <c r="N571" i="8"/>
  <c r="O571" i="8"/>
  <c r="K571" i="8"/>
  <c r="J571" i="8"/>
  <c r="D592" i="8"/>
  <c r="E592" i="8"/>
  <c r="B592" i="8"/>
  <c r="H592" i="8"/>
  <c r="L592" i="8"/>
  <c r="F592" i="8"/>
  <c r="G592" i="8"/>
  <c r="C592" i="8"/>
  <c r="I592" i="8"/>
  <c r="M592" i="8"/>
  <c r="N592" i="8"/>
  <c r="O592" i="8"/>
  <c r="K592" i="8"/>
  <c r="J592" i="8"/>
  <c r="D585" i="8"/>
  <c r="E585" i="8"/>
  <c r="B585" i="8"/>
  <c r="H585" i="8"/>
  <c r="L585" i="8"/>
  <c r="F585" i="8"/>
  <c r="G585" i="8"/>
  <c r="C585" i="8"/>
  <c r="I585" i="8"/>
  <c r="M585" i="8"/>
  <c r="N585" i="8"/>
  <c r="O585" i="8"/>
  <c r="K585" i="8"/>
  <c r="J585" i="8"/>
  <c r="D574" i="8"/>
  <c r="E574" i="8"/>
  <c r="B574" i="8"/>
  <c r="H574" i="8"/>
  <c r="L574" i="8"/>
  <c r="F574" i="8"/>
  <c r="G574" i="8"/>
  <c r="C574" i="8"/>
  <c r="I574" i="8"/>
  <c r="M574" i="8"/>
  <c r="N574" i="8"/>
  <c r="O574" i="8"/>
  <c r="K574" i="8"/>
  <c r="J574" i="8"/>
  <c r="D563" i="8"/>
  <c r="E563" i="8"/>
  <c r="B563" i="8"/>
  <c r="H563" i="8"/>
  <c r="L563" i="8"/>
  <c r="F563" i="8"/>
  <c r="G563" i="8"/>
  <c r="C563" i="8"/>
  <c r="I563" i="8"/>
  <c r="M563" i="8"/>
  <c r="N563" i="8"/>
  <c r="O563" i="8"/>
  <c r="K563" i="8"/>
  <c r="J563" i="8"/>
  <c r="D552" i="8"/>
  <c r="E552" i="8"/>
  <c r="B552" i="8"/>
  <c r="H552" i="8"/>
  <c r="L552" i="8"/>
  <c r="F552" i="8"/>
  <c r="G552" i="8"/>
  <c r="C552" i="8"/>
  <c r="I552" i="8"/>
  <c r="M552" i="8"/>
  <c r="N552" i="8"/>
  <c r="O552" i="8"/>
  <c r="K552" i="8"/>
  <c r="J552" i="8"/>
  <c r="D538" i="8"/>
  <c r="E538" i="8"/>
  <c r="B538" i="8"/>
  <c r="H538" i="8"/>
  <c r="L538" i="8"/>
  <c r="F538" i="8"/>
  <c r="G538" i="8"/>
  <c r="C538" i="8"/>
  <c r="I538" i="8"/>
  <c r="M538" i="8"/>
  <c r="N538" i="8"/>
  <c r="O538" i="8"/>
  <c r="K538" i="8"/>
  <c r="J538" i="8"/>
  <c r="D529" i="8"/>
  <c r="E529" i="8"/>
  <c r="B529" i="8"/>
  <c r="H529" i="8"/>
  <c r="L529" i="8"/>
  <c r="F529" i="8"/>
  <c r="G529" i="8"/>
  <c r="C529" i="8"/>
  <c r="I529" i="8"/>
  <c r="M529" i="8"/>
  <c r="N529" i="8"/>
  <c r="O529" i="8"/>
  <c r="K529" i="8"/>
  <c r="J529" i="8"/>
  <c r="D556" i="8"/>
  <c r="E556" i="8"/>
  <c r="B556" i="8"/>
  <c r="H556" i="8"/>
  <c r="L556" i="8"/>
  <c r="F556" i="8"/>
  <c r="G556" i="8"/>
  <c r="C556" i="8"/>
  <c r="I556" i="8"/>
  <c r="M556" i="8"/>
  <c r="N556" i="8"/>
  <c r="O556" i="8"/>
  <c r="K556" i="8"/>
  <c r="J556" i="8"/>
  <c r="D542" i="8"/>
  <c r="E542" i="8"/>
  <c r="B542" i="8"/>
  <c r="H542" i="8"/>
  <c r="L542" i="8"/>
  <c r="F542" i="8"/>
  <c r="G542" i="8"/>
  <c r="C542" i="8"/>
  <c r="I542" i="8"/>
  <c r="M542" i="8"/>
  <c r="N542" i="8"/>
  <c r="O542" i="8"/>
  <c r="K542" i="8"/>
  <c r="J542" i="8"/>
  <c r="D570" i="8"/>
  <c r="E570" i="8"/>
  <c r="B570" i="8"/>
  <c r="H570" i="8"/>
  <c r="L570" i="8"/>
  <c r="F570" i="8"/>
  <c r="G570" i="8"/>
  <c r="C570" i="8"/>
  <c r="I570" i="8"/>
  <c r="M570" i="8"/>
  <c r="N570" i="8"/>
  <c r="O570" i="8"/>
  <c r="K570" i="8"/>
  <c r="J570" i="8"/>
  <c r="D560" i="8"/>
  <c r="E560" i="8"/>
  <c r="B560" i="8"/>
  <c r="H560" i="8"/>
  <c r="L560" i="8"/>
  <c r="F560" i="8"/>
  <c r="G560" i="8"/>
  <c r="C560" i="8"/>
  <c r="I560" i="8"/>
  <c r="M560" i="8"/>
  <c r="N560" i="8"/>
  <c r="O560" i="8"/>
  <c r="K560" i="8"/>
  <c r="J560" i="8"/>
  <c r="D547" i="8"/>
  <c r="E547" i="8"/>
  <c r="B547" i="8"/>
  <c r="H547" i="8"/>
  <c r="L547" i="8"/>
  <c r="F547" i="8"/>
  <c r="G547" i="8"/>
  <c r="C547" i="8"/>
  <c r="I547" i="8"/>
  <c r="M547" i="8"/>
  <c r="N547" i="8"/>
  <c r="O547" i="8"/>
  <c r="K547" i="8"/>
  <c r="J547" i="8"/>
  <c r="D573" i="8"/>
  <c r="E573" i="8"/>
  <c r="B573" i="8"/>
  <c r="H573" i="8"/>
  <c r="L573" i="8"/>
  <c r="F573" i="8"/>
  <c r="G573" i="8"/>
  <c r="C573" i="8"/>
  <c r="I573" i="8"/>
  <c r="M573" i="8"/>
  <c r="N573" i="8"/>
  <c r="O573" i="8"/>
  <c r="K573" i="8"/>
  <c r="J573" i="8"/>
  <c r="D562" i="8"/>
  <c r="E562" i="8"/>
  <c r="B562" i="8"/>
  <c r="H562" i="8"/>
  <c r="L562" i="8"/>
  <c r="F562" i="8"/>
  <c r="G562" i="8"/>
  <c r="C562" i="8"/>
  <c r="I562" i="8"/>
  <c r="M562" i="8"/>
  <c r="N562" i="8"/>
  <c r="O562" i="8"/>
  <c r="K562" i="8"/>
  <c r="J562" i="8"/>
  <c r="D551" i="8"/>
  <c r="E551" i="8"/>
  <c r="B551" i="8"/>
  <c r="H551" i="8"/>
  <c r="L551" i="8"/>
  <c r="F551" i="8"/>
  <c r="G551" i="8"/>
  <c r="C551" i="8"/>
  <c r="I551" i="8"/>
  <c r="M551" i="8"/>
  <c r="N551" i="8"/>
  <c r="O551" i="8"/>
  <c r="K551" i="8"/>
  <c r="J551" i="8"/>
  <c r="D537" i="8"/>
  <c r="E537" i="8"/>
  <c r="B537" i="8"/>
  <c r="H537" i="8"/>
  <c r="L537" i="8"/>
  <c r="F537" i="8"/>
  <c r="G537" i="8"/>
  <c r="C537" i="8"/>
  <c r="I537" i="8"/>
  <c r="M537" i="8"/>
  <c r="N537" i="8"/>
  <c r="O537" i="8"/>
  <c r="K537" i="8"/>
  <c r="J537" i="8"/>
  <c r="D536" i="8"/>
  <c r="E536" i="8"/>
  <c r="B536" i="8"/>
  <c r="H536" i="8"/>
  <c r="L536" i="8"/>
  <c r="F536" i="8"/>
  <c r="G536" i="8"/>
  <c r="C536" i="8"/>
  <c r="I536" i="8"/>
  <c r="M536" i="8"/>
  <c r="N536" i="8"/>
  <c r="O536" i="8"/>
  <c r="K536" i="8"/>
  <c r="J536" i="8"/>
  <c r="D555" i="8"/>
  <c r="E555" i="8"/>
  <c r="B555" i="8"/>
  <c r="H555" i="8"/>
  <c r="L555" i="8"/>
  <c r="F555" i="8"/>
  <c r="G555" i="8"/>
  <c r="C555" i="8"/>
  <c r="I555" i="8"/>
  <c r="M555" i="8"/>
  <c r="N555" i="8"/>
  <c r="O555" i="8"/>
  <c r="K555" i="8"/>
  <c r="J555" i="8"/>
  <c r="D541" i="8"/>
  <c r="E541" i="8"/>
  <c r="B541" i="8"/>
  <c r="H541" i="8"/>
  <c r="L541" i="8"/>
  <c r="F541" i="8"/>
  <c r="G541" i="8"/>
  <c r="C541" i="8"/>
  <c r="I541" i="8"/>
  <c r="M541" i="8"/>
  <c r="N541" i="8"/>
  <c r="O541" i="8"/>
  <c r="K541" i="8"/>
  <c r="J541" i="8"/>
  <c r="D569" i="8"/>
  <c r="E569" i="8"/>
  <c r="B569" i="8"/>
  <c r="H569" i="8"/>
  <c r="L569" i="8"/>
  <c r="F569" i="8"/>
  <c r="G569" i="8"/>
  <c r="C569" i="8"/>
  <c r="I569" i="8"/>
  <c r="M569" i="8"/>
  <c r="N569" i="8"/>
  <c r="O569" i="8"/>
  <c r="K569" i="8"/>
  <c r="J569" i="8"/>
  <c r="D559" i="8"/>
  <c r="E559" i="8"/>
  <c r="B559" i="8"/>
  <c r="H559" i="8"/>
  <c r="L559" i="8"/>
  <c r="F559" i="8"/>
  <c r="G559" i="8"/>
  <c r="C559" i="8"/>
  <c r="I559" i="8"/>
  <c r="M559" i="8"/>
  <c r="N559" i="8"/>
  <c r="O559" i="8"/>
  <c r="K559" i="8"/>
  <c r="J559" i="8"/>
  <c r="D546" i="8"/>
  <c r="E546" i="8"/>
  <c r="B546" i="8"/>
  <c r="H546" i="8"/>
  <c r="L546" i="8"/>
  <c r="F546" i="8"/>
  <c r="G546" i="8"/>
  <c r="C546" i="8"/>
  <c r="I546" i="8"/>
  <c r="M546" i="8"/>
  <c r="N546" i="8"/>
  <c r="O546" i="8"/>
  <c r="K546" i="8"/>
  <c r="J546" i="8"/>
  <c r="D534" i="8"/>
  <c r="E534" i="8"/>
  <c r="B534" i="8"/>
  <c r="H534" i="8"/>
  <c r="L534" i="8"/>
  <c r="F534" i="8"/>
  <c r="G534" i="8"/>
  <c r="C534" i="8"/>
  <c r="I534" i="8"/>
  <c r="M534" i="8"/>
  <c r="N534" i="8"/>
  <c r="O534" i="8"/>
  <c r="K534" i="8"/>
  <c r="J534" i="8"/>
  <c r="D533" i="8"/>
  <c r="E533" i="8"/>
  <c r="B533" i="8"/>
  <c r="H533" i="8"/>
  <c r="L533" i="8"/>
  <c r="F533" i="8"/>
  <c r="G533" i="8"/>
  <c r="C533" i="8"/>
  <c r="I533" i="8"/>
  <c r="M533" i="8"/>
  <c r="N533" i="8"/>
  <c r="O533" i="8"/>
  <c r="K533" i="8"/>
  <c r="J533" i="8"/>
  <c r="D550" i="8"/>
  <c r="E550" i="8"/>
  <c r="B550" i="8"/>
  <c r="H550" i="8"/>
  <c r="L550" i="8"/>
  <c r="F550" i="8"/>
  <c r="G550" i="8"/>
  <c r="C550" i="8"/>
  <c r="I550" i="8"/>
  <c r="M550" i="8"/>
  <c r="N550" i="8"/>
  <c r="O550" i="8"/>
  <c r="K550" i="8"/>
  <c r="J550" i="8"/>
  <c r="D535" i="8"/>
  <c r="E535" i="8"/>
  <c r="B535" i="8"/>
  <c r="H535" i="8"/>
  <c r="L535" i="8"/>
  <c r="F535" i="8"/>
  <c r="G535" i="8"/>
  <c r="C535" i="8"/>
  <c r="I535" i="8"/>
  <c r="M535" i="8"/>
  <c r="N535" i="8"/>
  <c r="O535" i="8"/>
  <c r="K535" i="8"/>
  <c r="J535" i="8"/>
  <c r="D528" i="8"/>
  <c r="E528" i="8"/>
  <c r="B528" i="8"/>
  <c r="H528" i="8"/>
  <c r="L528" i="8"/>
  <c r="F528" i="8"/>
  <c r="G528" i="8"/>
  <c r="C528" i="8"/>
  <c r="I528" i="8"/>
  <c r="M528" i="8"/>
  <c r="N528" i="8"/>
  <c r="O528" i="8"/>
  <c r="K528" i="8"/>
  <c r="J528" i="8"/>
  <c r="D522" i="8"/>
  <c r="E522" i="8"/>
  <c r="B522" i="8"/>
  <c r="H522" i="8"/>
  <c r="L522" i="8"/>
  <c r="F522" i="8"/>
  <c r="G522" i="8"/>
  <c r="C522" i="8"/>
  <c r="I522" i="8"/>
  <c r="M522" i="8"/>
  <c r="N522" i="8"/>
  <c r="O522" i="8"/>
  <c r="K522" i="8"/>
  <c r="J522" i="8"/>
  <c r="D540" i="8"/>
  <c r="E540" i="8"/>
  <c r="B540" i="8"/>
  <c r="H540" i="8"/>
  <c r="L540" i="8"/>
  <c r="F540" i="8"/>
  <c r="G540" i="8"/>
  <c r="C540" i="8"/>
  <c r="I540" i="8"/>
  <c r="M540" i="8"/>
  <c r="N540" i="8"/>
  <c r="O540" i="8"/>
  <c r="K540" i="8"/>
  <c r="J540" i="8"/>
  <c r="D531" i="8"/>
  <c r="E531" i="8"/>
  <c r="B531" i="8"/>
  <c r="H531" i="8"/>
  <c r="L531" i="8"/>
  <c r="F531" i="8"/>
  <c r="G531" i="8"/>
  <c r="C531" i="8"/>
  <c r="I531" i="8"/>
  <c r="M531" i="8"/>
  <c r="N531" i="8"/>
  <c r="O531" i="8"/>
  <c r="K531" i="8"/>
  <c r="J531" i="8"/>
  <c r="D524" i="8"/>
  <c r="E524" i="8"/>
  <c r="B524" i="8"/>
  <c r="H524" i="8"/>
  <c r="L524" i="8"/>
  <c r="F524" i="8"/>
  <c r="G524" i="8"/>
  <c r="C524" i="8"/>
  <c r="I524" i="8"/>
  <c r="M524" i="8"/>
  <c r="N524" i="8"/>
  <c r="O524" i="8"/>
  <c r="K524" i="8"/>
  <c r="J524" i="8"/>
  <c r="D520" i="8"/>
  <c r="E520" i="8"/>
  <c r="B520" i="8"/>
  <c r="H520" i="8"/>
  <c r="L520" i="8"/>
  <c r="F520" i="8"/>
  <c r="G520" i="8"/>
  <c r="C520" i="8"/>
  <c r="I520" i="8"/>
  <c r="M520" i="8"/>
  <c r="N520" i="8"/>
  <c r="O520" i="8"/>
  <c r="K520" i="8"/>
  <c r="J520" i="8"/>
  <c r="D515" i="8"/>
  <c r="E515" i="8"/>
  <c r="B515" i="8"/>
  <c r="H515" i="8"/>
  <c r="L515" i="8"/>
  <c r="F515" i="8"/>
  <c r="G515" i="8"/>
  <c r="C515" i="8"/>
  <c r="I515" i="8"/>
  <c r="M515" i="8"/>
  <c r="N515" i="8"/>
  <c r="O515" i="8"/>
  <c r="K515" i="8"/>
  <c r="J515" i="8"/>
  <c r="D514" i="8"/>
  <c r="E514" i="8"/>
  <c r="B514" i="8"/>
  <c r="H514" i="8"/>
  <c r="L514" i="8"/>
  <c r="F514" i="8"/>
  <c r="G514" i="8"/>
  <c r="C514" i="8"/>
  <c r="I514" i="8"/>
  <c r="M514" i="8"/>
  <c r="N514" i="8"/>
  <c r="O514" i="8"/>
  <c r="K514" i="8"/>
  <c r="J514" i="8"/>
  <c r="D490" i="8"/>
  <c r="E490" i="8"/>
  <c r="B490" i="8"/>
  <c r="H490" i="8"/>
  <c r="L490" i="8"/>
  <c r="F490" i="8"/>
  <c r="G490" i="8"/>
  <c r="C490" i="8"/>
  <c r="I490" i="8"/>
  <c r="M490" i="8"/>
  <c r="N490" i="8"/>
  <c r="O490" i="8"/>
  <c r="K490" i="8"/>
  <c r="J490" i="8"/>
  <c r="D474" i="8"/>
  <c r="E474" i="8"/>
  <c r="B474" i="8"/>
  <c r="H474" i="8"/>
  <c r="L474" i="8"/>
  <c r="F474" i="8"/>
  <c r="G474" i="8"/>
  <c r="C474" i="8"/>
  <c r="I474" i="8"/>
  <c r="M474" i="8"/>
  <c r="N474" i="8"/>
  <c r="O474" i="8"/>
  <c r="K474" i="8"/>
  <c r="J474" i="8"/>
  <c r="D462" i="8"/>
  <c r="E462" i="8"/>
  <c r="B462" i="8"/>
  <c r="H462" i="8"/>
  <c r="L462" i="8"/>
  <c r="F462" i="8"/>
  <c r="G462" i="8"/>
  <c r="C462" i="8"/>
  <c r="I462" i="8"/>
  <c r="M462" i="8"/>
  <c r="N462" i="8"/>
  <c r="O462" i="8"/>
  <c r="K462" i="8"/>
  <c r="J462" i="8"/>
  <c r="D495" i="8"/>
  <c r="E495" i="8"/>
  <c r="B495" i="8"/>
  <c r="H495" i="8"/>
  <c r="L495" i="8"/>
  <c r="F495" i="8"/>
  <c r="G495" i="8"/>
  <c r="C495" i="8"/>
  <c r="I495" i="8"/>
  <c r="M495" i="8"/>
  <c r="N495" i="8"/>
  <c r="O495" i="8"/>
  <c r="K495" i="8"/>
  <c r="J495" i="8"/>
  <c r="D481" i="8"/>
  <c r="E481" i="8"/>
  <c r="B481" i="8"/>
  <c r="H481" i="8"/>
  <c r="L481" i="8"/>
  <c r="F481" i="8"/>
  <c r="G481" i="8"/>
  <c r="C481" i="8"/>
  <c r="I481" i="8"/>
  <c r="M481" i="8"/>
  <c r="N481" i="8"/>
  <c r="O481" i="8"/>
  <c r="K481" i="8"/>
  <c r="J481" i="8"/>
  <c r="D467" i="8"/>
  <c r="E467" i="8"/>
  <c r="B467" i="8"/>
  <c r="H467" i="8"/>
  <c r="L467" i="8"/>
  <c r="F467" i="8"/>
  <c r="G467" i="8"/>
  <c r="C467" i="8"/>
  <c r="I467" i="8"/>
  <c r="M467" i="8"/>
  <c r="N467" i="8"/>
  <c r="O467" i="8"/>
  <c r="K467" i="8"/>
  <c r="J467" i="8"/>
  <c r="D451" i="8"/>
  <c r="E451" i="8"/>
  <c r="B451" i="8"/>
  <c r="H451" i="8"/>
  <c r="L451" i="8"/>
  <c r="F451" i="8"/>
  <c r="G451" i="8"/>
  <c r="C451" i="8"/>
  <c r="I451" i="8"/>
  <c r="M451" i="8"/>
  <c r="N451" i="8"/>
  <c r="O451" i="8"/>
  <c r="K451" i="8"/>
  <c r="J451" i="8"/>
  <c r="D437" i="8"/>
  <c r="E437" i="8"/>
  <c r="B437" i="8"/>
  <c r="H437" i="8"/>
  <c r="L437" i="8"/>
  <c r="F437" i="8"/>
  <c r="G437" i="8"/>
  <c r="C437" i="8"/>
  <c r="I437" i="8"/>
  <c r="M437" i="8"/>
  <c r="N437" i="8"/>
  <c r="O437" i="8"/>
  <c r="K437" i="8"/>
  <c r="J437" i="8"/>
  <c r="D470" i="8"/>
  <c r="E470" i="8"/>
  <c r="B470" i="8"/>
  <c r="H470" i="8"/>
  <c r="L470" i="8"/>
  <c r="F470" i="8"/>
  <c r="G470" i="8"/>
  <c r="C470" i="8"/>
  <c r="I470" i="8"/>
  <c r="M470" i="8"/>
  <c r="N470" i="8"/>
  <c r="O470" i="8"/>
  <c r="K470" i="8"/>
  <c r="J470" i="8"/>
  <c r="D456" i="8"/>
  <c r="E456" i="8"/>
  <c r="B456" i="8"/>
  <c r="H456" i="8"/>
  <c r="L456" i="8"/>
  <c r="F456" i="8"/>
  <c r="G456" i="8"/>
  <c r="C456" i="8"/>
  <c r="I456" i="8"/>
  <c r="M456" i="8"/>
  <c r="N456" i="8"/>
  <c r="O456" i="8"/>
  <c r="K456" i="8"/>
  <c r="J456" i="8"/>
  <c r="D491" i="8"/>
  <c r="E491" i="8"/>
  <c r="B491" i="8"/>
  <c r="H491" i="8"/>
  <c r="L491" i="8"/>
  <c r="F491" i="8"/>
  <c r="G491" i="8"/>
  <c r="C491" i="8"/>
  <c r="I491" i="8"/>
  <c r="M491" i="8"/>
  <c r="N491" i="8"/>
  <c r="O491" i="8"/>
  <c r="K491" i="8"/>
  <c r="J491" i="8"/>
  <c r="D517" i="8"/>
  <c r="E517" i="8"/>
  <c r="B517" i="8"/>
  <c r="H517" i="8"/>
  <c r="L517" i="8"/>
  <c r="F517" i="8"/>
  <c r="G517" i="8"/>
  <c r="C517" i="8"/>
  <c r="I517" i="8"/>
  <c r="M517" i="8"/>
  <c r="N517" i="8"/>
  <c r="O517" i="8"/>
  <c r="K517" i="8"/>
  <c r="J517" i="8"/>
  <c r="D507" i="8"/>
  <c r="E507" i="8"/>
  <c r="B507" i="8"/>
  <c r="H507" i="8"/>
  <c r="L507" i="8"/>
  <c r="F507" i="8"/>
  <c r="G507" i="8"/>
  <c r="C507" i="8"/>
  <c r="I507" i="8"/>
  <c r="M507" i="8"/>
  <c r="N507" i="8"/>
  <c r="O507" i="8"/>
  <c r="K507" i="8"/>
  <c r="J507" i="8"/>
  <c r="D496" i="8"/>
  <c r="E496" i="8"/>
  <c r="B496" i="8"/>
  <c r="H496" i="8"/>
  <c r="L496" i="8"/>
  <c r="F496" i="8"/>
  <c r="G496" i="8"/>
  <c r="C496" i="8"/>
  <c r="I496" i="8"/>
  <c r="M496" i="8"/>
  <c r="N496" i="8"/>
  <c r="O496" i="8"/>
  <c r="K496" i="8"/>
  <c r="J496" i="8"/>
  <c r="D518" i="8"/>
  <c r="E518" i="8"/>
  <c r="B518" i="8"/>
  <c r="H518" i="8"/>
  <c r="L518" i="8"/>
  <c r="F518" i="8"/>
  <c r="G518" i="8"/>
  <c r="C518" i="8"/>
  <c r="I518" i="8"/>
  <c r="M518" i="8"/>
  <c r="N518" i="8"/>
  <c r="O518" i="8"/>
  <c r="K518" i="8"/>
  <c r="J518" i="8"/>
  <c r="D509" i="8"/>
  <c r="E509" i="8"/>
  <c r="B509" i="8"/>
  <c r="H509" i="8"/>
  <c r="L509" i="8"/>
  <c r="F509" i="8"/>
  <c r="G509" i="8"/>
  <c r="C509" i="8"/>
  <c r="I509" i="8"/>
  <c r="M509" i="8"/>
  <c r="N509" i="8"/>
  <c r="O509" i="8"/>
  <c r="K509" i="8"/>
  <c r="J509" i="8"/>
  <c r="D500" i="8"/>
  <c r="E500" i="8"/>
  <c r="B500" i="8"/>
  <c r="H500" i="8"/>
  <c r="L500" i="8"/>
  <c r="F500" i="8"/>
  <c r="G500" i="8"/>
  <c r="C500" i="8"/>
  <c r="I500" i="8"/>
  <c r="M500" i="8"/>
  <c r="N500" i="8"/>
  <c r="O500" i="8"/>
  <c r="K500" i="8"/>
  <c r="J500" i="8"/>
  <c r="D486" i="8"/>
  <c r="E486" i="8"/>
  <c r="B486" i="8"/>
  <c r="H486" i="8"/>
  <c r="L486" i="8"/>
  <c r="F486" i="8"/>
  <c r="G486" i="8"/>
  <c r="C486" i="8"/>
  <c r="I486" i="8"/>
  <c r="M486" i="8"/>
  <c r="N486" i="8"/>
  <c r="O486" i="8"/>
  <c r="K486" i="8"/>
  <c r="J486" i="8"/>
  <c r="D516" i="8"/>
  <c r="E516" i="8"/>
  <c r="B516" i="8"/>
  <c r="H516" i="8"/>
  <c r="L516" i="8"/>
  <c r="F516" i="8"/>
  <c r="G516" i="8"/>
  <c r="C516" i="8"/>
  <c r="I516" i="8"/>
  <c r="M516" i="8"/>
  <c r="N516" i="8"/>
  <c r="O516" i="8"/>
  <c r="K516" i="8"/>
  <c r="J516" i="8"/>
  <c r="D505" i="8"/>
  <c r="E505" i="8"/>
  <c r="B505" i="8"/>
  <c r="H505" i="8"/>
  <c r="L505" i="8"/>
  <c r="F505" i="8"/>
  <c r="G505" i="8"/>
  <c r="C505" i="8"/>
  <c r="I505" i="8"/>
  <c r="M505" i="8"/>
  <c r="N505" i="8"/>
  <c r="O505" i="8"/>
  <c r="K505" i="8"/>
  <c r="J505" i="8"/>
  <c r="D492" i="8"/>
  <c r="E492" i="8"/>
  <c r="B492" i="8"/>
  <c r="H492" i="8"/>
  <c r="L492" i="8"/>
  <c r="F492" i="8"/>
  <c r="G492" i="8"/>
  <c r="C492" i="8"/>
  <c r="I492" i="8"/>
  <c r="M492" i="8"/>
  <c r="N492" i="8"/>
  <c r="O492" i="8"/>
  <c r="K492" i="8"/>
  <c r="J492" i="8"/>
  <c r="D476" i="8"/>
  <c r="E476" i="8"/>
  <c r="B476" i="8"/>
  <c r="H476" i="8"/>
  <c r="L476" i="8"/>
  <c r="F476" i="8"/>
  <c r="G476" i="8"/>
  <c r="C476" i="8"/>
  <c r="I476" i="8"/>
  <c r="M476" i="8"/>
  <c r="N476" i="8"/>
  <c r="O476" i="8"/>
  <c r="K476" i="8"/>
  <c r="J476" i="8"/>
  <c r="D463" i="8"/>
  <c r="E463" i="8"/>
  <c r="B463" i="8"/>
  <c r="H463" i="8"/>
  <c r="L463" i="8"/>
  <c r="F463" i="8"/>
  <c r="G463" i="8"/>
  <c r="C463" i="8"/>
  <c r="I463" i="8"/>
  <c r="M463" i="8"/>
  <c r="N463" i="8"/>
  <c r="O463" i="8"/>
  <c r="K463" i="8"/>
  <c r="J463" i="8"/>
  <c r="D444" i="8"/>
  <c r="E444" i="8"/>
  <c r="B444" i="8"/>
  <c r="H444" i="8"/>
  <c r="L444" i="8"/>
  <c r="F444" i="8"/>
  <c r="G444" i="8"/>
  <c r="C444" i="8"/>
  <c r="I444" i="8"/>
  <c r="M444" i="8"/>
  <c r="N444" i="8"/>
  <c r="O444" i="8"/>
  <c r="K444" i="8"/>
  <c r="J444" i="8"/>
  <c r="D483" i="8"/>
  <c r="E483" i="8"/>
  <c r="B483" i="8"/>
  <c r="H483" i="8"/>
  <c r="L483" i="8"/>
  <c r="F483" i="8"/>
  <c r="G483" i="8"/>
  <c r="C483" i="8"/>
  <c r="I483" i="8"/>
  <c r="M483" i="8"/>
  <c r="N483" i="8"/>
  <c r="O483" i="8"/>
  <c r="K483" i="8"/>
  <c r="J483" i="8"/>
  <c r="D482" i="8"/>
  <c r="E482" i="8"/>
  <c r="B482" i="8"/>
  <c r="H482" i="8"/>
  <c r="L482" i="8"/>
  <c r="F482" i="8"/>
  <c r="G482" i="8"/>
  <c r="C482" i="8"/>
  <c r="I482" i="8"/>
  <c r="M482" i="8"/>
  <c r="N482" i="8"/>
  <c r="O482" i="8"/>
  <c r="K482" i="8"/>
  <c r="J482" i="8"/>
  <c r="D452" i="8"/>
  <c r="E452" i="8"/>
  <c r="B452" i="8"/>
  <c r="H452" i="8"/>
  <c r="L452" i="8"/>
  <c r="F452" i="8"/>
  <c r="G452" i="8"/>
  <c r="C452" i="8"/>
  <c r="I452" i="8"/>
  <c r="M452" i="8"/>
  <c r="N452" i="8"/>
  <c r="O452" i="8"/>
  <c r="K452" i="8"/>
  <c r="J452" i="8"/>
  <c r="D438" i="8"/>
  <c r="E438" i="8"/>
  <c r="B438" i="8"/>
  <c r="H438" i="8"/>
  <c r="L438" i="8"/>
  <c r="F438" i="8"/>
  <c r="G438" i="8"/>
  <c r="C438" i="8"/>
  <c r="I438" i="8"/>
  <c r="M438" i="8"/>
  <c r="N438" i="8"/>
  <c r="O438" i="8"/>
  <c r="K438" i="8"/>
  <c r="J438" i="8"/>
  <c r="D471" i="8"/>
  <c r="E471" i="8"/>
  <c r="B471" i="8"/>
  <c r="H471" i="8"/>
  <c r="L471" i="8"/>
  <c r="F471" i="8"/>
  <c r="G471" i="8"/>
  <c r="C471" i="8"/>
  <c r="I471" i="8"/>
  <c r="M471" i="8"/>
  <c r="N471" i="8"/>
  <c r="O471" i="8"/>
  <c r="K471" i="8"/>
  <c r="J471" i="8"/>
  <c r="D506" i="8"/>
  <c r="E506" i="8"/>
  <c r="B506" i="8"/>
  <c r="H506" i="8"/>
  <c r="L506" i="8"/>
  <c r="F506" i="8"/>
  <c r="G506" i="8"/>
  <c r="C506" i="8"/>
  <c r="I506" i="8"/>
  <c r="M506" i="8"/>
  <c r="N506" i="8"/>
  <c r="O506" i="8"/>
  <c r="K506" i="8"/>
  <c r="J506" i="8"/>
  <c r="D493" i="8"/>
  <c r="E493" i="8"/>
  <c r="B493" i="8"/>
  <c r="H493" i="8"/>
  <c r="L493" i="8"/>
  <c r="F493" i="8"/>
  <c r="G493" i="8"/>
  <c r="C493" i="8"/>
  <c r="I493" i="8"/>
  <c r="M493" i="8"/>
  <c r="N493" i="8"/>
  <c r="O493" i="8"/>
  <c r="K493" i="8"/>
  <c r="J493" i="8"/>
  <c r="D477" i="8"/>
  <c r="E477" i="8"/>
  <c r="B477" i="8"/>
  <c r="H477" i="8"/>
  <c r="L477" i="8"/>
  <c r="F477" i="8"/>
  <c r="G477" i="8"/>
  <c r="C477" i="8"/>
  <c r="I477" i="8"/>
  <c r="M477" i="8"/>
  <c r="N477" i="8"/>
  <c r="O477" i="8"/>
  <c r="K477" i="8"/>
  <c r="J477" i="8"/>
  <c r="D464" i="8"/>
  <c r="E464" i="8"/>
  <c r="B464" i="8"/>
  <c r="H464" i="8"/>
  <c r="L464" i="8"/>
  <c r="F464" i="8"/>
  <c r="G464" i="8"/>
  <c r="C464" i="8"/>
  <c r="I464" i="8"/>
  <c r="M464" i="8"/>
  <c r="N464" i="8"/>
  <c r="O464" i="8"/>
  <c r="K464" i="8"/>
  <c r="J464" i="8"/>
  <c r="D445" i="8"/>
  <c r="E445" i="8"/>
  <c r="B445" i="8"/>
  <c r="H445" i="8"/>
  <c r="L445" i="8"/>
  <c r="F445" i="8"/>
  <c r="G445" i="8"/>
  <c r="C445" i="8"/>
  <c r="I445" i="8"/>
  <c r="M445" i="8"/>
  <c r="N445" i="8"/>
  <c r="O445" i="8"/>
  <c r="K445" i="8"/>
  <c r="J445" i="8"/>
  <c r="D485" i="8"/>
  <c r="E485" i="8"/>
  <c r="B485" i="8"/>
  <c r="H485" i="8"/>
  <c r="L485" i="8"/>
  <c r="F485" i="8"/>
  <c r="G485" i="8"/>
  <c r="C485" i="8"/>
  <c r="I485" i="8"/>
  <c r="M485" i="8"/>
  <c r="N485" i="8"/>
  <c r="O485" i="8"/>
  <c r="K485" i="8"/>
  <c r="J485" i="8"/>
  <c r="D469" i="8"/>
  <c r="E469" i="8"/>
  <c r="B469" i="8"/>
  <c r="H469" i="8"/>
  <c r="L469" i="8"/>
  <c r="F469" i="8"/>
  <c r="G469" i="8"/>
  <c r="C469" i="8"/>
  <c r="I469" i="8"/>
  <c r="M469" i="8"/>
  <c r="N469" i="8"/>
  <c r="O469" i="8"/>
  <c r="K469" i="8"/>
  <c r="J469" i="8"/>
  <c r="D454" i="8"/>
  <c r="E454" i="8"/>
  <c r="B454" i="8"/>
  <c r="H454" i="8"/>
  <c r="L454" i="8"/>
  <c r="F454" i="8"/>
  <c r="G454" i="8"/>
  <c r="C454" i="8"/>
  <c r="I454" i="8"/>
  <c r="M454" i="8"/>
  <c r="N454" i="8"/>
  <c r="O454" i="8"/>
  <c r="K454" i="8"/>
  <c r="J454" i="8"/>
  <c r="D440" i="8"/>
  <c r="E440" i="8"/>
  <c r="B440" i="8"/>
  <c r="H440" i="8"/>
  <c r="L440" i="8"/>
  <c r="F440" i="8"/>
  <c r="G440" i="8"/>
  <c r="C440" i="8"/>
  <c r="I440" i="8"/>
  <c r="M440" i="8"/>
  <c r="N440" i="8"/>
  <c r="O440" i="8"/>
  <c r="K440" i="8"/>
  <c r="J440" i="8"/>
  <c r="D439" i="8"/>
  <c r="E439" i="8"/>
  <c r="B439" i="8"/>
  <c r="H439" i="8"/>
  <c r="L439" i="8"/>
  <c r="F439" i="8"/>
  <c r="G439" i="8"/>
  <c r="C439" i="8"/>
  <c r="I439" i="8"/>
  <c r="M439" i="8"/>
  <c r="N439" i="8"/>
  <c r="O439" i="8"/>
  <c r="K439" i="8"/>
  <c r="J439" i="8"/>
  <c r="D417" i="8"/>
  <c r="E417" i="8"/>
  <c r="B417" i="8"/>
  <c r="H417" i="8"/>
  <c r="L417" i="8"/>
  <c r="F417" i="8"/>
  <c r="G417" i="8"/>
  <c r="C417" i="8"/>
  <c r="I417" i="8"/>
  <c r="M417" i="8"/>
  <c r="N417" i="8"/>
  <c r="O417" i="8"/>
  <c r="K417" i="8"/>
  <c r="J417" i="8"/>
  <c r="D442" i="8"/>
  <c r="E442" i="8"/>
  <c r="B442" i="8"/>
  <c r="H442" i="8"/>
  <c r="L442" i="8"/>
  <c r="F442" i="8"/>
  <c r="G442" i="8"/>
  <c r="C442" i="8"/>
  <c r="I442" i="8"/>
  <c r="M442" i="8"/>
  <c r="N442" i="8"/>
  <c r="O442" i="8"/>
  <c r="K442" i="8"/>
  <c r="J442" i="8"/>
  <c r="D478" i="8"/>
  <c r="E478" i="8"/>
  <c r="B478" i="8"/>
  <c r="H478" i="8"/>
  <c r="L478" i="8"/>
  <c r="F478" i="8"/>
  <c r="G478" i="8"/>
  <c r="C478" i="8"/>
  <c r="I478" i="8"/>
  <c r="M478" i="8"/>
  <c r="N478" i="8"/>
  <c r="O478" i="8"/>
  <c r="K478" i="8"/>
  <c r="J478" i="8"/>
  <c r="D508" i="8"/>
  <c r="E508" i="8"/>
  <c r="B508" i="8"/>
  <c r="H508" i="8"/>
  <c r="L508" i="8"/>
  <c r="F508" i="8"/>
  <c r="G508" i="8"/>
  <c r="C508" i="8"/>
  <c r="I508" i="8"/>
  <c r="M508" i="8"/>
  <c r="N508" i="8"/>
  <c r="O508" i="8"/>
  <c r="K508" i="8"/>
  <c r="J508" i="8"/>
  <c r="D498" i="8"/>
  <c r="E498" i="8"/>
  <c r="B498" i="8"/>
  <c r="H498" i="8"/>
  <c r="L498" i="8"/>
  <c r="F498" i="8"/>
  <c r="G498" i="8"/>
  <c r="C498" i="8"/>
  <c r="I498" i="8"/>
  <c r="M498" i="8"/>
  <c r="N498" i="8"/>
  <c r="O498" i="8"/>
  <c r="K498" i="8"/>
  <c r="J498" i="8"/>
  <c r="D519" i="8"/>
  <c r="E519" i="8"/>
  <c r="B519" i="8"/>
  <c r="H519" i="8"/>
  <c r="L519" i="8"/>
  <c r="F519" i="8"/>
  <c r="G519" i="8"/>
  <c r="C519" i="8"/>
  <c r="I519" i="8"/>
  <c r="M519" i="8"/>
  <c r="N519" i="8"/>
  <c r="O519" i="8"/>
  <c r="K519" i="8"/>
  <c r="J519" i="8"/>
  <c r="D510" i="8"/>
  <c r="E510" i="8"/>
  <c r="B510" i="8"/>
  <c r="H510" i="8"/>
  <c r="L510" i="8"/>
  <c r="F510" i="8"/>
  <c r="G510" i="8"/>
  <c r="C510" i="8"/>
  <c r="I510" i="8"/>
  <c r="M510" i="8"/>
  <c r="N510" i="8"/>
  <c r="O510" i="8"/>
  <c r="K510" i="8"/>
  <c r="J510" i="8"/>
  <c r="D502" i="8"/>
  <c r="E502" i="8"/>
  <c r="B502" i="8"/>
  <c r="H502" i="8"/>
  <c r="L502" i="8"/>
  <c r="F502" i="8"/>
  <c r="G502" i="8"/>
  <c r="C502" i="8"/>
  <c r="I502" i="8"/>
  <c r="M502" i="8"/>
  <c r="N502" i="8"/>
  <c r="O502" i="8"/>
  <c r="K502" i="8"/>
  <c r="J502" i="8"/>
  <c r="D489" i="8"/>
  <c r="E489" i="8"/>
  <c r="B489" i="8"/>
  <c r="H489" i="8"/>
  <c r="L489" i="8"/>
  <c r="F489" i="8"/>
  <c r="G489" i="8"/>
  <c r="C489" i="8"/>
  <c r="I489" i="8"/>
  <c r="M489" i="8"/>
  <c r="N489" i="8"/>
  <c r="O489" i="8"/>
  <c r="K489" i="8"/>
  <c r="J489" i="8"/>
  <c r="D473" i="8"/>
  <c r="E473" i="8"/>
  <c r="B473" i="8"/>
  <c r="H473" i="8"/>
  <c r="L473" i="8"/>
  <c r="F473" i="8"/>
  <c r="G473" i="8"/>
  <c r="C473" i="8"/>
  <c r="I473" i="8"/>
  <c r="M473" i="8"/>
  <c r="N473" i="8"/>
  <c r="O473" i="8"/>
  <c r="K473" i="8"/>
  <c r="J473" i="8"/>
  <c r="D460" i="8"/>
  <c r="E460" i="8"/>
  <c r="B460" i="8"/>
  <c r="H460" i="8"/>
  <c r="L460" i="8"/>
  <c r="F460" i="8"/>
  <c r="G460" i="8"/>
  <c r="C460" i="8"/>
  <c r="I460" i="8"/>
  <c r="M460" i="8"/>
  <c r="N460" i="8"/>
  <c r="O460" i="8"/>
  <c r="K460" i="8"/>
  <c r="J460" i="8"/>
  <c r="D443" i="8"/>
  <c r="E443" i="8"/>
  <c r="B443" i="8"/>
  <c r="H443" i="8"/>
  <c r="L443" i="8"/>
  <c r="F443" i="8"/>
  <c r="G443" i="8"/>
  <c r="C443" i="8"/>
  <c r="I443" i="8"/>
  <c r="M443" i="8"/>
  <c r="N443" i="8"/>
  <c r="O443" i="8"/>
  <c r="K443" i="8"/>
  <c r="J443" i="8"/>
  <c r="D479" i="8"/>
  <c r="E479" i="8"/>
  <c r="B479" i="8"/>
  <c r="H479" i="8"/>
  <c r="L479" i="8"/>
  <c r="F479" i="8"/>
  <c r="G479" i="8"/>
  <c r="C479" i="8"/>
  <c r="I479" i="8"/>
  <c r="M479" i="8"/>
  <c r="N479" i="8"/>
  <c r="O479" i="8"/>
  <c r="K479" i="8"/>
  <c r="J479" i="8"/>
  <c r="D465" i="8"/>
  <c r="E465" i="8"/>
  <c r="B465" i="8"/>
  <c r="H465" i="8"/>
  <c r="L465" i="8"/>
  <c r="F465" i="8"/>
  <c r="G465" i="8"/>
  <c r="C465" i="8"/>
  <c r="I465" i="8"/>
  <c r="M465" i="8"/>
  <c r="N465" i="8"/>
  <c r="O465" i="8"/>
  <c r="K465" i="8"/>
  <c r="J465" i="8"/>
  <c r="D449" i="8"/>
  <c r="E449" i="8"/>
  <c r="B449" i="8"/>
  <c r="H449" i="8"/>
  <c r="L449" i="8"/>
  <c r="F449" i="8"/>
  <c r="G449" i="8"/>
  <c r="C449" i="8"/>
  <c r="I449" i="8"/>
  <c r="M449" i="8"/>
  <c r="N449" i="8"/>
  <c r="O449" i="8"/>
  <c r="K449" i="8"/>
  <c r="J449" i="8"/>
  <c r="D436" i="8"/>
  <c r="E436" i="8"/>
  <c r="B436" i="8"/>
  <c r="H436" i="8"/>
  <c r="L436" i="8"/>
  <c r="F436" i="8"/>
  <c r="G436" i="8"/>
  <c r="C436" i="8"/>
  <c r="I436" i="8"/>
  <c r="M436" i="8"/>
  <c r="N436" i="8"/>
  <c r="O436" i="8"/>
  <c r="K436" i="8"/>
  <c r="J436" i="8"/>
  <c r="D429" i="8"/>
  <c r="E429" i="8"/>
  <c r="B429" i="8"/>
  <c r="H429" i="8"/>
  <c r="L429" i="8"/>
  <c r="F429" i="8"/>
  <c r="G429" i="8"/>
  <c r="C429" i="8"/>
  <c r="I429" i="8"/>
  <c r="M429" i="8"/>
  <c r="N429" i="8"/>
  <c r="O429" i="8"/>
  <c r="K429" i="8"/>
  <c r="J429" i="8"/>
  <c r="D414" i="8"/>
  <c r="E414" i="8"/>
  <c r="B414" i="8"/>
  <c r="H414" i="8"/>
  <c r="L414" i="8"/>
  <c r="F414" i="8"/>
  <c r="G414" i="8"/>
  <c r="C414" i="8"/>
  <c r="I414" i="8"/>
  <c r="M414" i="8"/>
  <c r="N414" i="8"/>
  <c r="O414" i="8"/>
  <c r="K414" i="8"/>
  <c r="J414" i="8"/>
  <c r="D405" i="8"/>
  <c r="E405" i="8"/>
  <c r="B405" i="8"/>
  <c r="H405" i="8"/>
  <c r="L405" i="8"/>
  <c r="F405" i="8"/>
  <c r="G405" i="8"/>
  <c r="C405" i="8"/>
  <c r="I405" i="8"/>
  <c r="M405" i="8"/>
  <c r="N405" i="8"/>
  <c r="O405" i="8"/>
  <c r="K405" i="8"/>
  <c r="J405" i="8"/>
  <c r="D431" i="8"/>
  <c r="E431" i="8"/>
  <c r="B431" i="8"/>
  <c r="H431" i="8"/>
  <c r="L431" i="8"/>
  <c r="F431" i="8"/>
  <c r="G431" i="8"/>
  <c r="C431" i="8"/>
  <c r="I431" i="8"/>
  <c r="M431" i="8"/>
  <c r="N431" i="8"/>
  <c r="O431" i="8"/>
  <c r="K431" i="8"/>
  <c r="J431" i="8"/>
  <c r="D418" i="8"/>
  <c r="E418" i="8"/>
  <c r="B418" i="8"/>
  <c r="H418" i="8"/>
  <c r="L418" i="8"/>
  <c r="F418" i="8"/>
  <c r="G418" i="8"/>
  <c r="C418" i="8"/>
  <c r="I418" i="8"/>
  <c r="M418" i="8"/>
  <c r="N418" i="8"/>
  <c r="O418" i="8"/>
  <c r="K418" i="8"/>
  <c r="J418" i="8"/>
  <c r="D409" i="8"/>
  <c r="E409" i="8"/>
  <c r="B409" i="8"/>
  <c r="H409" i="8"/>
  <c r="L409" i="8"/>
  <c r="F409" i="8"/>
  <c r="G409" i="8"/>
  <c r="C409" i="8"/>
  <c r="I409" i="8"/>
  <c r="M409" i="8"/>
  <c r="N409" i="8"/>
  <c r="O409" i="8"/>
  <c r="K409" i="8"/>
  <c r="J409" i="8"/>
  <c r="D392" i="8"/>
  <c r="E392" i="8"/>
  <c r="B392" i="8"/>
  <c r="H392" i="8"/>
  <c r="L392" i="8"/>
  <c r="F392" i="8"/>
  <c r="G392" i="8"/>
  <c r="C392" i="8"/>
  <c r="I392" i="8"/>
  <c r="M392" i="8"/>
  <c r="N392" i="8"/>
  <c r="O392" i="8"/>
  <c r="K392" i="8"/>
  <c r="J392" i="8"/>
  <c r="D380" i="8"/>
  <c r="E380" i="8"/>
  <c r="B380" i="8"/>
  <c r="H380" i="8"/>
  <c r="L380" i="8"/>
  <c r="F380" i="8"/>
  <c r="G380" i="8"/>
  <c r="C380" i="8"/>
  <c r="I380" i="8"/>
  <c r="M380" i="8"/>
  <c r="N380" i="8"/>
  <c r="O380" i="8"/>
  <c r="K380" i="8"/>
  <c r="J380" i="8"/>
  <c r="D412" i="8"/>
  <c r="E412" i="8"/>
  <c r="B412" i="8"/>
  <c r="H412" i="8"/>
  <c r="L412" i="8"/>
  <c r="F412" i="8"/>
  <c r="G412" i="8"/>
  <c r="C412" i="8"/>
  <c r="I412" i="8"/>
  <c r="M412" i="8"/>
  <c r="N412" i="8"/>
  <c r="O412" i="8"/>
  <c r="K412" i="8"/>
  <c r="J412" i="8"/>
  <c r="D400" i="8"/>
  <c r="E400" i="8"/>
  <c r="B400" i="8"/>
  <c r="H400" i="8"/>
  <c r="L400" i="8"/>
  <c r="F400" i="8"/>
  <c r="G400" i="8"/>
  <c r="C400" i="8"/>
  <c r="I400" i="8"/>
  <c r="M400" i="8"/>
  <c r="N400" i="8"/>
  <c r="O400" i="8"/>
  <c r="K400" i="8"/>
  <c r="J400" i="8"/>
  <c r="D386" i="8"/>
  <c r="E386" i="8"/>
  <c r="B386" i="8"/>
  <c r="H386" i="8"/>
  <c r="L386" i="8"/>
  <c r="F386" i="8"/>
  <c r="G386" i="8"/>
  <c r="C386" i="8"/>
  <c r="I386" i="8"/>
  <c r="M386" i="8"/>
  <c r="N386" i="8"/>
  <c r="O386" i="8"/>
  <c r="K386" i="8"/>
  <c r="J386" i="8"/>
  <c r="D370" i="8"/>
  <c r="E370" i="8"/>
  <c r="B370" i="8"/>
  <c r="H370" i="8"/>
  <c r="L370" i="8"/>
  <c r="F370" i="8"/>
  <c r="G370" i="8"/>
  <c r="C370" i="8"/>
  <c r="I370" i="8"/>
  <c r="M370" i="8"/>
  <c r="N370" i="8"/>
  <c r="O370" i="8"/>
  <c r="K370" i="8"/>
  <c r="J370" i="8"/>
  <c r="D369" i="8"/>
  <c r="E369" i="8"/>
  <c r="B369" i="8"/>
  <c r="H369" i="8"/>
  <c r="L369" i="8"/>
  <c r="F369" i="8"/>
  <c r="G369" i="8"/>
  <c r="C369" i="8"/>
  <c r="I369" i="8"/>
  <c r="M369" i="8"/>
  <c r="N369" i="8"/>
  <c r="O369" i="8"/>
  <c r="K369" i="8"/>
  <c r="J369" i="8"/>
  <c r="D432" i="8"/>
  <c r="E432" i="8"/>
  <c r="B432" i="8"/>
  <c r="H432" i="8"/>
  <c r="L432" i="8"/>
  <c r="F432" i="8"/>
  <c r="G432" i="8"/>
  <c r="C432" i="8"/>
  <c r="I432" i="8"/>
  <c r="M432" i="8"/>
  <c r="N432" i="8"/>
  <c r="O432" i="8"/>
  <c r="K432" i="8"/>
  <c r="J432" i="8"/>
  <c r="D420" i="8"/>
  <c r="E420" i="8"/>
  <c r="B420" i="8"/>
  <c r="H420" i="8"/>
  <c r="L420" i="8"/>
  <c r="F420" i="8"/>
  <c r="G420" i="8"/>
  <c r="C420" i="8"/>
  <c r="I420" i="8"/>
  <c r="M420" i="8"/>
  <c r="N420" i="8"/>
  <c r="O420" i="8"/>
  <c r="K420" i="8"/>
  <c r="J420" i="8"/>
  <c r="D411" i="8"/>
  <c r="E411" i="8"/>
  <c r="B411" i="8"/>
  <c r="H411" i="8"/>
  <c r="L411" i="8"/>
  <c r="F411" i="8"/>
  <c r="G411" i="8"/>
  <c r="C411" i="8"/>
  <c r="I411" i="8"/>
  <c r="M411" i="8"/>
  <c r="N411" i="8"/>
  <c r="O411" i="8"/>
  <c r="K411" i="8"/>
  <c r="J411" i="8"/>
  <c r="D410" i="8"/>
  <c r="E410" i="8"/>
  <c r="B410" i="8"/>
  <c r="H410" i="8"/>
  <c r="L410" i="8"/>
  <c r="F410" i="8"/>
  <c r="G410" i="8"/>
  <c r="C410" i="8"/>
  <c r="I410" i="8"/>
  <c r="M410" i="8"/>
  <c r="N410" i="8"/>
  <c r="O410" i="8"/>
  <c r="K410" i="8"/>
  <c r="J410" i="8"/>
  <c r="D382" i="8"/>
  <c r="E382" i="8"/>
  <c r="B382" i="8"/>
  <c r="H382" i="8"/>
  <c r="L382" i="8"/>
  <c r="F382" i="8"/>
  <c r="G382" i="8"/>
  <c r="C382" i="8"/>
  <c r="I382" i="8"/>
  <c r="M382" i="8"/>
  <c r="N382" i="8"/>
  <c r="O382" i="8"/>
  <c r="K382" i="8"/>
  <c r="J382" i="8"/>
  <c r="D364" i="8"/>
  <c r="E364" i="8"/>
  <c r="B364" i="8"/>
  <c r="H364" i="8"/>
  <c r="L364" i="8"/>
  <c r="F364" i="8"/>
  <c r="G364" i="8"/>
  <c r="C364" i="8"/>
  <c r="I364" i="8"/>
  <c r="M364" i="8"/>
  <c r="N364" i="8"/>
  <c r="O364" i="8"/>
  <c r="K364" i="8"/>
  <c r="J364" i="8"/>
  <c r="D343" i="8"/>
  <c r="E343" i="8"/>
  <c r="B343" i="8"/>
  <c r="H343" i="8"/>
  <c r="L343" i="8"/>
  <c r="F343" i="8"/>
  <c r="G343" i="8"/>
  <c r="C343" i="8"/>
  <c r="I343" i="8"/>
  <c r="M343" i="8"/>
  <c r="N343" i="8"/>
  <c r="O343" i="8"/>
  <c r="K343" i="8"/>
  <c r="J343" i="8"/>
  <c r="D335" i="8"/>
  <c r="E335" i="8"/>
  <c r="B335" i="8"/>
  <c r="H335" i="8"/>
  <c r="L335" i="8"/>
  <c r="F335" i="8"/>
  <c r="G335" i="8"/>
  <c r="C335" i="8"/>
  <c r="I335" i="8"/>
  <c r="M335" i="8"/>
  <c r="N335" i="8"/>
  <c r="O335" i="8"/>
  <c r="K335" i="8"/>
  <c r="J335" i="8"/>
  <c r="D328" i="8"/>
  <c r="E328" i="8"/>
  <c r="B328" i="8"/>
  <c r="H328" i="8"/>
  <c r="L328" i="8"/>
  <c r="F328" i="8"/>
  <c r="G328" i="8"/>
  <c r="C328" i="8"/>
  <c r="I328" i="8"/>
  <c r="M328" i="8"/>
  <c r="N328" i="8"/>
  <c r="O328" i="8"/>
  <c r="K328" i="8"/>
  <c r="J328" i="8"/>
  <c r="D349" i="8"/>
  <c r="E349" i="8"/>
  <c r="B349" i="8"/>
  <c r="H349" i="8"/>
  <c r="L349" i="8"/>
  <c r="F349" i="8"/>
  <c r="G349" i="8"/>
  <c r="C349" i="8"/>
  <c r="I349" i="8"/>
  <c r="M349" i="8"/>
  <c r="N349" i="8"/>
  <c r="O349" i="8"/>
  <c r="K349" i="8"/>
  <c r="J349" i="8"/>
  <c r="D340" i="8"/>
  <c r="E340" i="8"/>
  <c r="B340" i="8"/>
  <c r="H340" i="8"/>
  <c r="L340" i="8"/>
  <c r="F340" i="8"/>
  <c r="G340" i="8"/>
  <c r="C340" i="8"/>
  <c r="I340" i="8"/>
  <c r="M340" i="8"/>
  <c r="N340" i="8"/>
  <c r="O340" i="8"/>
  <c r="K340" i="8"/>
  <c r="J340" i="8"/>
  <c r="D376" i="8"/>
  <c r="E376" i="8"/>
  <c r="B376" i="8"/>
  <c r="H376" i="8"/>
  <c r="L376" i="8"/>
  <c r="F376" i="8"/>
  <c r="G376" i="8"/>
  <c r="C376" i="8"/>
  <c r="I376" i="8"/>
  <c r="M376" i="8"/>
  <c r="N376" i="8"/>
  <c r="O376" i="8"/>
  <c r="K376" i="8"/>
  <c r="J376" i="8"/>
  <c r="D356" i="8"/>
  <c r="E356" i="8"/>
  <c r="B356" i="8"/>
  <c r="H356" i="8"/>
  <c r="L356" i="8"/>
  <c r="F356" i="8"/>
  <c r="G356" i="8"/>
  <c r="C356" i="8"/>
  <c r="I356" i="8"/>
  <c r="M356" i="8"/>
  <c r="N356" i="8"/>
  <c r="O356" i="8"/>
  <c r="K356" i="8"/>
  <c r="J356" i="8"/>
  <c r="D398" i="8"/>
  <c r="E398" i="8"/>
  <c r="B398" i="8"/>
  <c r="H398" i="8"/>
  <c r="L398" i="8"/>
  <c r="F398" i="8"/>
  <c r="G398" i="8"/>
  <c r="C398" i="8"/>
  <c r="I398" i="8"/>
  <c r="M398" i="8"/>
  <c r="N398" i="8"/>
  <c r="O398" i="8"/>
  <c r="K398" i="8"/>
  <c r="J398" i="8"/>
  <c r="D383" i="8"/>
  <c r="E383" i="8"/>
  <c r="B383" i="8"/>
  <c r="H383" i="8"/>
  <c r="L383" i="8"/>
  <c r="F383" i="8"/>
  <c r="G383" i="8"/>
  <c r="C383" i="8"/>
  <c r="I383" i="8"/>
  <c r="M383" i="8"/>
  <c r="N383" i="8"/>
  <c r="O383" i="8"/>
  <c r="K383" i="8"/>
  <c r="J383" i="8"/>
  <c r="D365" i="8"/>
  <c r="E365" i="8"/>
  <c r="B365" i="8"/>
  <c r="H365" i="8"/>
  <c r="L365" i="8"/>
  <c r="F365" i="8"/>
  <c r="G365" i="8"/>
  <c r="C365" i="8"/>
  <c r="I365" i="8"/>
  <c r="M365" i="8"/>
  <c r="N365" i="8"/>
  <c r="O365" i="8"/>
  <c r="K365" i="8"/>
  <c r="J365" i="8"/>
  <c r="D344" i="8"/>
  <c r="E344" i="8"/>
  <c r="B344" i="8"/>
  <c r="H344" i="8"/>
  <c r="L344" i="8"/>
  <c r="F344" i="8"/>
  <c r="G344" i="8"/>
  <c r="C344" i="8"/>
  <c r="I344" i="8"/>
  <c r="M344" i="8"/>
  <c r="N344" i="8"/>
  <c r="O344" i="8"/>
  <c r="K344" i="8"/>
  <c r="J344" i="8"/>
  <c r="D336" i="8"/>
  <c r="E336" i="8"/>
  <c r="B336" i="8"/>
  <c r="H336" i="8"/>
  <c r="L336" i="8"/>
  <c r="F336" i="8"/>
  <c r="G336" i="8"/>
  <c r="C336" i="8"/>
  <c r="I336" i="8"/>
  <c r="M336" i="8"/>
  <c r="N336" i="8"/>
  <c r="O336" i="8"/>
  <c r="K336" i="8"/>
  <c r="J336" i="8"/>
  <c r="D329" i="8"/>
  <c r="E329" i="8"/>
  <c r="B329" i="8"/>
  <c r="H329" i="8"/>
  <c r="L329" i="8"/>
  <c r="F329" i="8"/>
  <c r="G329" i="8"/>
  <c r="C329" i="8"/>
  <c r="I329" i="8"/>
  <c r="M329" i="8"/>
  <c r="N329" i="8"/>
  <c r="O329" i="8"/>
  <c r="K329" i="8"/>
  <c r="J329" i="8"/>
  <c r="D350" i="8"/>
  <c r="E350" i="8"/>
  <c r="B350" i="8"/>
  <c r="H350" i="8"/>
  <c r="L350" i="8"/>
  <c r="F350" i="8"/>
  <c r="G350" i="8"/>
  <c r="C350" i="8"/>
  <c r="I350" i="8"/>
  <c r="M350" i="8"/>
  <c r="N350" i="8"/>
  <c r="O350" i="8"/>
  <c r="K350" i="8"/>
  <c r="J350" i="8"/>
  <c r="D341" i="8"/>
  <c r="E341" i="8"/>
  <c r="B341" i="8"/>
  <c r="H341" i="8"/>
  <c r="L341" i="8"/>
  <c r="F341" i="8"/>
  <c r="G341" i="8"/>
  <c r="C341" i="8"/>
  <c r="I341" i="8"/>
  <c r="M341" i="8"/>
  <c r="N341" i="8"/>
  <c r="O341" i="8"/>
  <c r="K341" i="8"/>
  <c r="J341" i="8"/>
  <c r="D378" i="8"/>
  <c r="E378" i="8"/>
  <c r="B378" i="8"/>
  <c r="H378" i="8"/>
  <c r="L378" i="8"/>
  <c r="F378" i="8"/>
  <c r="G378" i="8"/>
  <c r="C378" i="8"/>
  <c r="I378" i="8"/>
  <c r="M378" i="8"/>
  <c r="N378" i="8"/>
  <c r="O378" i="8"/>
  <c r="K378" i="8"/>
  <c r="J378" i="8"/>
  <c r="D359" i="8"/>
  <c r="E359" i="8"/>
  <c r="B359" i="8"/>
  <c r="H359" i="8"/>
  <c r="L359" i="8"/>
  <c r="F359" i="8"/>
  <c r="G359" i="8"/>
  <c r="C359" i="8"/>
  <c r="I359" i="8"/>
  <c r="M359" i="8"/>
  <c r="N359" i="8"/>
  <c r="O359" i="8"/>
  <c r="K359" i="8"/>
  <c r="J359" i="8"/>
  <c r="D358" i="8"/>
  <c r="E358" i="8"/>
  <c r="B358" i="8"/>
  <c r="H358" i="8"/>
  <c r="L358" i="8"/>
  <c r="F358" i="8"/>
  <c r="G358" i="8"/>
  <c r="C358" i="8"/>
  <c r="I358" i="8"/>
  <c r="M358" i="8"/>
  <c r="N358" i="8"/>
  <c r="O358" i="8"/>
  <c r="K358" i="8"/>
  <c r="J358" i="8"/>
  <c r="D333" i="8"/>
  <c r="E333" i="8"/>
  <c r="B333" i="8"/>
  <c r="H333" i="8"/>
  <c r="L333" i="8"/>
  <c r="F333" i="8"/>
  <c r="G333" i="8"/>
  <c r="C333" i="8"/>
  <c r="I333" i="8"/>
  <c r="M333" i="8"/>
  <c r="N333" i="8"/>
  <c r="O333" i="8"/>
  <c r="K333" i="8"/>
  <c r="J333" i="8"/>
  <c r="D367" i="8"/>
  <c r="E367" i="8"/>
  <c r="B367" i="8"/>
  <c r="H367" i="8"/>
  <c r="L367" i="8"/>
  <c r="F367" i="8"/>
  <c r="G367" i="8"/>
  <c r="C367" i="8"/>
  <c r="I367" i="8"/>
  <c r="M367" i="8"/>
  <c r="N367" i="8"/>
  <c r="O367" i="8"/>
  <c r="K367" i="8"/>
  <c r="J367" i="8"/>
  <c r="D346" i="8"/>
  <c r="E346" i="8"/>
  <c r="B346" i="8"/>
  <c r="H346" i="8"/>
  <c r="L346" i="8"/>
  <c r="F346" i="8"/>
  <c r="G346" i="8"/>
  <c r="C346" i="8"/>
  <c r="I346" i="8"/>
  <c r="M346" i="8"/>
  <c r="N346" i="8"/>
  <c r="O346" i="8"/>
  <c r="K346" i="8"/>
  <c r="J346" i="8"/>
  <c r="D345" i="8"/>
  <c r="E345" i="8"/>
  <c r="B345" i="8"/>
  <c r="H345" i="8"/>
  <c r="L345" i="8"/>
  <c r="F345" i="8"/>
  <c r="G345" i="8"/>
  <c r="C345" i="8"/>
  <c r="I345" i="8"/>
  <c r="M345" i="8"/>
  <c r="N345" i="8"/>
  <c r="O345" i="8"/>
  <c r="K345" i="8"/>
  <c r="J345" i="8"/>
  <c r="D374" i="8"/>
  <c r="E374" i="8"/>
  <c r="B374" i="8"/>
  <c r="H374" i="8"/>
  <c r="L374" i="8"/>
  <c r="F374" i="8"/>
  <c r="G374" i="8"/>
  <c r="C374" i="8"/>
  <c r="I374" i="8"/>
  <c r="M374" i="8"/>
  <c r="N374" i="8"/>
  <c r="O374" i="8"/>
  <c r="K374" i="8"/>
  <c r="J374" i="8"/>
  <c r="D354" i="8"/>
  <c r="E354" i="8"/>
  <c r="B354" i="8"/>
  <c r="H354" i="8"/>
  <c r="L354" i="8"/>
  <c r="F354" i="8"/>
  <c r="G354" i="8"/>
  <c r="C354" i="8"/>
  <c r="I354" i="8"/>
  <c r="M354" i="8"/>
  <c r="N354" i="8"/>
  <c r="O354" i="8"/>
  <c r="K354" i="8"/>
  <c r="J354" i="8"/>
  <c r="D394" i="8"/>
  <c r="E394" i="8"/>
  <c r="B394" i="8"/>
  <c r="H394" i="8"/>
  <c r="L394" i="8"/>
  <c r="F394" i="8"/>
  <c r="G394" i="8"/>
  <c r="C394" i="8"/>
  <c r="I394" i="8"/>
  <c r="M394" i="8"/>
  <c r="N394" i="8"/>
  <c r="O394" i="8"/>
  <c r="K394" i="8"/>
  <c r="J394" i="8"/>
  <c r="D381" i="8"/>
  <c r="E381" i="8"/>
  <c r="B381" i="8"/>
  <c r="H381" i="8"/>
  <c r="L381" i="8"/>
  <c r="F381" i="8"/>
  <c r="G381" i="8"/>
  <c r="C381" i="8"/>
  <c r="I381" i="8"/>
  <c r="M381" i="8"/>
  <c r="N381" i="8"/>
  <c r="O381" i="8"/>
  <c r="K381" i="8"/>
  <c r="J381" i="8"/>
  <c r="D363" i="8"/>
  <c r="E363" i="8"/>
  <c r="B363" i="8"/>
  <c r="H363" i="8"/>
  <c r="L363" i="8"/>
  <c r="F363" i="8"/>
  <c r="G363" i="8"/>
  <c r="C363" i="8"/>
  <c r="I363" i="8"/>
  <c r="M363" i="8"/>
  <c r="N363" i="8"/>
  <c r="O363" i="8"/>
  <c r="K363" i="8"/>
  <c r="J363" i="8"/>
  <c r="D362" i="8"/>
  <c r="E362" i="8"/>
  <c r="B362" i="8"/>
  <c r="H362" i="8"/>
  <c r="L362" i="8"/>
  <c r="F362" i="8"/>
  <c r="G362" i="8"/>
  <c r="C362" i="8"/>
  <c r="I362" i="8"/>
  <c r="M362" i="8"/>
  <c r="N362" i="8"/>
  <c r="O362" i="8"/>
  <c r="K362" i="8"/>
  <c r="J362" i="8"/>
  <c r="D387" i="8"/>
  <c r="E387" i="8"/>
  <c r="B387" i="8"/>
  <c r="H387" i="8"/>
  <c r="L387" i="8"/>
  <c r="F387" i="8"/>
  <c r="G387" i="8"/>
  <c r="C387" i="8"/>
  <c r="I387" i="8"/>
  <c r="M387" i="8"/>
  <c r="N387" i="8"/>
  <c r="O387" i="8"/>
  <c r="K387" i="8"/>
  <c r="J387" i="8"/>
  <c r="D416" i="8"/>
  <c r="E416" i="8"/>
  <c r="B416" i="8"/>
  <c r="H416" i="8"/>
  <c r="L416" i="8"/>
  <c r="F416" i="8"/>
  <c r="G416" i="8"/>
  <c r="C416" i="8"/>
  <c r="I416" i="8"/>
  <c r="M416" i="8"/>
  <c r="N416" i="8"/>
  <c r="O416" i="8"/>
  <c r="K416" i="8"/>
  <c r="J416" i="8"/>
  <c r="D415" i="8"/>
  <c r="E415" i="8"/>
  <c r="B415" i="8"/>
  <c r="H415" i="8"/>
  <c r="L415" i="8"/>
  <c r="F415" i="8"/>
  <c r="G415" i="8"/>
  <c r="C415" i="8"/>
  <c r="I415" i="8"/>
  <c r="M415" i="8"/>
  <c r="N415" i="8"/>
  <c r="O415" i="8"/>
  <c r="K415" i="8"/>
  <c r="J415" i="8"/>
  <c r="D433" i="8"/>
  <c r="E433" i="8"/>
  <c r="B433" i="8"/>
  <c r="H433" i="8"/>
  <c r="L433" i="8"/>
  <c r="F433" i="8"/>
  <c r="G433" i="8"/>
  <c r="C433" i="8"/>
  <c r="I433" i="8"/>
  <c r="M433" i="8"/>
  <c r="N433" i="8"/>
  <c r="O433" i="8"/>
  <c r="K433" i="8"/>
  <c r="J433" i="8"/>
  <c r="D421" i="8"/>
  <c r="E421" i="8"/>
  <c r="B421" i="8"/>
  <c r="H421" i="8"/>
  <c r="L421" i="8"/>
  <c r="F421" i="8"/>
  <c r="G421" i="8"/>
  <c r="C421" i="8"/>
  <c r="I421" i="8"/>
  <c r="M421" i="8"/>
  <c r="N421" i="8"/>
  <c r="O421" i="8"/>
  <c r="K421" i="8"/>
  <c r="J421" i="8"/>
  <c r="D448" i="8"/>
  <c r="E448" i="8"/>
  <c r="B448" i="8"/>
  <c r="H448" i="8"/>
  <c r="L448" i="8"/>
  <c r="F448" i="8"/>
  <c r="G448" i="8"/>
  <c r="C448" i="8"/>
  <c r="I448" i="8"/>
  <c r="M448" i="8"/>
  <c r="N448" i="8"/>
  <c r="O448" i="8"/>
  <c r="K448" i="8"/>
  <c r="J448" i="8"/>
  <c r="D435" i="8"/>
  <c r="E435" i="8"/>
  <c r="B435" i="8"/>
  <c r="H435" i="8"/>
  <c r="L435" i="8"/>
  <c r="F435" i="8"/>
  <c r="G435" i="8"/>
  <c r="C435" i="8"/>
  <c r="I435" i="8"/>
  <c r="M435" i="8"/>
  <c r="N435" i="8"/>
  <c r="O435" i="8"/>
  <c r="K435" i="8"/>
  <c r="J435" i="8"/>
  <c r="D428" i="8"/>
  <c r="E428" i="8"/>
  <c r="B428" i="8"/>
  <c r="H428" i="8"/>
  <c r="L428" i="8"/>
  <c r="F428" i="8"/>
  <c r="G428" i="8"/>
  <c r="C428" i="8"/>
  <c r="I428" i="8"/>
  <c r="M428" i="8"/>
  <c r="N428" i="8"/>
  <c r="O428" i="8"/>
  <c r="K428" i="8"/>
  <c r="J428" i="8"/>
  <c r="D413" i="8"/>
  <c r="E413" i="8"/>
  <c r="B413" i="8"/>
  <c r="H413" i="8"/>
  <c r="L413" i="8"/>
  <c r="F413" i="8"/>
  <c r="G413" i="8"/>
  <c r="C413" i="8"/>
  <c r="I413" i="8"/>
  <c r="M413" i="8"/>
  <c r="N413" i="8"/>
  <c r="O413" i="8"/>
  <c r="K413" i="8"/>
  <c r="J413" i="8"/>
  <c r="D404" i="8"/>
  <c r="E404" i="8"/>
  <c r="B404" i="8"/>
  <c r="H404" i="8"/>
  <c r="L404" i="8"/>
  <c r="F404" i="8"/>
  <c r="G404" i="8"/>
  <c r="C404" i="8"/>
  <c r="I404" i="8"/>
  <c r="M404" i="8"/>
  <c r="N404" i="8"/>
  <c r="O404" i="8"/>
  <c r="K404" i="8"/>
  <c r="J404" i="8"/>
  <c r="D389" i="8"/>
  <c r="E389" i="8"/>
  <c r="B389" i="8"/>
  <c r="H389" i="8"/>
  <c r="L389" i="8"/>
  <c r="F389" i="8"/>
  <c r="G389" i="8"/>
  <c r="C389" i="8"/>
  <c r="I389" i="8"/>
  <c r="M389" i="8"/>
  <c r="N389" i="8"/>
  <c r="O389" i="8"/>
  <c r="K389" i="8"/>
  <c r="J389" i="8"/>
  <c r="D372" i="8"/>
  <c r="E372" i="8"/>
  <c r="B372" i="8"/>
  <c r="H372" i="8"/>
  <c r="L372" i="8"/>
  <c r="F372" i="8"/>
  <c r="G372" i="8"/>
  <c r="C372" i="8"/>
  <c r="I372" i="8"/>
  <c r="M372" i="8"/>
  <c r="N372" i="8"/>
  <c r="O372" i="8"/>
  <c r="K372" i="8"/>
  <c r="J372" i="8"/>
  <c r="D408" i="8"/>
  <c r="E408" i="8"/>
  <c r="B408" i="8"/>
  <c r="H408" i="8"/>
  <c r="L408" i="8"/>
  <c r="F408" i="8"/>
  <c r="G408" i="8"/>
  <c r="C408" i="8"/>
  <c r="I408" i="8"/>
  <c r="M408" i="8"/>
  <c r="N408" i="8"/>
  <c r="O408" i="8"/>
  <c r="K408" i="8"/>
  <c r="J408" i="8"/>
  <c r="D391" i="8"/>
  <c r="E391" i="8"/>
  <c r="B391" i="8"/>
  <c r="H391" i="8"/>
  <c r="L391" i="8"/>
  <c r="F391" i="8"/>
  <c r="G391" i="8"/>
  <c r="C391" i="8"/>
  <c r="I391" i="8"/>
  <c r="M391" i="8"/>
  <c r="N391" i="8"/>
  <c r="O391" i="8"/>
  <c r="K391" i="8"/>
  <c r="J391" i="8"/>
  <c r="D379" i="8"/>
  <c r="E379" i="8"/>
  <c r="B379" i="8"/>
  <c r="H379" i="8"/>
  <c r="L379" i="8"/>
  <c r="F379" i="8"/>
  <c r="G379" i="8"/>
  <c r="C379" i="8"/>
  <c r="I379" i="8"/>
  <c r="M379" i="8"/>
  <c r="N379" i="8"/>
  <c r="O379" i="8"/>
  <c r="K379" i="8"/>
  <c r="J379" i="8"/>
  <c r="D360" i="8"/>
  <c r="E360" i="8"/>
  <c r="B360" i="8"/>
  <c r="H360" i="8"/>
  <c r="L360" i="8"/>
  <c r="F360" i="8"/>
  <c r="G360" i="8"/>
  <c r="C360" i="8"/>
  <c r="I360" i="8"/>
  <c r="M360" i="8"/>
  <c r="N360" i="8"/>
  <c r="O360" i="8"/>
  <c r="K360" i="8"/>
  <c r="J360" i="8"/>
  <c r="D342" i="8"/>
  <c r="E342" i="8"/>
  <c r="B342" i="8"/>
  <c r="H342" i="8"/>
  <c r="L342" i="8"/>
  <c r="F342" i="8"/>
  <c r="G342" i="8"/>
  <c r="C342" i="8"/>
  <c r="I342" i="8"/>
  <c r="M342" i="8"/>
  <c r="N342" i="8"/>
  <c r="O342" i="8"/>
  <c r="K342" i="8"/>
  <c r="J342" i="8"/>
  <c r="D385" i="8"/>
  <c r="E385" i="8"/>
  <c r="B385" i="8"/>
  <c r="H385" i="8"/>
  <c r="L385" i="8"/>
  <c r="F385" i="8"/>
  <c r="G385" i="8"/>
  <c r="C385" i="8"/>
  <c r="I385" i="8"/>
  <c r="M385" i="8"/>
  <c r="N385" i="8"/>
  <c r="O385" i="8"/>
  <c r="K385" i="8"/>
  <c r="J385" i="8"/>
  <c r="D368" i="8"/>
  <c r="E368" i="8"/>
  <c r="B368" i="8"/>
  <c r="H368" i="8"/>
  <c r="L368" i="8"/>
  <c r="F368" i="8"/>
  <c r="G368" i="8"/>
  <c r="C368" i="8"/>
  <c r="I368" i="8"/>
  <c r="M368" i="8"/>
  <c r="N368" i="8"/>
  <c r="O368" i="8"/>
  <c r="K368" i="8"/>
  <c r="J368" i="8"/>
  <c r="D347" i="8"/>
  <c r="E347" i="8"/>
  <c r="B347" i="8"/>
  <c r="H347" i="8"/>
  <c r="L347" i="8"/>
  <c r="F347" i="8"/>
  <c r="G347" i="8"/>
  <c r="C347" i="8"/>
  <c r="I347" i="8"/>
  <c r="M347" i="8"/>
  <c r="N347" i="8"/>
  <c r="O347" i="8"/>
  <c r="K347" i="8"/>
  <c r="J347" i="8"/>
  <c r="D338" i="8"/>
  <c r="E338" i="8"/>
  <c r="B338" i="8"/>
  <c r="H338" i="8"/>
  <c r="L338" i="8"/>
  <c r="F338" i="8"/>
  <c r="G338" i="8"/>
  <c r="C338" i="8"/>
  <c r="I338" i="8"/>
  <c r="M338" i="8"/>
  <c r="N338" i="8"/>
  <c r="O338" i="8"/>
  <c r="K338" i="8"/>
  <c r="J338" i="8"/>
  <c r="D337" i="8"/>
  <c r="E337" i="8"/>
  <c r="B337" i="8"/>
  <c r="H337" i="8"/>
  <c r="L337" i="8"/>
  <c r="F337" i="8"/>
  <c r="G337" i="8"/>
  <c r="C337" i="8"/>
  <c r="I337" i="8"/>
  <c r="M337" i="8"/>
  <c r="N337" i="8"/>
  <c r="O337" i="8"/>
  <c r="K337" i="8"/>
  <c r="J337" i="8"/>
  <c r="D355" i="8"/>
  <c r="E355" i="8"/>
  <c r="B355" i="8"/>
  <c r="H355" i="8"/>
  <c r="L355" i="8"/>
  <c r="F355" i="8"/>
  <c r="G355" i="8"/>
  <c r="C355" i="8"/>
  <c r="I355" i="8"/>
  <c r="M355" i="8"/>
  <c r="N355" i="8"/>
  <c r="O355" i="8"/>
  <c r="K355" i="8"/>
  <c r="J355" i="8"/>
  <c r="D396" i="8"/>
  <c r="E396" i="8"/>
  <c r="B396" i="8"/>
  <c r="H396" i="8"/>
  <c r="L396" i="8"/>
  <c r="F396" i="8"/>
  <c r="G396" i="8"/>
  <c r="C396" i="8"/>
  <c r="I396" i="8"/>
  <c r="M396" i="8"/>
  <c r="N396" i="8"/>
  <c r="O396" i="8"/>
  <c r="K396" i="8"/>
  <c r="J396" i="8"/>
  <c r="D425" i="8"/>
  <c r="E425" i="8"/>
  <c r="B425" i="8"/>
  <c r="H425" i="8"/>
  <c r="L425" i="8"/>
  <c r="F425" i="8"/>
  <c r="G425" i="8"/>
  <c r="C425" i="8"/>
  <c r="I425" i="8"/>
  <c r="M425" i="8"/>
  <c r="N425" i="8"/>
  <c r="O425" i="8"/>
  <c r="K425" i="8"/>
  <c r="J425" i="8"/>
  <c r="D455" i="8"/>
  <c r="E455" i="8"/>
  <c r="B455" i="8"/>
  <c r="H455" i="8"/>
  <c r="L455" i="8"/>
  <c r="F455" i="8"/>
  <c r="G455" i="8"/>
  <c r="C455" i="8"/>
  <c r="I455" i="8"/>
  <c r="M455" i="8"/>
  <c r="N455" i="8"/>
  <c r="O455" i="8"/>
  <c r="K455" i="8"/>
  <c r="J455" i="8"/>
  <c r="D441" i="8"/>
  <c r="E441" i="8"/>
  <c r="B441" i="8"/>
  <c r="H441" i="8"/>
  <c r="L441" i="8"/>
  <c r="F441" i="8"/>
  <c r="G441" i="8"/>
  <c r="C441" i="8"/>
  <c r="I441" i="8"/>
  <c r="M441" i="8"/>
  <c r="N441" i="8"/>
  <c r="O441" i="8"/>
  <c r="K441" i="8"/>
  <c r="J441" i="8"/>
  <c r="D475" i="8"/>
  <c r="E475" i="8"/>
  <c r="B475" i="8"/>
  <c r="H475" i="8"/>
  <c r="L475" i="8"/>
  <c r="F475" i="8"/>
  <c r="G475" i="8"/>
  <c r="C475" i="8"/>
  <c r="I475" i="8"/>
  <c r="M475" i="8"/>
  <c r="N475" i="8"/>
  <c r="O475" i="8"/>
  <c r="K475" i="8"/>
  <c r="J475" i="8"/>
  <c r="D461" i="8"/>
  <c r="E461" i="8"/>
  <c r="B461" i="8"/>
  <c r="H461" i="8"/>
  <c r="L461" i="8"/>
  <c r="F461" i="8"/>
  <c r="G461" i="8"/>
  <c r="C461" i="8"/>
  <c r="I461" i="8"/>
  <c r="M461" i="8"/>
  <c r="N461" i="8"/>
  <c r="O461" i="8"/>
  <c r="K461" i="8"/>
  <c r="J461" i="8"/>
  <c r="D497" i="8"/>
  <c r="E497" i="8"/>
  <c r="B497" i="8"/>
  <c r="H497" i="8"/>
  <c r="L497" i="8"/>
  <c r="F497" i="8"/>
  <c r="G497" i="8"/>
  <c r="C497" i="8"/>
  <c r="I497" i="8"/>
  <c r="M497" i="8"/>
  <c r="N497" i="8"/>
  <c r="O497" i="8"/>
  <c r="K497" i="8"/>
  <c r="J497" i="8"/>
  <c r="D484" i="8"/>
  <c r="E484" i="8"/>
  <c r="B484" i="8"/>
  <c r="H484" i="8"/>
  <c r="L484" i="8"/>
  <c r="F484" i="8"/>
  <c r="G484" i="8"/>
  <c r="C484" i="8"/>
  <c r="I484" i="8"/>
  <c r="M484" i="8"/>
  <c r="N484" i="8"/>
  <c r="O484" i="8"/>
  <c r="K484" i="8"/>
  <c r="J484" i="8"/>
  <c r="D511" i="8"/>
  <c r="E511" i="8"/>
  <c r="B511" i="8"/>
  <c r="H511" i="8"/>
  <c r="L511" i="8"/>
  <c r="F511" i="8"/>
  <c r="G511" i="8"/>
  <c r="C511" i="8"/>
  <c r="I511" i="8"/>
  <c r="M511" i="8"/>
  <c r="N511" i="8"/>
  <c r="O511" i="8"/>
  <c r="K511" i="8"/>
  <c r="J511" i="8"/>
  <c r="D503" i="8"/>
  <c r="E503" i="8"/>
  <c r="B503" i="8"/>
  <c r="H503" i="8"/>
  <c r="L503" i="8"/>
  <c r="F503" i="8"/>
  <c r="G503" i="8"/>
  <c r="C503" i="8"/>
  <c r="I503" i="8"/>
  <c r="M503" i="8"/>
  <c r="N503" i="8"/>
  <c r="O503" i="8"/>
  <c r="K503" i="8"/>
  <c r="J503" i="8"/>
  <c r="D488" i="8"/>
  <c r="E488" i="8"/>
  <c r="B488" i="8"/>
  <c r="H488" i="8"/>
  <c r="L488" i="8"/>
  <c r="F488" i="8"/>
  <c r="G488" i="8"/>
  <c r="C488" i="8"/>
  <c r="I488" i="8"/>
  <c r="M488" i="8"/>
  <c r="N488" i="8"/>
  <c r="O488" i="8"/>
  <c r="K488" i="8"/>
  <c r="J488" i="8"/>
  <c r="D472" i="8"/>
  <c r="E472" i="8"/>
  <c r="B472" i="8"/>
  <c r="H472" i="8"/>
  <c r="L472" i="8"/>
  <c r="F472" i="8"/>
  <c r="G472" i="8"/>
  <c r="C472" i="8"/>
  <c r="I472" i="8"/>
  <c r="M472" i="8"/>
  <c r="N472" i="8"/>
  <c r="O472" i="8"/>
  <c r="K472" i="8"/>
  <c r="J472" i="8"/>
  <c r="D459" i="8"/>
  <c r="E459" i="8"/>
  <c r="B459" i="8"/>
  <c r="H459" i="8"/>
  <c r="L459" i="8"/>
  <c r="F459" i="8"/>
  <c r="G459" i="8"/>
  <c r="C459" i="8"/>
  <c r="I459" i="8"/>
  <c r="M459" i="8"/>
  <c r="N459" i="8"/>
  <c r="O459" i="8"/>
  <c r="K459" i="8"/>
  <c r="J459" i="8"/>
  <c r="D494" i="8"/>
  <c r="E494" i="8"/>
  <c r="B494" i="8"/>
  <c r="H494" i="8"/>
  <c r="L494" i="8"/>
  <c r="F494" i="8"/>
  <c r="G494" i="8"/>
  <c r="C494" i="8"/>
  <c r="I494" i="8"/>
  <c r="M494" i="8"/>
  <c r="N494" i="8"/>
  <c r="O494" i="8"/>
  <c r="K494" i="8"/>
  <c r="J494" i="8"/>
  <c r="D480" i="8"/>
  <c r="E480" i="8"/>
  <c r="B480" i="8"/>
  <c r="H480" i="8"/>
  <c r="L480" i="8"/>
  <c r="F480" i="8"/>
  <c r="G480" i="8"/>
  <c r="C480" i="8"/>
  <c r="I480" i="8"/>
  <c r="M480" i="8"/>
  <c r="N480" i="8"/>
  <c r="O480" i="8"/>
  <c r="K480" i="8"/>
  <c r="J480" i="8"/>
  <c r="D466" i="8"/>
  <c r="E466" i="8"/>
  <c r="B466" i="8"/>
  <c r="H466" i="8"/>
  <c r="L466" i="8"/>
  <c r="F466" i="8"/>
  <c r="G466" i="8"/>
  <c r="C466" i="8"/>
  <c r="I466" i="8"/>
  <c r="M466" i="8"/>
  <c r="N466" i="8"/>
  <c r="O466" i="8"/>
  <c r="K466" i="8"/>
  <c r="J466" i="8"/>
  <c r="D447" i="8"/>
  <c r="E447" i="8"/>
  <c r="B447" i="8"/>
  <c r="H447" i="8"/>
  <c r="L447" i="8"/>
  <c r="F447" i="8"/>
  <c r="G447" i="8"/>
  <c r="C447" i="8"/>
  <c r="I447" i="8"/>
  <c r="M447" i="8"/>
  <c r="N447" i="8"/>
  <c r="O447" i="8"/>
  <c r="K447" i="8"/>
  <c r="J447" i="8"/>
  <c r="D434" i="8"/>
  <c r="E434" i="8"/>
  <c r="B434" i="8"/>
  <c r="H434" i="8"/>
  <c r="L434" i="8"/>
  <c r="F434" i="8"/>
  <c r="G434" i="8"/>
  <c r="C434" i="8"/>
  <c r="I434" i="8"/>
  <c r="M434" i="8"/>
  <c r="N434" i="8"/>
  <c r="O434" i="8"/>
  <c r="K434" i="8"/>
  <c r="J434" i="8"/>
  <c r="D427" i="8"/>
  <c r="E427" i="8"/>
  <c r="B427" i="8"/>
  <c r="H427" i="8"/>
  <c r="L427" i="8"/>
  <c r="F427" i="8"/>
  <c r="G427" i="8"/>
  <c r="C427" i="8"/>
  <c r="I427" i="8"/>
  <c r="M427" i="8"/>
  <c r="N427" i="8"/>
  <c r="O427" i="8"/>
  <c r="K427" i="8"/>
  <c r="J427" i="8"/>
  <c r="D426" i="8"/>
  <c r="E426" i="8"/>
  <c r="B426" i="8"/>
  <c r="H426" i="8"/>
  <c r="L426" i="8"/>
  <c r="F426" i="8"/>
  <c r="G426" i="8"/>
  <c r="C426" i="8"/>
  <c r="I426" i="8"/>
  <c r="M426" i="8"/>
  <c r="N426" i="8"/>
  <c r="O426" i="8"/>
  <c r="K426" i="8"/>
  <c r="J426" i="8"/>
  <c r="D401" i="8"/>
  <c r="E401" i="8"/>
  <c r="B401" i="8"/>
  <c r="H401" i="8"/>
  <c r="L401" i="8"/>
  <c r="F401" i="8"/>
  <c r="G401" i="8"/>
  <c r="C401" i="8"/>
  <c r="I401" i="8"/>
  <c r="M401" i="8"/>
  <c r="N401" i="8"/>
  <c r="O401" i="8"/>
  <c r="K401" i="8"/>
  <c r="J401" i="8"/>
  <c r="D388" i="8"/>
  <c r="E388" i="8"/>
  <c r="B388" i="8"/>
  <c r="H388" i="8"/>
  <c r="L388" i="8"/>
  <c r="F388" i="8"/>
  <c r="G388" i="8"/>
  <c r="C388" i="8"/>
  <c r="I388" i="8"/>
  <c r="M388" i="8"/>
  <c r="N388" i="8"/>
  <c r="O388" i="8"/>
  <c r="K388" i="8"/>
  <c r="J388" i="8"/>
  <c r="D371" i="8"/>
  <c r="E371" i="8"/>
  <c r="B371" i="8"/>
  <c r="H371" i="8"/>
  <c r="L371" i="8"/>
  <c r="F371" i="8"/>
  <c r="G371" i="8"/>
  <c r="C371" i="8"/>
  <c r="I371" i="8"/>
  <c r="M371" i="8"/>
  <c r="N371" i="8"/>
  <c r="O371" i="8"/>
  <c r="K371" i="8"/>
  <c r="J371" i="8"/>
  <c r="D348" i="8"/>
  <c r="E348" i="8"/>
  <c r="B348" i="8"/>
  <c r="H348" i="8"/>
  <c r="L348" i="8"/>
  <c r="F348" i="8"/>
  <c r="G348" i="8"/>
  <c r="C348" i="8"/>
  <c r="I348" i="8"/>
  <c r="M348" i="8"/>
  <c r="N348" i="8"/>
  <c r="O348" i="8"/>
  <c r="K348" i="8"/>
  <c r="J348" i="8"/>
  <c r="D339" i="8"/>
  <c r="E339" i="8"/>
  <c r="B339" i="8"/>
  <c r="H339" i="8"/>
  <c r="L339" i="8"/>
  <c r="F339" i="8"/>
  <c r="G339" i="8"/>
  <c r="C339" i="8"/>
  <c r="I339" i="8"/>
  <c r="M339" i="8"/>
  <c r="N339" i="8"/>
  <c r="O339" i="8"/>
  <c r="K339" i="8"/>
  <c r="J339" i="8"/>
  <c r="D330" i="8"/>
  <c r="E330" i="8"/>
  <c r="B330" i="8"/>
  <c r="H330" i="8"/>
  <c r="L330" i="8"/>
  <c r="F330" i="8"/>
  <c r="G330" i="8"/>
  <c r="C330" i="8"/>
  <c r="I330" i="8"/>
  <c r="M330" i="8"/>
  <c r="N330" i="8"/>
  <c r="O330" i="8"/>
  <c r="K330" i="8"/>
  <c r="J330" i="8"/>
  <c r="D357" i="8"/>
  <c r="E357" i="8"/>
  <c r="B357" i="8"/>
  <c r="H357" i="8"/>
  <c r="L357" i="8"/>
  <c r="F357" i="8"/>
  <c r="G357" i="8"/>
  <c r="C357" i="8"/>
  <c r="I357" i="8"/>
  <c r="M357" i="8"/>
  <c r="N357" i="8"/>
  <c r="O357" i="8"/>
  <c r="K357" i="8"/>
  <c r="J357" i="8"/>
  <c r="D399" i="8"/>
  <c r="E399" i="8"/>
  <c r="B399" i="8"/>
  <c r="H399" i="8"/>
  <c r="L399" i="8"/>
  <c r="F399" i="8"/>
  <c r="G399" i="8"/>
  <c r="C399" i="8"/>
  <c r="I399" i="8"/>
  <c r="M399" i="8"/>
  <c r="N399" i="8"/>
  <c r="O399" i="8"/>
  <c r="K399" i="8"/>
  <c r="J399" i="8"/>
  <c r="D384" i="8"/>
  <c r="E384" i="8"/>
  <c r="B384" i="8"/>
  <c r="H384" i="8"/>
  <c r="L384" i="8"/>
  <c r="F384" i="8"/>
  <c r="G384" i="8"/>
  <c r="C384" i="8"/>
  <c r="I384" i="8"/>
  <c r="M384" i="8"/>
  <c r="N384" i="8"/>
  <c r="O384" i="8"/>
  <c r="K384" i="8"/>
  <c r="J384" i="8"/>
  <c r="D366" i="8"/>
  <c r="E366" i="8"/>
  <c r="B366" i="8"/>
  <c r="H366" i="8"/>
  <c r="L366" i="8"/>
  <c r="F366" i="8"/>
  <c r="G366" i="8"/>
  <c r="C366" i="8"/>
  <c r="I366" i="8"/>
  <c r="M366" i="8"/>
  <c r="N366" i="8"/>
  <c r="O366" i="8"/>
  <c r="K366" i="8"/>
  <c r="J366" i="8"/>
  <c r="D407" i="8"/>
  <c r="E407" i="8"/>
  <c r="B407" i="8"/>
  <c r="H407" i="8"/>
  <c r="L407" i="8"/>
  <c r="F407" i="8"/>
  <c r="G407" i="8"/>
  <c r="C407" i="8"/>
  <c r="I407" i="8"/>
  <c r="M407" i="8"/>
  <c r="N407" i="8"/>
  <c r="O407" i="8"/>
  <c r="K407" i="8"/>
  <c r="J407" i="8"/>
  <c r="D390" i="8"/>
  <c r="E390" i="8"/>
  <c r="B390" i="8"/>
  <c r="H390" i="8"/>
  <c r="L390" i="8"/>
  <c r="F390" i="8"/>
  <c r="G390" i="8"/>
  <c r="C390" i="8"/>
  <c r="I390" i="8"/>
  <c r="M390" i="8"/>
  <c r="N390" i="8"/>
  <c r="O390" i="8"/>
  <c r="K390" i="8"/>
  <c r="J390" i="8"/>
  <c r="D373" i="8"/>
  <c r="E373" i="8"/>
  <c r="B373" i="8"/>
  <c r="H373" i="8"/>
  <c r="L373" i="8"/>
  <c r="F373" i="8"/>
  <c r="G373" i="8"/>
  <c r="C373" i="8"/>
  <c r="I373" i="8"/>
  <c r="M373" i="8"/>
  <c r="N373" i="8"/>
  <c r="O373" i="8"/>
  <c r="K373" i="8"/>
  <c r="J373" i="8"/>
  <c r="D353" i="8"/>
  <c r="E353" i="8"/>
  <c r="B353" i="8"/>
  <c r="H353" i="8"/>
  <c r="L353" i="8"/>
  <c r="F353" i="8"/>
  <c r="G353" i="8"/>
  <c r="C353" i="8"/>
  <c r="I353" i="8"/>
  <c r="M353" i="8"/>
  <c r="N353" i="8"/>
  <c r="O353" i="8"/>
  <c r="K353" i="8"/>
  <c r="J353" i="8"/>
  <c r="D352" i="8"/>
  <c r="E352" i="8"/>
  <c r="B352" i="8"/>
  <c r="H352" i="8"/>
  <c r="L352" i="8"/>
  <c r="F352" i="8"/>
  <c r="G352" i="8"/>
  <c r="C352" i="8"/>
  <c r="I352" i="8"/>
  <c r="M352" i="8"/>
  <c r="N352" i="8"/>
  <c r="O352" i="8"/>
  <c r="K352" i="8"/>
  <c r="J352" i="8"/>
  <c r="D332" i="8"/>
  <c r="E332" i="8"/>
  <c r="B332" i="8"/>
  <c r="H332" i="8"/>
  <c r="L332" i="8"/>
  <c r="F332" i="8"/>
  <c r="G332" i="8"/>
  <c r="C332" i="8"/>
  <c r="I332" i="8"/>
  <c r="M332" i="8"/>
  <c r="N332" i="8"/>
  <c r="O332" i="8"/>
  <c r="K332" i="8"/>
  <c r="J332" i="8"/>
  <c r="D327" i="8"/>
  <c r="E327" i="8"/>
  <c r="B327" i="8"/>
  <c r="H327" i="8"/>
  <c r="L327" i="8"/>
  <c r="F327" i="8"/>
  <c r="G327" i="8"/>
  <c r="C327" i="8"/>
  <c r="I327" i="8"/>
  <c r="M327" i="8"/>
  <c r="N327" i="8"/>
  <c r="O327" i="8"/>
  <c r="K327" i="8"/>
  <c r="J327" i="8"/>
  <c r="D326" i="8"/>
  <c r="E326" i="8"/>
  <c r="B326" i="8"/>
  <c r="H326" i="8"/>
  <c r="L326" i="8"/>
  <c r="F326" i="8"/>
  <c r="G326" i="8"/>
  <c r="C326" i="8"/>
  <c r="I326" i="8"/>
  <c r="M326" i="8"/>
  <c r="N326" i="8"/>
  <c r="O326" i="8"/>
  <c r="K326" i="8"/>
  <c r="J326" i="8"/>
  <c r="D325" i="8"/>
  <c r="E325" i="8"/>
  <c r="B325" i="8"/>
  <c r="H325" i="8"/>
  <c r="L325" i="8"/>
  <c r="F325" i="8"/>
  <c r="G325" i="8"/>
  <c r="C325" i="8"/>
  <c r="I325" i="8"/>
  <c r="M325" i="8"/>
  <c r="N325" i="8"/>
  <c r="O325" i="8"/>
  <c r="K325" i="8"/>
  <c r="J325" i="8"/>
  <c r="D322" i="8"/>
  <c r="E322" i="8"/>
  <c r="B322" i="8"/>
  <c r="H322" i="8"/>
  <c r="L322" i="8"/>
  <c r="F322" i="8"/>
  <c r="G322" i="8"/>
  <c r="C322" i="8"/>
  <c r="I322" i="8"/>
  <c r="M322" i="8"/>
  <c r="N322" i="8"/>
  <c r="O322" i="8"/>
  <c r="K322" i="8"/>
  <c r="J322" i="8"/>
  <c r="D318" i="8"/>
  <c r="E318" i="8"/>
  <c r="B318" i="8"/>
  <c r="H318" i="8"/>
  <c r="L318" i="8"/>
  <c r="F318" i="8"/>
  <c r="G318" i="8"/>
  <c r="C318" i="8"/>
  <c r="I318" i="8"/>
  <c r="M318" i="8"/>
  <c r="N318" i="8"/>
  <c r="O318" i="8"/>
  <c r="K318" i="8"/>
  <c r="J318" i="8"/>
  <c r="D317" i="8"/>
  <c r="E317" i="8"/>
  <c r="B317" i="8"/>
  <c r="H317" i="8"/>
  <c r="L317" i="8"/>
  <c r="F317" i="8"/>
  <c r="G317" i="8"/>
  <c r="C317" i="8"/>
  <c r="I317" i="8"/>
  <c r="M317" i="8"/>
  <c r="N317" i="8"/>
  <c r="O317" i="8"/>
  <c r="K317" i="8"/>
  <c r="J317" i="8"/>
  <c r="D314" i="8"/>
  <c r="E314" i="8"/>
  <c r="B314" i="8"/>
  <c r="H314" i="8"/>
  <c r="L314" i="8"/>
  <c r="F314" i="8"/>
  <c r="G314" i="8"/>
  <c r="C314" i="8"/>
  <c r="I314" i="8"/>
  <c r="M314" i="8"/>
  <c r="N314" i="8"/>
  <c r="O314" i="8"/>
  <c r="K314" i="8"/>
  <c r="J314" i="8"/>
  <c r="D312" i="8"/>
  <c r="E312" i="8"/>
  <c r="B312" i="8"/>
  <c r="H312" i="8"/>
  <c r="L312" i="8"/>
  <c r="F312" i="8"/>
  <c r="G312" i="8"/>
  <c r="C312" i="8"/>
  <c r="I312" i="8"/>
  <c r="M312" i="8"/>
  <c r="N312" i="8"/>
  <c r="O312" i="8"/>
  <c r="K312" i="8"/>
  <c r="J312" i="8"/>
  <c r="D308" i="8"/>
  <c r="E308" i="8"/>
  <c r="B308" i="8"/>
  <c r="H308" i="8"/>
  <c r="L308" i="8"/>
  <c r="F308" i="8"/>
  <c r="G308" i="8"/>
  <c r="C308" i="8"/>
  <c r="I308" i="8"/>
  <c r="M308" i="8"/>
  <c r="N308" i="8"/>
  <c r="O308" i="8"/>
  <c r="K308" i="8"/>
  <c r="J308" i="8"/>
  <c r="D299" i="8"/>
  <c r="E299" i="8"/>
  <c r="B299" i="8"/>
  <c r="H299" i="8"/>
  <c r="L299" i="8"/>
  <c r="F299" i="8"/>
  <c r="G299" i="8"/>
  <c r="C299" i="8"/>
  <c r="I299" i="8"/>
  <c r="M299" i="8"/>
  <c r="N299" i="8"/>
  <c r="O299" i="8"/>
  <c r="K299" i="8"/>
  <c r="J299" i="8"/>
  <c r="D291" i="8"/>
  <c r="E291" i="8"/>
  <c r="B291" i="8"/>
  <c r="H291" i="8"/>
  <c r="L291" i="8"/>
  <c r="F291" i="8"/>
  <c r="G291" i="8"/>
  <c r="C291" i="8"/>
  <c r="I291" i="8"/>
  <c r="M291" i="8"/>
  <c r="N291" i="8"/>
  <c r="O291" i="8"/>
  <c r="K291" i="8"/>
  <c r="J291" i="8"/>
  <c r="D282" i="8"/>
  <c r="E282" i="8"/>
  <c r="B282" i="8"/>
  <c r="H282" i="8"/>
  <c r="L282" i="8"/>
  <c r="F282" i="8"/>
  <c r="G282" i="8"/>
  <c r="C282" i="8"/>
  <c r="I282" i="8"/>
  <c r="M282" i="8"/>
  <c r="N282" i="8"/>
  <c r="O282" i="8"/>
  <c r="K282" i="8"/>
  <c r="J282" i="8"/>
  <c r="D303" i="8"/>
  <c r="E303" i="8"/>
  <c r="B303" i="8"/>
  <c r="H303" i="8"/>
  <c r="L303" i="8"/>
  <c r="F303" i="8"/>
  <c r="G303" i="8"/>
  <c r="C303" i="8"/>
  <c r="I303" i="8"/>
  <c r="M303" i="8"/>
  <c r="N303" i="8"/>
  <c r="O303" i="8"/>
  <c r="K303" i="8"/>
  <c r="J303" i="8"/>
  <c r="D296" i="8"/>
  <c r="E296" i="8"/>
  <c r="B296" i="8"/>
  <c r="H296" i="8"/>
  <c r="L296" i="8"/>
  <c r="F296" i="8"/>
  <c r="G296" i="8"/>
  <c r="C296" i="8"/>
  <c r="I296" i="8"/>
  <c r="M296" i="8"/>
  <c r="N296" i="8"/>
  <c r="O296" i="8"/>
  <c r="K296" i="8"/>
  <c r="J296" i="8"/>
  <c r="D295" i="8"/>
  <c r="E295" i="8"/>
  <c r="B295" i="8"/>
  <c r="H295" i="8"/>
  <c r="L295" i="8"/>
  <c r="F295" i="8"/>
  <c r="G295" i="8"/>
  <c r="C295" i="8"/>
  <c r="I295" i="8"/>
  <c r="M295" i="8"/>
  <c r="N295" i="8"/>
  <c r="O295" i="8"/>
  <c r="K295" i="8"/>
  <c r="J295" i="8"/>
  <c r="D305" i="8"/>
  <c r="E305" i="8"/>
  <c r="B305" i="8"/>
  <c r="H305" i="8"/>
  <c r="L305" i="8"/>
  <c r="F305" i="8"/>
  <c r="G305" i="8"/>
  <c r="C305" i="8"/>
  <c r="I305" i="8"/>
  <c r="M305" i="8"/>
  <c r="N305" i="8"/>
  <c r="O305" i="8"/>
  <c r="K305" i="8"/>
  <c r="J305" i="8"/>
  <c r="D298" i="8"/>
  <c r="E298" i="8"/>
  <c r="B298" i="8"/>
  <c r="H298" i="8"/>
  <c r="L298" i="8"/>
  <c r="F298" i="8"/>
  <c r="G298" i="8"/>
  <c r="C298" i="8"/>
  <c r="I298" i="8"/>
  <c r="M298" i="8"/>
  <c r="N298" i="8"/>
  <c r="O298" i="8"/>
  <c r="K298" i="8"/>
  <c r="J298" i="8"/>
  <c r="D289" i="8"/>
  <c r="E289" i="8"/>
  <c r="B289" i="8"/>
  <c r="H289" i="8"/>
  <c r="L289" i="8"/>
  <c r="F289" i="8"/>
  <c r="G289" i="8"/>
  <c r="C289" i="8"/>
  <c r="I289" i="8"/>
  <c r="M289" i="8"/>
  <c r="N289" i="8"/>
  <c r="O289" i="8"/>
  <c r="K289" i="8"/>
  <c r="J289" i="8"/>
  <c r="D288" i="8"/>
  <c r="E288" i="8"/>
  <c r="B288" i="8"/>
  <c r="H288" i="8"/>
  <c r="L288" i="8"/>
  <c r="F288" i="8"/>
  <c r="G288" i="8"/>
  <c r="C288" i="8"/>
  <c r="I288" i="8"/>
  <c r="M288" i="8"/>
  <c r="N288" i="8"/>
  <c r="O288" i="8"/>
  <c r="K288" i="8"/>
  <c r="J288" i="8"/>
  <c r="D300" i="8"/>
  <c r="E300" i="8"/>
  <c r="B300" i="8"/>
  <c r="H300" i="8"/>
  <c r="L300" i="8"/>
  <c r="F300" i="8"/>
  <c r="G300" i="8"/>
  <c r="C300" i="8"/>
  <c r="I300" i="8"/>
  <c r="M300" i="8"/>
  <c r="N300" i="8"/>
  <c r="O300" i="8"/>
  <c r="K300" i="8"/>
  <c r="J300" i="8"/>
  <c r="D292" i="8"/>
  <c r="E292" i="8"/>
  <c r="B292" i="8"/>
  <c r="H292" i="8"/>
  <c r="L292" i="8"/>
  <c r="F292" i="8"/>
  <c r="G292" i="8"/>
  <c r="C292" i="8"/>
  <c r="I292" i="8"/>
  <c r="M292" i="8"/>
  <c r="N292" i="8"/>
  <c r="O292" i="8"/>
  <c r="K292" i="8"/>
  <c r="J292" i="8"/>
  <c r="D283" i="8"/>
  <c r="E283" i="8"/>
  <c r="B283" i="8"/>
  <c r="H283" i="8"/>
  <c r="L283" i="8"/>
  <c r="F283" i="8"/>
  <c r="G283" i="8"/>
  <c r="C283" i="8"/>
  <c r="I283" i="8"/>
  <c r="M283" i="8"/>
  <c r="N283" i="8"/>
  <c r="O283" i="8"/>
  <c r="K283" i="8"/>
  <c r="J283" i="8"/>
  <c r="D270" i="8"/>
  <c r="E270" i="8"/>
  <c r="B270" i="8"/>
  <c r="H270" i="8"/>
  <c r="L270" i="8"/>
  <c r="F270" i="8"/>
  <c r="G270" i="8"/>
  <c r="C270" i="8"/>
  <c r="I270" i="8"/>
  <c r="M270" i="8"/>
  <c r="N270" i="8"/>
  <c r="O270" i="8"/>
  <c r="K270" i="8"/>
  <c r="J270" i="8"/>
  <c r="D261" i="8"/>
  <c r="E261" i="8"/>
  <c r="B261" i="8"/>
  <c r="H261" i="8"/>
  <c r="L261" i="8"/>
  <c r="F261" i="8"/>
  <c r="G261" i="8"/>
  <c r="C261" i="8"/>
  <c r="I261" i="8"/>
  <c r="M261" i="8"/>
  <c r="N261" i="8"/>
  <c r="O261" i="8"/>
  <c r="K261" i="8"/>
  <c r="J261" i="8"/>
  <c r="D245" i="8"/>
  <c r="E245" i="8"/>
  <c r="B245" i="8"/>
  <c r="H245" i="8"/>
  <c r="L245" i="8"/>
  <c r="F245" i="8"/>
  <c r="G245" i="8"/>
  <c r="C245" i="8"/>
  <c r="I245" i="8"/>
  <c r="M245" i="8"/>
  <c r="N245" i="8"/>
  <c r="O245" i="8"/>
  <c r="K245" i="8"/>
  <c r="J245" i="8"/>
  <c r="D277" i="8"/>
  <c r="E277" i="8"/>
  <c r="B277" i="8"/>
  <c r="H277" i="8"/>
  <c r="L277" i="8"/>
  <c r="F277" i="8"/>
  <c r="G277" i="8"/>
  <c r="C277" i="8"/>
  <c r="I277" i="8"/>
  <c r="M277" i="8"/>
  <c r="N277" i="8"/>
  <c r="O277" i="8"/>
  <c r="K277" i="8"/>
  <c r="J277" i="8"/>
  <c r="D276" i="8"/>
  <c r="E276" i="8"/>
  <c r="B276" i="8"/>
  <c r="H276" i="8"/>
  <c r="L276" i="8"/>
  <c r="F276" i="8"/>
  <c r="G276" i="8"/>
  <c r="C276" i="8"/>
  <c r="I276" i="8"/>
  <c r="M276" i="8"/>
  <c r="N276" i="8"/>
  <c r="O276" i="8"/>
  <c r="K276" i="8"/>
  <c r="J276" i="8"/>
  <c r="D290" i="8"/>
  <c r="E290" i="8"/>
  <c r="B290" i="8"/>
  <c r="H290" i="8"/>
  <c r="L290" i="8"/>
  <c r="F290" i="8"/>
  <c r="G290" i="8"/>
  <c r="C290" i="8"/>
  <c r="I290" i="8"/>
  <c r="M290" i="8"/>
  <c r="N290" i="8"/>
  <c r="O290" i="8"/>
  <c r="K290" i="8"/>
  <c r="J290" i="8"/>
  <c r="D280" i="8"/>
  <c r="E280" i="8"/>
  <c r="B280" i="8"/>
  <c r="H280" i="8"/>
  <c r="L280" i="8"/>
  <c r="F280" i="8"/>
  <c r="G280" i="8"/>
  <c r="C280" i="8"/>
  <c r="I280" i="8"/>
  <c r="M280" i="8"/>
  <c r="N280" i="8"/>
  <c r="O280" i="8"/>
  <c r="K280" i="8"/>
  <c r="J280" i="8"/>
  <c r="D302" i="8"/>
  <c r="E302" i="8"/>
  <c r="B302" i="8"/>
  <c r="H302" i="8"/>
  <c r="L302" i="8"/>
  <c r="F302" i="8"/>
  <c r="G302" i="8"/>
  <c r="C302" i="8"/>
  <c r="I302" i="8"/>
  <c r="M302" i="8"/>
  <c r="N302" i="8"/>
  <c r="O302" i="8"/>
  <c r="K302" i="8"/>
  <c r="J302" i="8"/>
  <c r="D293" i="8"/>
  <c r="E293" i="8"/>
  <c r="B293" i="8"/>
  <c r="H293" i="8"/>
  <c r="L293" i="8"/>
  <c r="F293" i="8"/>
  <c r="G293" i="8"/>
  <c r="C293" i="8"/>
  <c r="I293" i="8"/>
  <c r="M293" i="8"/>
  <c r="N293" i="8"/>
  <c r="O293" i="8"/>
  <c r="K293" i="8"/>
  <c r="J293" i="8"/>
  <c r="D284" i="8"/>
  <c r="E284" i="8"/>
  <c r="B284" i="8"/>
  <c r="H284" i="8"/>
  <c r="L284" i="8"/>
  <c r="F284" i="8"/>
  <c r="G284" i="8"/>
  <c r="C284" i="8"/>
  <c r="I284" i="8"/>
  <c r="M284" i="8"/>
  <c r="N284" i="8"/>
  <c r="O284" i="8"/>
  <c r="K284" i="8"/>
  <c r="J284" i="8"/>
  <c r="D273" i="8"/>
  <c r="E273" i="8"/>
  <c r="B273" i="8"/>
  <c r="H273" i="8"/>
  <c r="L273" i="8"/>
  <c r="F273" i="8"/>
  <c r="G273" i="8"/>
  <c r="C273" i="8"/>
  <c r="I273" i="8"/>
  <c r="M273" i="8"/>
  <c r="N273" i="8"/>
  <c r="O273" i="8"/>
  <c r="K273" i="8"/>
  <c r="J273" i="8"/>
  <c r="D262" i="8"/>
  <c r="E262" i="8"/>
  <c r="B262" i="8"/>
  <c r="H262" i="8"/>
  <c r="L262" i="8"/>
  <c r="F262" i="8"/>
  <c r="G262" i="8"/>
  <c r="C262" i="8"/>
  <c r="I262" i="8"/>
  <c r="M262" i="8"/>
  <c r="N262" i="8"/>
  <c r="O262" i="8"/>
  <c r="K262" i="8"/>
  <c r="J262" i="8"/>
  <c r="D248" i="8"/>
  <c r="E248" i="8"/>
  <c r="B248" i="8"/>
  <c r="H248" i="8"/>
  <c r="L248" i="8"/>
  <c r="F248" i="8"/>
  <c r="G248" i="8"/>
  <c r="C248" i="8"/>
  <c r="I248" i="8"/>
  <c r="M248" i="8"/>
  <c r="N248" i="8"/>
  <c r="O248" i="8"/>
  <c r="K248" i="8"/>
  <c r="J248" i="8"/>
  <c r="D233" i="8"/>
  <c r="E233" i="8"/>
  <c r="B233" i="8"/>
  <c r="H233" i="8"/>
  <c r="L233" i="8"/>
  <c r="F233" i="8"/>
  <c r="G233" i="8"/>
  <c r="C233" i="8"/>
  <c r="I233" i="8"/>
  <c r="M233" i="8"/>
  <c r="N233" i="8"/>
  <c r="O233" i="8"/>
  <c r="K233" i="8"/>
  <c r="J233" i="8"/>
  <c r="D267" i="8"/>
  <c r="E267" i="8"/>
  <c r="B267" i="8"/>
  <c r="H267" i="8"/>
  <c r="L267" i="8"/>
  <c r="F267" i="8"/>
  <c r="G267" i="8"/>
  <c r="C267" i="8"/>
  <c r="I267" i="8"/>
  <c r="M267" i="8"/>
  <c r="N267" i="8"/>
  <c r="O267" i="8"/>
  <c r="K267" i="8"/>
  <c r="J267" i="8"/>
  <c r="D256" i="8"/>
  <c r="E256" i="8"/>
  <c r="B256" i="8"/>
  <c r="H256" i="8"/>
  <c r="L256" i="8"/>
  <c r="F256" i="8"/>
  <c r="G256" i="8"/>
  <c r="C256" i="8"/>
  <c r="I256" i="8"/>
  <c r="M256" i="8"/>
  <c r="N256" i="8"/>
  <c r="O256" i="8"/>
  <c r="K256" i="8"/>
  <c r="J256" i="8"/>
  <c r="D255" i="8"/>
  <c r="E255" i="8"/>
  <c r="B255" i="8"/>
  <c r="H255" i="8"/>
  <c r="L255" i="8"/>
  <c r="F255" i="8"/>
  <c r="G255" i="8"/>
  <c r="C255" i="8"/>
  <c r="I255" i="8"/>
  <c r="M255" i="8"/>
  <c r="N255" i="8"/>
  <c r="O255" i="8"/>
  <c r="K255" i="8"/>
  <c r="J255" i="8"/>
  <c r="D220" i="8"/>
  <c r="E220" i="8"/>
  <c r="B220" i="8"/>
  <c r="H220" i="8"/>
  <c r="L220" i="8"/>
  <c r="F220" i="8"/>
  <c r="G220" i="8"/>
  <c r="C220" i="8"/>
  <c r="I220" i="8"/>
  <c r="M220" i="8"/>
  <c r="N220" i="8"/>
  <c r="O220" i="8"/>
  <c r="K220" i="8"/>
  <c r="J220" i="8"/>
  <c r="D258" i="8"/>
  <c r="E258" i="8"/>
  <c r="B258" i="8"/>
  <c r="H258" i="8"/>
  <c r="L258" i="8"/>
  <c r="F258" i="8"/>
  <c r="G258" i="8"/>
  <c r="C258" i="8"/>
  <c r="I258" i="8"/>
  <c r="M258" i="8"/>
  <c r="N258" i="8"/>
  <c r="O258" i="8"/>
  <c r="K258" i="8"/>
  <c r="J258" i="8"/>
  <c r="D242" i="8"/>
  <c r="E242" i="8"/>
  <c r="B242" i="8"/>
  <c r="H242" i="8"/>
  <c r="L242" i="8"/>
  <c r="F242" i="8"/>
  <c r="G242" i="8"/>
  <c r="C242" i="8"/>
  <c r="I242" i="8"/>
  <c r="M242" i="8"/>
  <c r="N242" i="8"/>
  <c r="O242" i="8"/>
  <c r="K242" i="8"/>
  <c r="J242" i="8"/>
  <c r="D227" i="8"/>
  <c r="E227" i="8"/>
  <c r="B227" i="8"/>
  <c r="H227" i="8"/>
  <c r="L227" i="8"/>
  <c r="F227" i="8"/>
  <c r="G227" i="8"/>
  <c r="C227" i="8"/>
  <c r="I227" i="8"/>
  <c r="M227" i="8"/>
  <c r="N227" i="8"/>
  <c r="O227" i="8"/>
  <c r="K227" i="8"/>
  <c r="J227" i="8"/>
  <c r="D206" i="8"/>
  <c r="E206" i="8"/>
  <c r="B206" i="8"/>
  <c r="H206" i="8"/>
  <c r="L206" i="8"/>
  <c r="F206" i="8"/>
  <c r="G206" i="8"/>
  <c r="C206" i="8"/>
  <c r="I206" i="8"/>
  <c r="M206" i="8"/>
  <c r="N206" i="8"/>
  <c r="O206" i="8"/>
  <c r="K206" i="8"/>
  <c r="J206" i="8"/>
  <c r="D188" i="8"/>
  <c r="E188" i="8"/>
  <c r="B188" i="8"/>
  <c r="H188" i="8"/>
  <c r="L188" i="8"/>
  <c r="F188" i="8"/>
  <c r="G188" i="8"/>
  <c r="C188" i="8"/>
  <c r="I188" i="8"/>
  <c r="M188" i="8"/>
  <c r="N188" i="8"/>
  <c r="O188" i="8"/>
  <c r="K188" i="8"/>
  <c r="J188" i="8"/>
  <c r="D234" i="8"/>
  <c r="E234" i="8"/>
  <c r="B234" i="8"/>
  <c r="H234" i="8"/>
  <c r="L234" i="8"/>
  <c r="F234" i="8"/>
  <c r="G234" i="8"/>
  <c r="C234" i="8"/>
  <c r="I234" i="8"/>
  <c r="M234" i="8"/>
  <c r="N234" i="8"/>
  <c r="O234" i="8"/>
  <c r="K234" i="8"/>
  <c r="J234" i="8"/>
  <c r="D216" i="8"/>
  <c r="E216" i="8"/>
  <c r="B216" i="8"/>
  <c r="H216" i="8"/>
  <c r="L216" i="8"/>
  <c r="F216" i="8"/>
  <c r="G216" i="8"/>
  <c r="C216" i="8"/>
  <c r="I216" i="8"/>
  <c r="M216" i="8"/>
  <c r="N216" i="8"/>
  <c r="O216" i="8"/>
  <c r="K216" i="8"/>
  <c r="J216" i="8"/>
  <c r="D215" i="8"/>
  <c r="E215" i="8"/>
  <c r="B215" i="8"/>
  <c r="H215" i="8"/>
  <c r="L215" i="8"/>
  <c r="F215" i="8"/>
  <c r="G215" i="8"/>
  <c r="C215" i="8"/>
  <c r="I215" i="8"/>
  <c r="M215" i="8"/>
  <c r="N215" i="8"/>
  <c r="O215" i="8"/>
  <c r="K215" i="8"/>
  <c r="J215" i="8"/>
  <c r="D214" i="8"/>
  <c r="E214" i="8"/>
  <c r="B214" i="8"/>
  <c r="H214" i="8"/>
  <c r="L214" i="8"/>
  <c r="F214" i="8"/>
  <c r="G214" i="8"/>
  <c r="C214" i="8"/>
  <c r="I214" i="8"/>
  <c r="M214" i="8"/>
  <c r="N214" i="8"/>
  <c r="O214" i="8"/>
  <c r="K214" i="8"/>
  <c r="J214" i="8"/>
  <c r="D223" i="8"/>
  <c r="E223" i="8"/>
  <c r="B223" i="8"/>
  <c r="H223" i="8"/>
  <c r="L223" i="8"/>
  <c r="F223" i="8"/>
  <c r="G223" i="8"/>
  <c r="C223" i="8"/>
  <c r="I223" i="8"/>
  <c r="M223" i="8"/>
  <c r="N223" i="8"/>
  <c r="O223" i="8"/>
  <c r="K223" i="8"/>
  <c r="J223" i="8"/>
  <c r="D222" i="8"/>
  <c r="E222" i="8"/>
  <c r="B222" i="8"/>
  <c r="H222" i="8"/>
  <c r="L222" i="8"/>
  <c r="F222" i="8"/>
  <c r="G222" i="8"/>
  <c r="C222" i="8"/>
  <c r="I222" i="8"/>
  <c r="M222" i="8"/>
  <c r="N222" i="8"/>
  <c r="O222" i="8"/>
  <c r="K222" i="8"/>
  <c r="J222" i="8"/>
  <c r="D183" i="8"/>
  <c r="E183" i="8"/>
  <c r="B183" i="8"/>
  <c r="H183" i="8"/>
  <c r="L183" i="8"/>
  <c r="F183" i="8"/>
  <c r="G183" i="8"/>
  <c r="C183" i="8"/>
  <c r="I183" i="8"/>
  <c r="M183" i="8"/>
  <c r="N183" i="8"/>
  <c r="O183" i="8"/>
  <c r="K183" i="8"/>
  <c r="J183" i="8"/>
  <c r="D165" i="8"/>
  <c r="E165" i="8"/>
  <c r="B165" i="8"/>
  <c r="H165" i="8"/>
  <c r="L165" i="8"/>
  <c r="F165" i="8"/>
  <c r="G165" i="8"/>
  <c r="C165" i="8"/>
  <c r="I165" i="8"/>
  <c r="M165" i="8"/>
  <c r="N165" i="8"/>
  <c r="O165" i="8"/>
  <c r="K165" i="8"/>
  <c r="J165" i="8"/>
  <c r="D141" i="8"/>
  <c r="E141" i="8"/>
  <c r="B141" i="8"/>
  <c r="H141" i="8"/>
  <c r="L141" i="8"/>
  <c r="F141" i="8"/>
  <c r="G141" i="8"/>
  <c r="C141" i="8"/>
  <c r="I141" i="8"/>
  <c r="M141" i="8"/>
  <c r="N141" i="8"/>
  <c r="O141" i="8"/>
  <c r="K141" i="8"/>
  <c r="J141" i="8"/>
  <c r="D124" i="8"/>
  <c r="E124" i="8"/>
  <c r="B124" i="8"/>
  <c r="H124" i="8"/>
  <c r="L124" i="8"/>
  <c r="F124" i="8"/>
  <c r="G124" i="8"/>
  <c r="C124" i="8"/>
  <c r="I124" i="8"/>
  <c r="M124" i="8"/>
  <c r="N124" i="8"/>
  <c r="O124" i="8"/>
  <c r="K124" i="8"/>
  <c r="J124" i="8"/>
  <c r="D109" i="8"/>
  <c r="E109" i="8"/>
  <c r="B109" i="8"/>
  <c r="H109" i="8"/>
  <c r="L109" i="8"/>
  <c r="F109" i="8"/>
  <c r="G109" i="8"/>
  <c r="C109" i="8"/>
  <c r="I109" i="8"/>
  <c r="M109" i="8"/>
  <c r="N109" i="8"/>
  <c r="O109" i="8"/>
  <c r="K109" i="8"/>
  <c r="J109" i="8"/>
  <c r="D89" i="8"/>
  <c r="E89" i="8"/>
  <c r="B89" i="8"/>
  <c r="H89" i="8"/>
  <c r="L89" i="8"/>
  <c r="F89" i="8"/>
  <c r="G89" i="8"/>
  <c r="C89" i="8"/>
  <c r="I89" i="8"/>
  <c r="M89" i="8"/>
  <c r="N89" i="8"/>
  <c r="O89" i="8"/>
  <c r="K89" i="8"/>
  <c r="J89" i="8"/>
  <c r="D65" i="8"/>
  <c r="E65" i="8"/>
  <c r="B65" i="8"/>
  <c r="H65" i="8"/>
  <c r="L65" i="8"/>
  <c r="F65" i="8"/>
  <c r="G65" i="8"/>
  <c r="C65" i="8"/>
  <c r="I65" i="8"/>
  <c r="M65" i="8"/>
  <c r="N65" i="8"/>
  <c r="O65" i="8"/>
  <c r="K65" i="8"/>
  <c r="J65" i="8"/>
  <c r="D64" i="8"/>
  <c r="E64" i="8"/>
  <c r="B64" i="8"/>
  <c r="H64" i="8"/>
  <c r="L64" i="8"/>
  <c r="F64" i="8"/>
  <c r="G64" i="8"/>
  <c r="C64" i="8"/>
  <c r="I64" i="8"/>
  <c r="M64" i="8"/>
  <c r="N64" i="8"/>
  <c r="O64" i="8"/>
  <c r="K64" i="8"/>
  <c r="J64" i="8"/>
  <c r="K26" i="8"/>
  <c r="J26" i="8"/>
  <c r="D37" i="8"/>
  <c r="E37" i="8"/>
  <c r="B37" i="8"/>
  <c r="H37" i="8"/>
  <c r="L37" i="8"/>
  <c r="F37" i="8"/>
  <c r="G37" i="8"/>
  <c r="C37" i="8"/>
  <c r="I37" i="8"/>
  <c r="M37" i="8"/>
  <c r="N37" i="8"/>
  <c r="O37" i="8"/>
  <c r="K37" i="8"/>
  <c r="J37" i="8"/>
  <c r="D55" i="8"/>
  <c r="E55" i="8"/>
  <c r="B55" i="8"/>
  <c r="H55" i="8"/>
  <c r="L55" i="8"/>
  <c r="F55" i="8"/>
  <c r="G55" i="8"/>
  <c r="C55" i="8"/>
  <c r="I55" i="8"/>
  <c r="M55" i="8"/>
  <c r="N55" i="8"/>
  <c r="O55" i="8"/>
  <c r="K55" i="8"/>
  <c r="J55" i="8"/>
  <c r="D54" i="8"/>
  <c r="E54" i="8"/>
  <c r="B54" i="8"/>
  <c r="H54" i="8"/>
  <c r="L54" i="8"/>
  <c r="F54" i="8"/>
  <c r="G54" i="8"/>
  <c r="C54" i="8"/>
  <c r="I54" i="8"/>
  <c r="M54" i="8"/>
  <c r="N54" i="8"/>
  <c r="O54" i="8"/>
  <c r="K54" i="8"/>
  <c r="J54" i="8"/>
  <c r="D81" i="8"/>
  <c r="E81" i="8"/>
  <c r="B81" i="8"/>
  <c r="H81" i="8"/>
  <c r="L81" i="8"/>
  <c r="F81" i="8"/>
  <c r="G81" i="8"/>
  <c r="C81" i="8"/>
  <c r="I81" i="8"/>
  <c r="M81" i="8"/>
  <c r="N81" i="8"/>
  <c r="O81" i="8"/>
  <c r="K81" i="8"/>
  <c r="J81" i="8"/>
  <c r="D126" i="8"/>
  <c r="E126" i="8"/>
  <c r="B126" i="8"/>
  <c r="H126" i="8"/>
  <c r="L126" i="8"/>
  <c r="F126" i="8"/>
  <c r="G126" i="8"/>
  <c r="C126" i="8"/>
  <c r="I126" i="8"/>
  <c r="M126" i="8"/>
  <c r="N126" i="8"/>
  <c r="O126" i="8"/>
  <c r="K126" i="8"/>
  <c r="J126" i="8"/>
  <c r="D111" i="8"/>
  <c r="E111" i="8"/>
  <c r="B111" i="8"/>
  <c r="H111" i="8"/>
  <c r="L111" i="8"/>
  <c r="F111" i="8"/>
  <c r="G111" i="8"/>
  <c r="C111" i="8"/>
  <c r="I111" i="8"/>
  <c r="M111" i="8"/>
  <c r="N111" i="8"/>
  <c r="O111" i="8"/>
  <c r="K111" i="8"/>
  <c r="J111" i="8"/>
  <c r="D110" i="8"/>
  <c r="E110" i="8"/>
  <c r="B110" i="8"/>
  <c r="H110" i="8"/>
  <c r="L110" i="8"/>
  <c r="F110" i="8"/>
  <c r="G110" i="8"/>
  <c r="C110" i="8"/>
  <c r="I110" i="8"/>
  <c r="M110" i="8"/>
  <c r="N110" i="8"/>
  <c r="O110" i="8"/>
  <c r="K110" i="8"/>
  <c r="J110" i="8"/>
  <c r="D66" i="8"/>
  <c r="E66" i="8"/>
  <c r="B66" i="8"/>
  <c r="H66" i="8"/>
  <c r="L66" i="8"/>
  <c r="F66" i="8"/>
  <c r="G66" i="8"/>
  <c r="C66" i="8"/>
  <c r="I66" i="8"/>
  <c r="M66" i="8"/>
  <c r="N66" i="8"/>
  <c r="O66" i="8"/>
  <c r="K66" i="8"/>
  <c r="J66" i="8"/>
  <c r="D116" i="8"/>
  <c r="E116" i="8"/>
  <c r="B116" i="8"/>
  <c r="H116" i="8"/>
  <c r="L116" i="8"/>
  <c r="F116" i="8"/>
  <c r="G116" i="8"/>
  <c r="C116" i="8"/>
  <c r="I116" i="8"/>
  <c r="M116" i="8"/>
  <c r="N116" i="8"/>
  <c r="O116" i="8"/>
  <c r="K116" i="8"/>
  <c r="J116" i="8"/>
  <c r="D96" i="8"/>
  <c r="E96" i="8"/>
  <c r="B96" i="8"/>
  <c r="H96" i="8"/>
  <c r="L96" i="8"/>
  <c r="F96" i="8"/>
  <c r="G96" i="8"/>
  <c r="C96" i="8"/>
  <c r="I96" i="8"/>
  <c r="M96" i="8"/>
  <c r="N96" i="8"/>
  <c r="O96" i="8"/>
  <c r="K96" i="8"/>
  <c r="J96" i="8"/>
  <c r="D76" i="8"/>
  <c r="E76" i="8"/>
  <c r="B76" i="8"/>
  <c r="H76" i="8"/>
  <c r="L76" i="8"/>
  <c r="F76" i="8"/>
  <c r="G76" i="8"/>
  <c r="C76" i="8"/>
  <c r="I76" i="8"/>
  <c r="M76" i="8"/>
  <c r="N76" i="8"/>
  <c r="O76" i="8"/>
  <c r="K76" i="8"/>
  <c r="J76" i="8"/>
  <c r="D75" i="8"/>
  <c r="E75" i="8"/>
  <c r="B75" i="8"/>
  <c r="H75" i="8"/>
  <c r="L75" i="8"/>
  <c r="F75" i="8"/>
  <c r="G75" i="8"/>
  <c r="C75" i="8"/>
  <c r="I75" i="8"/>
  <c r="M75" i="8"/>
  <c r="N75" i="8"/>
  <c r="O75" i="8"/>
  <c r="K75" i="8"/>
  <c r="J75" i="8"/>
  <c r="D38" i="8"/>
  <c r="E38" i="8"/>
  <c r="B38" i="8"/>
  <c r="H38" i="8"/>
  <c r="L38" i="8"/>
  <c r="F38" i="8"/>
  <c r="G38" i="8"/>
  <c r="C38" i="8"/>
  <c r="I38" i="8"/>
  <c r="M38" i="8"/>
  <c r="N38" i="8"/>
  <c r="O38" i="8"/>
  <c r="K38" i="8"/>
  <c r="J38" i="8"/>
  <c r="D28" i="8"/>
  <c r="E28" i="8"/>
  <c r="B28" i="8"/>
  <c r="H28" i="8"/>
  <c r="L28" i="8"/>
  <c r="F28" i="8"/>
  <c r="G28" i="8"/>
  <c r="C28" i="8"/>
  <c r="I28" i="8"/>
  <c r="M28" i="8"/>
  <c r="N28" i="8"/>
  <c r="O28" i="8"/>
  <c r="K28" i="8"/>
  <c r="J28" i="8"/>
  <c r="D27" i="8"/>
  <c r="E27" i="8"/>
  <c r="B27" i="8"/>
  <c r="H27" i="8"/>
  <c r="L27" i="8"/>
  <c r="F27" i="8"/>
  <c r="G27" i="8"/>
  <c r="C27" i="8"/>
  <c r="I27" i="8"/>
  <c r="M27" i="8"/>
  <c r="N27" i="8"/>
  <c r="O27" i="8"/>
  <c r="K27" i="8"/>
  <c r="J27" i="8"/>
  <c r="D68" i="8"/>
  <c r="E68" i="8"/>
  <c r="B68" i="8"/>
  <c r="H68" i="8"/>
  <c r="L68" i="8"/>
  <c r="F68" i="8"/>
  <c r="G68" i="8"/>
  <c r="C68" i="8"/>
  <c r="I68" i="8"/>
  <c r="M68" i="8"/>
  <c r="N68" i="8"/>
  <c r="O68" i="8"/>
  <c r="K68" i="8"/>
  <c r="J68" i="8"/>
  <c r="D67" i="8"/>
  <c r="E67" i="8"/>
  <c r="B67" i="8"/>
  <c r="H67" i="8"/>
  <c r="L67" i="8"/>
  <c r="F67" i="8"/>
  <c r="G67" i="8"/>
  <c r="C67" i="8"/>
  <c r="I67" i="8"/>
  <c r="M67" i="8"/>
  <c r="N67" i="8"/>
  <c r="O67" i="8"/>
  <c r="K67" i="8"/>
  <c r="J67" i="8"/>
  <c r="D112" i="8"/>
  <c r="E112" i="8"/>
  <c r="B112" i="8"/>
  <c r="H112" i="8"/>
  <c r="L112" i="8"/>
  <c r="F112" i="8"/>
  <c r="G112" i="8"/>
  <c r="C112" i="8"/>
  <c r="I112" i="8"/>
  <c r="M112" i="8"/>
  <c r="N112" i="8"/>
  <c r="O112" i="8"/>
  <c r="K112" i="8"/>
  <c r="J112" i="8"/>
  <c r="D129" i="8"/>
  <c r="E129" i="8"/>
  <c r="B129" i="8"/>
  <c r="H129" i="8"/>
  <c r="L129" i="8"/>
  <c r="F129" i="8"/>
  <c r="G129" i="8"/>
  <c r="C129" i="8"/>
  <c r="I129" i="8"/>
  <c r="M129" i="8"/>
  <c r="N129" i="8"/>
  <c r="O129" i="8"/>
  <c r="K129" i="8"/>
  <c r="J129" i="8"/>
  <c r="D146" i="8"/>
  <c r="E146" i="8"/>
  <c r="B146" i="8"/>
  <c r="H146" i="8"/>
  <c r="L146" i="8"/>
  <c r="F146" i="8"/>
  <c r="G146" i="8"/>
  <c r="C146" i="8"/>
  <c r="I146" i="8"/>
  <c r="M146" i="8"/>
  <c r="N146" i="8"/>
  <c r="O146" i="8"/>
  <c r="K146" i="8"/>
  <c r="J146" i="8"/>
  <c r="D145" i="8"/>
  <c r="E145" i="8"/>
  <c r="B145" i="8"/>
  <c r="H145" i="8"/>
  <c r="L145" i="8"/>
  <c r="F145" i="8"/>
  <c r="G145" i="8"/>
  <c r="C145" i="8"/>
  <c r="I145" i="8"/>
  <c r="M145" i="8"/>
  <c r="N145" i="8"/>
  <c r="O145" i="8"/>
  <c r="K145" i="8"/>
  <c r="J145" i="8"/>
  <c r="D144" i="8"/>
  <c r="E144" i="8"/>
  <c r="B144" i="8"/>
  <c r="H144" i="8"/>
  <c r="L144" i="8"/>
  <c r="F144" i="8"/>
  <c r="G144" i="8"/>
  <c r="C144" i="8"/>
  <c r="I144" i="8"/>
  <c r="M144" i="8"/>
  <c r="N144" i="8"/>
  <c r="O144" i="8"/>
  <c r="K144" i="8"/>
  <c r="J144" i="8"/>
  <c r="D207" i="8"/>
  <c r="E207" i="8"/>
  <c r="B207" i="8"/>
  <c r="H207" i="8"/>
  <c r="L207" i="8"/>
  <c r="F207" i="8"/>
  <c r="G207" i="8"/>
  <c r="C207" i="8"/>
  <c r="I207" i="8"/>
  <c r="M207" i="8"/>
  <c r="N207" i="8"/>
  <c r="O207" i="8"/>
  <c r="K207" i="8"/>
  <c r="J207" i="8"/>
  <c r="D229" i="8"/>
  <c r="E229" i="8"/>
  <c r="B229" i="8"/>
  <c r="H229" i="8"/>
  <c r="L229" i="8"/>
  <c r="F229" i="8"/>
  <c r="G229" i="8"/>
  <c r="C229" i="8"/>
  <c r="I229" i="8"/>
  <c r="M229" i="8"/>
  <c r="N229" i="8"/>
  <c r="O229" i="8"/>
  <c r="K229" i="8"/>
  <c r="J229" i="8"/>
  <c r="D244" i="8"/>
  <c r="E244" i="8"/>
  <c r="B244" i="8"/>
  <c r="H244" i="8"/>
  <c r="L244" i="8"/>
  <c r="F244" i="8"/>
  <c r="G244" i="8"/>
  <c r="C244" i="8"/>
  <c r="I244" i="8"/>
  <c r="M244" i="8"/>
  <c r="N244" i="8"/>
  <c r="O244" i="8"/>
  <c r="K244" i="8"/>
  <c r="J244" i="8"/>
  <c r="D243" i="8"/>
  <c r="E243" i="8"/>
  <c r="B243" i="8"/>
  <c r="H243" i="8"/>
  <c r="L243" i="8"/>
  <c r="F243" i="8"/>
  <c r="G243" i="8"/>
  <c r="C243" i="8"/>
  <c r="I243" i="8"/>
  <c r="M243" i="8"/>
  <c r="N243" i="8"/>
  <c r="O243" i="8"/>
  <c r="K243" i="8"/>
  <c r="J243" i="8"/>
  <c r="D225" i="8"/>
  <c r="E225" i="8"/>
  <c r="B225" i="8"/>
  <c r="H225" i="8"/>
  <c r="L225" i="8"/>
  <c r="F225" i="8"/>
  <c r="G225" i="8"/>
  <c r="C225" i="8"/>
  <c r="I225" i="8"/>
  <c r="M225" i="8"/>
  <c r="N225" i="8"/>
  <c r="O225" i="8"/>
  <c r="K225" i="8"/>
  <c r="J225" i="8"/>
  <c r="D224" i="8"/>
  <c r="E224" i="8"/>
  <c r="B224" i="8"/>
  <c r="H224" i="8"/>
  <c r="L224" i="8"/>
  <c r="F224" i="8"/>
  <c r="G224" i="8"/>
  <c r="C224" i="8"/>
  <c r="I224" i="8"/>
  <c r="M224" i="8"/>
  <c r="N224" i="8"/>
  <c r="O224" i="8"/>
  <c r="K224" i="8"/>
  <c r="J224" i="8"/>
  <c r="D257" i="8"/>
  <c r="E257" i="8"/>
  <c r="B257" i="8"/>
  <c r="H257" i="8"/>
  <c r="L257" i="8"/>
  <c r="F257" i="8"/>
  <c r="G257" i="8"/>
  <c r="C257" i="8"/>
  <c r="I257" i="8"/>
  <c r="M257" i="8"/>
  <c r="N257" i="8"/>
  <c r="O257" i="8"/>
  <c r="K257" i="8"/>
  <c r="J257" i="8"/>
  <c r="D218" i="8"/>
  <c r="E218" i="8"/>
  <c r="B218" i="8"/>
  <c r="H218" i="8"/>
  <c r="L218" i="8"/>
  <c r="F218" i="8"/>
  <c r="G218" i="8"/>
  <c r="C218" i="8"/>
  <c r="I218" i="8"/>
  <c r="M218" i="8"/>
  <c r="N218" i="8"/>
  <c r="O218" i="8"/>
  <c r="K218" i="8"/>
  <c r="J218" i="8"/>
  <c r="D238" i="8"/>
  <c r="E238" i="8"/>
  <c r="B238" i="8"/>
  <c r="H238" i="8"/>
  <c r="L238" i="8"/>
  <c r="F238" i="8"/>
  <c r="G238" i="8"/>
  <c r="C238" i="8"/>
  <c r="I238" i="8"/>
  <c r="M238" i="8"/>
  <c r="N238" i="8"/>
  <c r="O238" i="8"/>
  <c r="K238" i="8"/>
  <c r="J238" i="8"/>
  <c r="D253" i="8"/>
  <c r="E253" i="8"/>
  <c r="B253" i="8"/>
  <c r="H253" i="8"/>
  <c r="L253" i="8"/>
  <c r="F253" i="8"/>
  <c r="G253" i="8"/>
  <c r="C253" i="8"/>
  <c r="I253" i="8"/>
  <c r="M253" i="8"/>
  <c r="N253" i="8"/>
  <c r="O253" i="8"/>
  <c r="K253" i="8"/>
  <c r="J253" i="8"/>
  <c r="D252" i="8"/>
  <c r="E252" i="8"/>
  <c r="B252" i="8"/>
  <c r="H252" i="8"/>
  <c r="L252" i="8"/>
  <c r="F252" i="8"/>
  <c r="G252" i="8"/>
  <c r="C252" i="8"/>
  <c r="I252" i="8"/>
  <c r="M252" i="8"/>
  <c r="N252" i="8"/>
  <c r="O252" i="8"/>
  <c r="K252" i="8"/>
  <c r="J252" i="8"/>
  <c r="D279" i="8"/>
  <c r="E279" i="8"/>
  <c r="B279" i="8"/>
  <c r="H279" i="8"/>
  <c r="L279" i="8"/>
  <c r="F279" i="8"/>
  <c r="G279" i="8"/>
  <c r="C279" i="8"/>
  <c r="I279" i="8"/>
  <c r="M279" i="8"/>
  <c r="N279" i="8"/>
  <c r="O279" i="8"/>
  <c r="K279" i="8"/>
  <c r="J279" i="8"/>
  <c r="D250" i="8"/>
  <c r="E250" i="8"/>
  <c r="B250" i="8"/>
  <c r="H250" i="8"/>
  <c r="L250" i="8"/>
  <c r="F250" i="8"/>
  <c r="G250" i="8"/>
  <c r="C250" i="8"/>
  <c r="I250" i="8"/>
  <c r="M250" i="8"/>
  <c r="N250" i="8"/>
  <c r="O250" i="8"/>
  <c r="K250" i="8"/>
  <c r="J250" i="8"/>
  <c r="D201" i="8"/>
  <c r="E201" i="8"/>
  <c r="B201" i="8"/>
  <c r="H201" i="8"/>
  <c r="L201" i="8"/>
  <c r="F201" i="8"/>
  <c r="G201" i="8"/>
  <c r="C201" i="8"/>
  <c r="I201" i="8"/>
  <c r="M201" i="8"/>
  <c r="N201" i="8"/>
  <c r="O201" i="8"/>
  <c r="K201" i="8"/>
  <c r="J201" i="8"/>
  <c r="D157" i="8"/>
  <c r="E157" i="8"/>
  <c r="B157" i="8"/>
  <c r="H157" i="8"/>
  <c r="L157" i="8"/>
  <c r="F157" i="8"/>
  <c r="G157" i="8"/>
  <c r="C157" i="8"/>
  <c r="I157" i="8"/>
  <c r="M157" i="8"/>
  <c r="N157" i="8"/>
  <c r="O157" i="8"/>
  <c r="K157" i="8"/>
  <c r="J157" i="8"/>
  <c r="D156" i="8"/>
  <c r="E156" i="8"/>
  <c r="B156" i="8"/>
  <c r="H156" i="8"/>
  <c r="L156" i="8"/>
  <c r="F156" i="8"/>
  <c r="G156" i="8"/>
  <c r="C156" i="8"/>
  <c r="I156" i="8"/>
  <c r="M156" i="8"/>
  <c r="N156" i="8"/>
  <c r="O156" i="8"/>
  <c r="K156" i="8"/>
  <c r="J156" i="8"/>
  <c r="D195" i="8"/>
  <c r="E195" i="8"/>
  <c r="B195" i="8"/>
  <c r="H195" i="8"/>
  <c r="L195" i="8"/>
  <c r="F195" i="8"/>
  <c r="G195" i="8"/>
  <c r="C195" i="8"/>
  <c r="I195" i="8"/>
  <c r="M195" i="8"/>
  <c r="N195" i="8"/>
  <c r="O195" i="8"/>
  <c r="K195" i="8"/>
  <c r="J195" i="8"/>
  <c r="D219" i="8"/>
  <c r="E219" i="8"/>
  <c r="B219" i="8"/>
  <c r="H219" i="8"/>
  <c r="L219" i="8"/>
  <c r="F219" i="8"/>
  <c r="G219" i="8"/>
  <c r="C219" i="8"/>
  <c r="I219" i="8"/>
  <c r="M219" i="8"/>
  <c r="N219" i="8"/>
  <c r="O219" i="8"/>
  <c r="K219" i="8"/>
  <c r="J219" i="8"/>
  <c r="D240" i="8"/>
  <c r="E240" i="8"/>
  <c r="B240" i="8"/>
  <c r="H240" i="8"/>
  <c r="L240" i="8"/>
  <c r="F240" i="8"/>
  <c r="G240" i="8"/>
  <c r="C240" i="8"/>
  <c r="I240" i="8"/>
  <c r="M240" i="8"/>
  <c r="N240" i="8"/>
  <c r="O240" i="8"/>
  <c r="K240" i="8"/>
  <c r="J240" i="8"/>
  <c r="D192" i="8"/>
  <c r="E192" i="8"/>
  <c r="B192" i="8"/>
  <c r="H192" i="8"/>
  <c r="L192" i="8"/>
  <c r="F192" i="8"/>
  <c r="G192" i="8"/>
  <c r="C192" i="8"/>
  <c r="I192" i="8"/>
  <c r="M192" i="8"/>
  <c r="N192" i="8"/>
  <c r="O192" i="8"/>
  <c r="K192" i="8"/>
  <c r="J192" i="8"/>
  <c r="D142" i="8"/>
  <c r="E142" i="8"/>
  <c r="B142" i="8"/>
  <c r="H142" i="8"/>
  <c r="L142" i="8"/>
  <c r="F142" i="8"/>
  <c r="G142" i="8"/>
  <c r="C142" i="8"/>
  <c r="I142" i="8"/>
  <c r="M142" i="8"/>
  <c r="N142" i="8"/>
  <c r="O142" i="8"/>
  <c r="K142" i="8"/>
  <c r="J142" i="8"/>
  <c r="D168" i="8"/>
  <c r="E168" i="8"/>
  <c r="B168" i="8"/>
  <c r="H168" i="8"/>
  <c r="L168" i="8"/>
  <c r="F168" i="8"/>
  <c r="G168" i="8"/>
  <c r="C168" i="8"/>
  <c r="I168" i="8"/>
  <c r="M168" i="8"/>
  <c r="N168" i="8"/>
  <c r="O168" i="8"/>
  <c r="K168" i="8"/>
  <c r="J168" i="8"/>
  <c r="D184" i="8"/>
  <c r="E184" i="8"/>
  <c r="B184" i="8"/>
  <c r="H184" i="8"/>
  <c r="L184" i="8"/>
  <c r="F184" i="8"/>
  <c r="G184" i="8"/>
  <c r="C184" i="8"/>
  <c r="I184" i="8"/>
  <c r="M184" i="8"/>
  <c r="N184" i="8"/>
  <c r="O184" i="8"/>
  <c r="K184" i="8"/>
  <c r="J184" i="8"/>
  <c r="D205" i="8"/>
  <c r="E205" i="8"/>
  <c r="B205" i="8"/>
  <c r="H205" i="8"/>
  <c r="L205" i="8"/>
  <c r="F205" i="8"/>
  <c r="G205" i="8"/>
  <c r="C205" i="8"/>
  <c r="I205" i="8"/>
  <c r="M205" i="8"/>
  <c r="N205" i="8"/>
  <c r="O205" i="8"/>
  <c r="K205" i="8"/>
  <c r="J205" i="8"/>
  <c r="D162" i="8"/>
  <c r="E162" i="8"/>
  <c r="B162" i="8"/>
  <c r="H162" i="8"/>
  <c r="L162" i="8"/>
  <c r="F162" i="8"/>
  <c r="G162" i="8"/>
  <c r="C162" i="8"/>
  <c r="I162" i="8"/>
  <c r="M162" i="8"/>
  <c r="N162" i="8"/>
  <c r="O162" i="8"/>
  <c r="K162" i="8"/>
  <c r="J162" i="8"/>
  <c r="D161" i="8"/>
  <c r="E161" i="8"/>
  <c r="B161" i="8"/>
  <c r="H161" i="8"/>
  <c r="L161" i="8"/>
  <c r="F161" i="8"/>
  <c r="G161" i="8"/>
  <c r="C161" i="8"/>
  <c r="I161" i="8"/>
  <c r="M161" i="8"/>
  <c r="N161" i="8"/>
  <c r="O161" i="8"/>
  <c r="K161" i="8"/>
  <c r="J161" i="8"/>
  <c r="D131" i="8"/>
  <c r="E131" i="8"/>
  <c r="B131" i="8"/>
  <c r="H131" i="8"/>
  <c r="L131" i="8"/>
  <c r="F131" i="8"/>
  <c r="G131" i="8"/>
  <c r="C131" i="8"/>
  <c r="I131" i="8"/>
  <c r="M131" i="8"/>
  <c r="N131" i="8"/>
  <c r="O131" i="8"/>
  <c r="K131" i="8"/>
  <c r="J131" i="8"/>
  <c r="D153" i="8"/>
  <c r="E153" i="8"/>
  <c r="B153" i="8"/>
  <c r="H153" i="8"/>
  <c r="L153" i="8"/>
  <c r="F153" i="8"/>
  <c r="G153" i="8"/>
  <c r="C153" i="8"/>
  <c r="I153" i="8"/>
  <c r="M153" i="8"/>
  <c r="N153" i="8"/>
  <c r="O153" i="8"/>
  <c r="K153" i="8"/>
  <c r="J153" i="8"/>
  <c r="D177" i="8"/>
  <c r="E177" i="8"/>
  <c r="B177" i="8"/>
  <c r="H177" i="8"/>
  <c r="L177" i="8"/>
  <c r="F177" i="8"/>
  <c r="G177" i="8"/>
  <c r="C177" i="8"/>
  <c r="I177" i="8"/>
  <c r="M177" i="8"/>
  <c r="N177" i="8"/>
  <c r="O177" i="8"/>
  <c r="K177" i="8"/>
  <c r="J177" i="8"/>
  <c r="D125" i="8"/>
  <c r="E125" i="8"/>
  <c r="B125" i="8"/>
  <c r="H125" i="8"/>
  <c r="L125" i="8"/>
  <c r="F125" i="8"/>
  <c r="G125" i="8"/>
  <c r="C125" i="8"/>
  <c r="I125" i="8"/>
  <c r="M125" i="8"/>
  <c r="N125" i="8"/>
  <c r="O125" i="8"/>
  <c r="K125" i="8"/>
  <c r="J125" i="8"/>
  <c r="D80" i="8"/>
  <c r="E80" i="8"/>
  <c r="B80" i="8"/>
  <c r="H80" i="8"/>
  <c r="L80" i="8"/>
  <c r="F80" i="8"/>
  <c r="G80" i="8"/>
  <c r="C80" i="8"/>
  <c r="I80" i="8"/>
  <c r="M80" i="8"/>
  <c r="N80" i="8"/>
  <c r="O80" i="8"/>
  <c r="K80" i="8"/>
  <c r="J80" i="8"/>
  <c r="D29" i="8"/>
  <c r="E29" i="8"/>
  <c r="B29" i="8"/>
  <c r="H29" i="8"/>
  <c r="L29" i="8"/>
  <c r="F29" i="8"/>
  <c r="G29" i="8"/>
  <c r="C29" i="8"/>
  <c r="I29" i="8"/>
  <c r="M29" i="8"/>
  <c r="N29" i="8"/>
  <c r="O29" i="8"/>
  <c r="K29" i="8"/>
  <c r="J29" i="8"/>
  <c r="D49" i="8"/>
  <c r="E49" i="8"/>
  <c r="B49" i="8"/>
  <c r="H49" i="8"/>
  <c r="L49" i="8"/>
  <c r="F49" i="8"/>
  <c r="G49" i="8"/>
  <c r="C49" i="8"/>
  <c r="I49" i="8"/>
  <c r="M49" i="8"/>
  <c r="N49" i="8"/>
  <c r="O49" i="8"/>
  <c r="K49" i="8"/>
  <c r="J49" i="8"/>
  <c r="D70" i="8"/>
  <c r="E70" i="8"/>
  <c r="B70" i="8"/>
  <c r="H70" i="8"/>
  <c r="L70" i="8"/>
  <c r="F70" i="8"/>
  <c r="G70" i="8"/>
  <c r="C70" i="8"/>
  <c r="I70" i="8"/>
  <c r="M70" i="8"/>
  <c r="N70" i="8"/>
  <c r="O70" i="8"/>
  <c r="K70" i="8"/>
  <c r="J70" i="8"/>
  <c r="D94" i="8"/>
  <c r="E94" i="8"/>
  <c r="B94" i="8"/>
  <c r="H94" i="8"/>
  <c r="L94" i="8"/>
  <c r="F94" i="8"/>
  <c r="G94" i="8"/>
  <c r="C94" i="8"/>
  <c r="I94" i="8"/>
  <c r="M94" i="8"/>
  <c r="N94" i="8"/>
  <c r="O94" i="8"/>
  <c r="K94" i="8"/>
  <c r="J94" i="8"/>
  <c r="D115" i="8"/>
  <c r="E115" i="8"/>
  <c r="B115" i="8"/>
  <c r="H115" i="8"/>
  <c r="L115" i="8"/>
  <c r="F115" i="8"/>
  <c r="G115" i="8"/>
  <c r="C115" i="8"/>
  <c r="I115" i="8"/>
  <c r="M115" i="8"/>
  <c r="N115" i="8"/>
  <c r="O115" i="8"/>
  <c r="K115" i="8"/>
  <c r="J115" i="8"/>
  <c r="D132" i="8"/>
  <c r="E132" i="8"/>
  <c r="B132" i="8"/>
  <c r="H132" i="8"/>
  <c r="L132" i="8"/>
  <c r="F132" i="8"/>
  <c r="G132" i="8"/>
  <c r="C132" i="8"/>
  <c r="I132" i="8"/>
  <c r="M132" i="8"/>
  <c r="N132" i="8"/>
  <c r="O132" i="8"/>
  <c r="K132" i="8"/>
  <c r="J132" i="8"/>
  <c r="D155" i="8"/>
  <c r="E155" i="8"/>
  <c r="B155" i="8"/>
  <c r="H155" i="8"/>
  <c r="L155" i="8"/>
  <c r="F155" i="8"/>
  <c r="G155" i="8"/>
  <c r="C155" i="8"/>
  <c r="I155" i="8"/>
  <c r="M155" i="8"/>
  <c r="N155" i="8"/>
  <c r="O155" i="8"/>
  <c r="K155" i="8"/>
  <c r="J155" i="8"/>
  <c r="D179" i="8"/>
  <c r="E179" i="8"/>
  <c r="B179" i="8"/>
  <c r="H179" i="8"/>
  <c r="L179" i="8"/>
  <c r="F179" i="8"/>
  <c r="G179" i="8"/>
  <c r="C179" i="8"/>
  <c r="I179" i="8"/>
  <c r="M179" i="8"/>
  <c r="N179" i="8"/>
  <c r="O179" i="8"/>
  <c r="K179" i="8"/>
  <c r="J179" i="8"/>
  <c r="D127" i="8"/>
  <c r="E127" i="8"/>
  <c r="B127" i="8"/>
  <c r="H127" i="8"/>
  <c r="L127" i="8"/>
  <c r="F127" i="8"/>
  <c r="G127" i="8"/>
  <c r="C127" i="8"/>
  <c r="I127" i="8"/>
  <c r="M127" i="8"/>
  <c r="N127" i="8"/>
  <c r="O127" i="8"/>
  <c r="K127" i="8"/>
  <c r="J127" i="8"/>
  <c r="D147" i="8"/>
  <c r="E147" i="8"/>
  <c r="B147" i="8"/>
  <c r="H147" i="8"/>
  <c r="L147" i="8"/>
  <c r="F147" i="8"/>
  <c r="G147" i="8"/>
  <c r="C147" i="8"/>
  <c r="I147" i="8"/>
  <c r="M147" i="8"/>
  <c r="N147" i="8"/>
  <c r="O147" i="8"/>
  <c r="K147" i="8"/>
  <c r="J147" i="8"/>
  <c r="D172" i="8"/>
  <c r="E172" i="8"/>
  <c r="B172" i="8"/>
  <c r="H172" i="8"/>
  <c r="L172" i="8"/>
  <c r="F172" i="8"/>
  <c r="G172" i="8"/>
  <c r="C172" i="8"/>
  <c r="I172" i="8"/>
  <c r="M172" i="8"/>
  <c r="N172" i="8"/>
  <c r="O172" i="8"/>
  <c r="K172" i="8"/>
  <c r="J172" i="8"/>
  <c r="D190" i="8"/>
  <c r="E190" i="8"/>
  <c r="B190" i="8"/>
  <c r="H190" i="8"/>
  <c r="L190" i="8"/>
  <c r="F190" i="8"/>
  <c r="G190" i="8"/>
  <c r="C190" i="8"/>
  <c r="I190" i="8"/>
  <c r="M190" i="8"/>
  <c r="N190" i="8"/>
  <c r="O190" i="8"/>
  <c r="K190" i="8"/>
  <c r="J190" i="8"/>
  <c r="D212" i="8"/>
  <c r="E212" i="8"/>
  <c r="B212" i="8"/>
  <c r="H212" i="8"/>
  <c r="L212" i="8"/>
  <c r="F212" i="8"/>
  <c r="G212" i="8"/>
  <c r="C212" i="8"/>
  <c r="I212" i="8"/>
  <c r="M212" i="8"/>
  <c r="N212" i="8"/>
  <c r="O212" i="8"/>
  <c r="K212" i="8"/>
  <c r="J212" i="8"/>
  <c r="D236" i="8"/>
  <c r="E236" i="8"/>
  <c r="B236" i="8"/>
  <c r="H236" i="8"/>
  <c r="L236" i="8"/>
  <c r="F236" i="8"/>
  <c r="G236" i="8"/>
  <c r="C236" i="8"/>
  <c r="I236" i="8"/>
  <c r="M236" i="8"/>
  <c r="N236" i="8"/>
  <c r="O236" i="8"/>
  <c r="K236" i="8"/>
  <c r="J236" i="8"/>
  <c r="D235" i="8"/>
  <c r="E235" i="8"/>
  <c r="B235" i="8"/>
  <c r="H235" i="8"/>
  <c r="L235" i="8"/>
  <c r="F235" i="8"/>
  <c r="G235" i="8"/>
  <c r="C235" i="8"/>
  <c r="I235" i="8"/>
  <c r="M235" i="8"/>
  <c r="N235" i="8"/>
  <c r="O235" i="8"/>
  <c r="K235" i="8"/>
  <c r="J235" i="8"/>
  <c r="D203" i="8"/>
  <c r="E203" i="8"/>
  <c r="B203" i="8"/>
  <c r="H203" i="8"/>
  <c r="L203" i="8"/>
  <c r="F203" i="8"/>
  <c r="G203" i="8"/>
  <c r="C203" i="8"/>
  <c r="I203" i="8"/>
  <c r="M203" i="8"/>
  <c r="N203" i="8"/>
  <c r="O203" i="8"/>
  <c r="K203" i="8"/>
  <c r="J203" i="8"/>
  <c r="D228" i="8"/>
  <c r="E228" i="8"/>
  <c r="B228" i="8"/>
  <c r="H228" i="8"/>
  <c r="L228" i="8"/>
  <c r="F228" i="8"/>
  <c r="G228" i="8"/>
  <c r="C228" i="8"/>
  <c r="I228" i="8"/>
  <c r="M228" i="8"/>
  <c r="N228" i="8"/>
  <c r="O228" i="8"/>
  <c r="K228" i="8"/>
  <c r="J228" i="8"/>
  <c r="D246" i="8"/>
  <c r="E246" i="8"/>
  <c r="B246" i="8"/>
  <c r="H246" i="8"/>
  <c r="L246" i="8"/>
  <c r="F246" i="8"/>
  <c r="G246" i="8"/>
  <c r="C246" i="8"/>
  <c r="I246" i="8"/>
  <c r="M246" i="8"/>
  <c r="N246" i="8"/>
  <c r="O246" i="8"/>
  <c r="K246" i="8"/>
  <c r="J246" i="8"/>
  <c r="D264" i="8"/>
  <c r="E264" i="8"/>
  <c r="B264" i="8"/>
  <c r="H264" i="8"/>
  <c r="L264" i="8"/>
  <c r="F264" i="8"/>
  <c r="G264" i="8"/>
  <c r="C264" i="8"/>
  <c r="I264" i="8"/>
  <c r="M264" i="8"/>
  <c r="N264" i="8"/>
  <c r="O264" i="8"/>
  <c r="K264" i="8"/>
  <c r="J264" i="8"/>
  <c r="D263" i="8"/>
  <c r="E263" i="8"/>
  <c r="B263" i="8"/>
  <c r="H263" i="8"/>
  <c r="L263" i="8"/>
  <c r="F263" i="8"/>
  <c r="G263" i="8"/>
  <c r="C263" i="8"/>
  <c r="I263" i="8"/>
  <c r="M263" i="8"/>
  <c r="N263" i="8"/>
  <c r="O263" i="8"/>
  <c r="K263" i="8"/>
  <c r="J263" i="8"/>
  <c r="D287" i="8"/>
  <c r="E287" i="8"/>
  <c r="B287" i="8"/>
  <c r="H287" i="8"/>
  <c r="L287" i="8"/>
  <c r="F287" i="8"/>
  <c r="G287" i="8"/>
  <c r="C287" i="8"/>
  <c r="I287" i="8"/>
  <c r="M287" i="8"/>
  <c r="N287" i="8"/>
  <c r="O287" i="8"/>
  <c r="K287" i="8"/>
  <c r="J287" i="8"/>
  <c r="D259" i="8"/>
  <c r="E259" i="8"/>
  <c r="B259" i="8"/>
  <c r="H259" i="8"/>
  <c r="L259" i="8"/>
  <c r="F259" i="8"/>
  <c r="G259" i="8"/>
  <c r="C259" i="8"/>
  <c r="I259" i="8"/>
  <c r="M259" i="8"/>
  <c r="N259" i="8"/>
  <c r="O259" i="8"/>
  <c r="K259" i="8"/>
  <c r="J259" i="8"/>
  <c r="D272" i="8"/>
  <c r="E272" i="8"/>
  <c r="B272" i="8"/>
  <c r="H272" i="8"/>
  <c r="L272" i="8"/>
  <c r="F272" i="8"/>
  <c r="G272" i="8"/>
  <c r="C272" i="8"/>
  <c r="I272" i="8"/>
  <c r="M272" i="8"/>
  <c r="N272" i="8"/>
  <c r="O272" i="8"/>
  <c r="K272" i="8"/>
  <c r="J272" i="8"/>
  <c r="D271" i="8"/>
  <c r="E271" i="8"/>
  <c r="B271" i="8"/>
  <c r="H271" i="8"/>
  <c r="L271" i="8"/>
  <c r="F271" i="8"/>
  <c r="G271" i="8"/>
  <c r="C271" i="8"/>
  <c r="I271" i="8"/>
  <c r="M271" i="8"/>
  <c r="N271" i="8"/>
  <c r="O271" i="8"/>
  <c r="K271" i="8"/>
  <c r="J271" i="8"/>
  <c r="D187" i="8"/>
  <c r="E187" i="8"/>
  <c r="B187" i="8"/>
  <c r="H187" i="8"/>
  <c r="L187" i="8"/>
  <c r="F187" i="8"/>
  <c r="G187" i="8"/>
  <c r="C187" i="8"/>
  <c r="I187" i="8"/>
  <c r="M187" i="8"/>
  <c r="N187" i="8"/>
  <c r="O187" i="8"/>
  <c r="K187" i="8"/>
  <c r="J187" i="8"/>
  <c r="D211" i="8"/>
  <c r="E211" i="8"/>
  <c r="B211" i="8"/>
  <c r="H211" i="8"/>
  <c r="L211" i="8"/>
  <c r="F211" i="8"/>
  <c r="G211" i="8"/>
  <c r="C211" i="8"/>
  <c r="I211" i="8"/>
  <c r="M211" i="8"/>
  <c r="N211" i="8"/>
  <c r="O211" i="8"/>
  <c r="K211" i="8"/>
  <c r="J211" i="8"/>
  <c r="D210" i="8"/>
  <c r="E210" i="8"/>
  <c r="B210" i="8"/>
  <c r="H210" i="8"/>
  <c r="L210" i="8"/>
  <c r="F210" i="8"/>
  <c r="G210" i="8"/>
  <c r="C210" i="8"/>
  <c r="I210" i="8"/>
  <c r="M210" i="8"/>
  <c r="N210" i="8"/>
  <c r="O210" i="8"/>
  <c r="K210" i="8"/>
  <c r="J210" i="8"/>
  <c r="D209" i="8"/>
  <c r="E209" i="8"/>
  <c r="B209" i="8"/>
  <c r="H209" i="8"/>
  <c r="L209" i="8"/>
  <c r="F209" i="8"/>
  <c r="G209" i="8"/>
  <c r="C209" i="8"/>
  <c r="I209" i="8"/>
  <c r="M209" i="8"/>
  <c r="N209" i="8"/>
  <c r="O209" i="8"/>
  <c r="K209" i="8"/>
  <c r="J209" i="8"/>
  <c r="D198" i="8"/>
  <c r="E198" i="8"/>
  <c r="B198" i="8"/>
  <c r="H198" i="8"/>
  <c r="L198" i="8"/>
  <c r="F198" i="8"/>
  <c r="G198" i="8"/>
  <c r="C198" i="8"/>
  <c r="I198" i="8"/>
  <c r="M198" i="8"/>
  <c r="N198" i="8"/>
  <c r="O198" i="8"/>
  <c r="K198" i="8"/>
  <c r="J198" i="8"/>
  <c r="D152" i="8"/>
  <c r="E152" i="8"/>
  <c r="B152" i="8"/>
  <c r="H152" i="8"/>
  <c r="L152" i="8"/>
  <c r="F152" i="8"/>
  <c r="G152" i="8"/>
  <c r="C152" i="8"/>
  <c r="I152" i="8"/>
  <c r="M152" i="8"/>
  <c r="N152" i="8"/>
  <c r="O152" i="8"/>
  <c r="K152" i="8"/>
  <c r="J152" i="8"/>
  <c r="D104" i="8"/>
  <c r="E104" i="8"/>
  <c r="B104" i="8"/>
  <c r="H104" i="8"/>
  <c r="L104" i="8"/>
  <c r="F104" i="8"/>
  <c r="G104" i="8"/>
  <c r="C104" i="8"/>
  <c r="I104" i="8"/>
  <c r="M104" i="8"/>
  <c r="N104" i="8"/>
  <c r="O104" i="8"/>
  <c r="K104" i="8"/>
  <c r="J104" i="8"/>
  <c r="D103" i="8"/>
  <c r="E103" i="8"/>
  <c r="B103" i="8"/>
  <c r="H103" i="8"/>
  <c r="L103" i="8"/>
  <c r="F103" i="8"/>
  <c r="G103" i="8"/>
  <c r="C103" i="8"/>
  <c r="I103" i="8"/>
  <c r="M103" i="8"/>
  <c r="N103" i="8"/>
  <c r="O103" i="8"/>
  <c r="K103" i="8"/>
  <c r="J103" i="8"/>
  <c r="D74" i="8"/>
  <c r="E74" i="8"/>
  <c r="B74" i="8"/>
  <c r="H74" i="8"/>
  <c r="L74" i="8"/>
  <c r="F74" i="8"/>
  <c r="G74" i="8"/>
  <c r="C74" i="8"/>
  <c r="I74" i="8"/>
  <c r="M74" i="8"/>
  <c r="N74" i="8"/>
  <c r="O74" i="8"/>
  <c r="K74" i="8"/>
  <c r="J74" i="8"/>
  <c r="D73" i="8"/>
  <c r="E73" i="8"/>
  <c r="B73" i="8"/>
  <c r="H73" i="8"/>
  <c r="L73" i="8"/>
  <c r="F73" i="8"/>
  <c r="G73" i="8"/>
  <c r="C73" i="8"/>
  <c r="I73" i="8"/>
  <c r="M73" i="8"/>
  <c r="N73" i="8"/>
  <c r="O73" i="8"/>
  <c r="K73" i="8"/>
  <c r="J73" i="8"/>
  <c r="D72" i="8"/>
  <c r="E72" i="8"/>
  <c r="B72" i="8"/>
  <c r="H72" i="8"/>
  <c r="L72" i="8"/>
  <c r="F72" i="8"/>
  <c r="G72" i="8"/>
  <c r="C72" i="8"/>
  <c r="I72" i="8"/>
  <c r="M72" i="8"/>
  <c r="N72" i="8"/>
  <c r="O72" i="8"/>
  <c r="K72" i="8"/>
  <c r="J72" i="8"/>
  <c r="D138" i="8"/>
  <c r="E138" i="8"/>
  <c r="B138" i="8"/>
  <c r="H138" i="8"/>
  <c r="L138" i="8"/>
  <c r="F138" i="8"/>
  <c r="G138" i="8"/>
  <c r="C138" i="8"/>
  <c r="I138" i="8"/>
  <c r="M138" i="8"/>
  <c r="N138" i="8"/>
  <c r="O138" i="8"/>
  <c r="K138" i="8"/>
  <c r="J138" i="8"/>
  <c r="D137" i="8"/>
  <c r="E137" i="8"/>
  <c r="B137" i="8"/>
  <c r="H137" i="8"/>
  <c r="L137" i="8"/>
  <c r="F137" i="8"/>
  <c r="G137" i="8"/>
  <c r="C137" i="8"/>
  <c r="I137" i="8"/>
  <c r="M137" i="8"/>
  <c r="N137" i="8"/>
  <c r="O137" i="8"/>
  <c r="K137" i="8"/>
  <c r="J137" i="8"/>
  <c r="D136" i="8"/>
  <c r="E136" i="8"/>
  <c r="B136" i="8"/>
  <c r="H136" i="8"/>
  <c r="L136" i="8"/>
  <c r="F136" i="8"/>
  <c r="G136" i="8"/>
  <c r="C136" i="8"/>
  <c r="I136" i="8"/>
  <c r="M136" i="8"/>
  <c r="N136" i="8"/>
  <c r="O136" i="8"/>
  <c r="K136" i="8"/>
  <c r="J136" i="8"/>
  <c r="D204" i="8"/>
  <c r="E204" i="8"/>
  <c r="B204" i="8"/>
  <c r="H204" i="8"/>
  <c r="L204" i="8"/>
  <c r="F204" i="8"/>
  <c r="G204" i="8"/>
  <c r="C204" i="8"/>
  <c r="I204" i="8"/>
  <c r="M204" i="8"/>
  <c r="N204" i="8"/>
  <c r="O204" i="8"/>
  <c r="K204" i="8"/>
  <c r="J204" i="8"/>
  <c r="D230" i="8"/>
  <c r="E230" i="8"/>
  <c r="B230" i="8"/>
  <c r="H230" i="8"/>
  <c r="L230" i="8"/>
  <c r="F230" i="8"/>
  <c r="G230" i="8"/>
  <c r="C230" i="8"/>
  <c r="I230" i="8"/>
  <c r="M230" i="8"/>
  <c r="N230" i="8"/>
  <c r="O230" i="8"/>
  <c r="K230" i="8"/>
  <c r="J230" i="8"/>
  <c r="D251" i="8"/>
  <c r="E251" i="8"/>
  <c r="B251" i="8"/>
  <c r="H251" i="8"/>
  <c r="L251" i="8"/>
  <c r="F251" i="8"/>
  <c r="G251" i="8"/>
  <c r="C251" i="8"/>
  <c r="I251" i="8"/>
  <c r="M251" i="8"/>
  <c r="N251" i="8"/>
  <c r="O251" i="8"/>
  <c r="K251" i="8"/>
  <c r="J251" i="8"/>
  <c r="D196" i="8"/>
  <c r="E196" i="8"/>
  <c r="B196" i="8"/>
  <c r="H196" i="8"/>
  <c r="L196" i="8"/>
  <c r="F196" i="8"/>
  <c r="G196" i="8"/>
  <c r="C196" i="8"/>
  <c r="I196" i="8"/>
  <c r="M196" i="8"/>
  <c r="N196" i="8"/>
  <c r="O196" i="8"/>
  <c r="K196" i="8"/>
  <c r="J196" i="8"/>
  <c r="D148" i="8"/>
  <c r="E148" i="8"/>
  <c r="B148" i="8"/>
  <c r="H148" i="8"/>
  <c r="L148" i="8"/>
  <c r="F148" i="8"/>
  <c r="G148" i="8"/>
  <c r="C148" i="8"/>
  <c r="I148" i="8"/>
  <c r="M148" i="8"/>
  <c r="N148" i="8"/>
  <c r="O148" i="8"/>
  <c r="K148" i="8"/>
  <c r="J148" i="8"/>
  <c r="D174" i="8"/>
  <c r="E174" i="8"/>
  <c r="B174" i="8"/>
  <c r="H174" i="8"/>
  <c r="L174" i="8"/>
  <c r="F174" i="8"/>
  <c r="G174" i="8"/>
  <c r="C174" i="8"/>
  <c r="I174" i="8"/>
  <c r="M174" i="8"/>
  <c r="N174" i="8"/>
  <c r="O174" i="8"/>
  <c r="K174" i="8"/>
  <c r="J174" i="8"/>
  <c r="D173" i="8"/>
  <c r="E173" i="8"/>
  <c r="B173" i="8"/>
  <c r="H173" i="8"/>
  <c r="L173" i="8"/>
  <c r="F173" i="8"/>
  <c r="G173" i="8"/>
  <c r="C173" i="8"/>
  <c r="I173" i="8"/>
  <c r="M173" i="8"/>
  <c r="N173" i="8"/>
  <c r="O173" i="8"/>
  <c r="K173" i="8"/>
  <c r="J173" i="8"/>
  <c r="D140" i="8"/>
  <c r="E140" i="8"/>
  <c r="B140" i="8"/>
  <c r="H140" i="8"/>
  <c r="L140" i="8"/>
  <c r="F140" i="8"/>
  <c r="G140" i="8"/>
  <c r="C140" i="8"/>
  <c r="I140" i="8"/>
  <c r="M140" i="8"/>
  <c r="N140" i="8"/>
  <c r="O140" i="8"/>
  <c r="K140" i="8"/>
  <c r="J140" i="8"/>
  <c r="D166" i="8"/>
  <c r="E166" i="8"/>
  <c r="B166" i="8"/>
  <c r="H166" i="8"/>
  <c r="L166" i="8"/>
  <c r="F166" i="8"/>
  <c r="G166" i="8"/>
  <c r="C166" i="8"/>
  <c r="I166" i="8"/>
  <c r="M166" i="8"/>
  <c r="N166" i="8"/>
  <c r="O166" i="8"/>
  <c r="K166" i="8"/>
  <c r="J166" i="8"/>
  <c r="D186" i="8"/>
  <c r="E186" i="8"/>
  <c r="B186" i="8"/>
  <c r="H186" i="8"/>
  <c r="L186" i="8"/>
  <c r="F186" i="8"/>
  <c r="G186" i="8"/>
  <c r="C186" i="8"/>
  <c r="I186" i="8"/>
  <c r="M186" i="8"/>
  <c r="N186" i="8"/>
  <c r="O186" i="8"/>
  <c r="K186" i="8"/>
  <c r="J186" i="8"/>
  <c r="D185" i="8"/>
  <c r="E185" i="8"/>
  <c r="B185" i="8"/>
  <c r="H185" i="8"/>
  <c r="L185" i="8"/>
  <c r="F185" i="8"/>
  <c r="G185" i="8"/>
  <c r="C185" i="8"/>
  <c r="I185" i="8"/>
  <c r="M185" i="8"/>
  <c r="N185" i="8"/>
  <c r="O185" i="8"/>
  <c r="K185" i="8"/>
  <c r="J185" i="8"/>
  <c r="D159" i="8"/>
  <c r="E159" i="8"/>
  <c r="B159" i="8"/>
  <c r="H159" i="8"/>
  <c r="L159" i="8"/>
  <c r="F159" i="8"/>
  <c r="G159" i="8"/>
  <c r="C159" i="8"/>
  <c r="I159" i="8"/>
  <c r="M159" i="8"/>
  <c r="N159" i="8"/>
  <c r="O159" i="8"/>
  <c r="K159" i="8"/>
  <c r="J159" i="8"/>
  <c r="D158" i="8"/>
  <c r="E158" i="8"/>
  <c r="B158" i="8"/>
  <c r="H158" i="8"/>
  <c r="L158" i="8"/>
  <c r="F158" i="8"/>
  <c r="G158" i="8"/>
  <c r="C158" i="8"/>
  <c r="I158" i="8"/>
  <c r="M158" i="8"/>
  <c r="N158" i="8"/>
  <c r="O158" i="8"/>
  <c r="K158" i="8"/>
  <c r="J158" i="8"/>
  <c r="D200" i="8"/>
  <c r="E200" i="8"/>
  <c r="B200" i="8"/>
  <c r="H200" i="8"/>
  <c r="L200" i="8"/>
  <c r="F200" i="8"/>
  <c r="G200" i="8"/>
  <c r="C200" i="8"/>
  <c r="I200" i="8"/>
  <c r="M200" i="8"/>
  <c r="N200" i="8"/>
  <c r="O200" i="8"/>
  <c r="K200" i="8"/>
  <c r="J200" i="8"/>
  <c r="D199" i="8"/>
  <c r="E199" i="8"/>
  <c r="B199" i="8"/>
  <c r="H199" i="8"/>
  <c r="L199" i="8"/>
  <c r="F199" i="8"/>
  <c r="G199" i="8"/>
  <c r="C199" i="8"/>
  <c r="I199" i="8"/>
  <c r="M199" i="8"/>
  <c r="N199" i="8"/>
  <c r="O199" i="8"/>
  <c r="K199" i="8"/>
  <c r="J199" i="8"/>
  <c r="D247" i="8"/>
  <c r="E247" i="8"/>
  <c r="B247" i="8"/>
  <c r="H247" i="8"/>
  <c r="L247" i="8"/>
  <c r="F247" i="8"/>
  <c r="G247" i="8"/>
  <c r="C247" i="8"/>
  <c r="I247" i="8"/>
  <c r="M247" i="8"/>
  <c r="N247" i="8"/>
  <c r="O247" i="8"/>
  <c r="K247" i="8"/>
  <c r="J247" i="8"/>
  <c r="D194" i="8"/>
  <c r="E194" i="8"/>
  <c r="B194" i="8"/>
  <c r="H194" i="8"/>
  <c r="L194" i="8"/>
  <c r="F194" i="8"/>
  <c r="G194" i="8"/>
  <c r="C194" i="8"/>
  <c r="I194" i="8"/>
  <c r="M194" i="8"/>
  <c r="N194" i="8"/>
  <c r="O194" i="8"/>
  <c r="K194" i="8"/>
  <c r="J194" i="8"/>
  <c r="D221" i="8"/>
  <c r="E221" i="8"/>
  <c r="B221" i="8"/>
  <c r="H221" i="8"/>
  <c r="L221" i="8"/>
  <c r="F221" i="8"/>
  <c r="G221" i="8"/>
  <c r="C221" i="8"/>
  <c r="I221" i="8"/>
  <c r="M221" i="8"/>
  <c r="N221" i="8"/>
  <c r="O221" i="8"/>
  <c r="K221" i="8"/>
  <c r="J221" i="8"/>
  <c r="D241" i="8"/>
  <c r="E241" i="8"/>
  <c r="B241" i="8"/>
  <c r="H241" i="8"/>
  <c r="L241" i="8"/>
  <c r="F241" i="8"/>
  <c r="G241" i="8"/>
  <c r="C241" i="8"/>
  <c r="I241" i="8"/>
  <c r="M241" i="8"/>
  <c r="N241" i="8"/>
  <c r="O241" i="8"/>
  <c r="K241" i="8"/>
  <c r="J241" i="8"/>
  <c r="D189" i="8"/>
  <c r="E189" i="8"/>
  <c r="B189" i="8"/>
  <c r="H189" i="8"/>
  <c r="L189" i="8"/>
  <c r="F189" i="8"/>
  <c r="G189" i="8"/>
  <c r="C189" i="8"/>
  <c r="I189" i="8"/>
  <c r="M189" i="8"/>
  <c r="N189" i="8"/>
  <c r="O189" i="8"/>
  <c r="K189" i="8"/>
  <c r="J189" i="8"/>
  <c r="D213" i="8"/>
  <c r="E213" i="8"/>
  <c r="B213" i="8"/>
  <c r="H213" i="8"/>
  <c r="L213" i="8"/>
  <c r="F213" i="8"/>
  <c r="G213" i="8"/>
  <c r="C213" i="8"/>
  <c r="I213" i="8"/>
  <c r="M213" i="8"/>
  <c r="N213" i="8"/>
  <c r="O213" i="8"/>
  <c r="K213" i="8"/>
  <c r="J213" i="8"/>
  <c r="D164" i="8"/>
  <c r="E164" i="8"/>
  <c r="B164" i="8"/>
  <c r="H164" i="8"/>
  <c r="L164" i="8"/>
  <c r="F164" i="8"/>
  <c r="G164" i="8"/>
  <c r="C164" i="8"/>
  <c r="I164" i="8"/>
  <c r="M164" i="8"/>
  <c r="N164" i="8"/>
  <c r="O164" i="8"/>
  <c r="K164" i="8"/>
  <c r="J164" i="8"/>
  <c r="D163" i="8"/>
  <c r="E163" i="8"/>
  <c r="B163" i="8"/>
  <c r="H163" i="8"/>
  <c r="L163" i="8"/>
  <c r="F163" i="8"/>
  <c r="G163" i="8"/>
  <c r="C163" i="8"/>
  <c r="I163" i="8"/>
  <c r="M163" i="8"/>
  <c r="N163" i="8"/>
  <c r="O163" i="8"/>
  <c r="K163" i="8"/>
  <c r="J163" i="8"/>
  <c r="D50" i="8"/>
  <c r="E50" i="8"/>
  <c r="B50" i="8"/>
  <c r="H50" i="8"/>
  <c r="L50" i="8"/>
  <c r="F50" i="8"/>
  <c r="G50" i="8"/>
  <c r="C50" i="8"/>
  <c r="I50" i="8"/>
  <c r="M50" i="8"/>
  <c r="N50" i="8"/>
  <c r="O50" i="8"/>
  <c r="K50" i="8"/>
  <c r="J50" i="8"/>
  <c r="D78" i="8"/>
  <c r="E78" i="8"/>
  <c r="B78" i="8"/>
  <c r="H78" i="8"/>
  <c r="L78" i="8"/>
  <c r="F78" i="8"/>
  <c r="G78" i="8"/>
  <c r="C78" i="8"/>
  <c r="I78" i="8"/>
  <c r="M78" i="8"/>
  <c r="N78" i="8"/>
  <c r="O78" i="8"/>
  <c r="K78" i="8"/>
  <c r="J78" i="8"/>
  <c r="D25" i="8"/>
  <c r="E25" i="8"/>
  <c r="B25" i="8"/>
  <c r="H25" i="8"/>
  <c r="L25" i="8"/>
  <c r="F25" i="8"/>
  <c r="G25" i="8"/>
  <c r="C25" i="8"/>
  <c r="I25" i="8"/>
  <c r="M25" i="8"/>
  <c r="N25" i="8"/>
  <c r="O25" i="8"/>
  <c r="K25" i="8"/>
  <c r="J25" i="8"/>
  <c r="D79" i="8"/>
  <c r="E79" i="8"/>
  <c r="B79" i="8"/>
  <c r="H79" i="8"/>
  <c r="L79" i="8"/>
  <c r="F79" i="8"/>
  <c r="G79" i="8"/>
  <c r="C79" i="8"/>
  <c r="I79" i="8"/>
  <c r="M79" i="8"/>
  <c r="N79" i="8"/>
  <c r="O79" i="8"/>
  <c r="K79" i="8"/>
  <c r="J79" i="8"/>
  <c r="D51" i="8"/>
  <c r="E51" i="8"/>
  <c r="B51" i="8"/>
  <c r="H51" i="8"/>
  <c r="L51" i="8"/>
  <c r="F51" i="8"/>
  <c r="G51" i="8"/>
  <c r="C51" i="8"/>
  <c r="I51" i="8"/>
  <c r="M51" i="8"/>
  <c r="N51" i="8"/>
  <c r="O51" i="8"/>
  <c r="K51" i="8"/>
  <c r="J51" i="8"/>
  <c r="D30" i="8"/>
  <c r="E30" i="8"/>
  <c r="B30" i="8"/>
  <c r="H30" i="8"/>
  <c r="L30" i="8"/>
  <c r="F30" i="8"/>
  <c r="G30" i="8"/>
  <c r="C30" i="8"/>
  <c r="I30" i="8"/>
  <c r="M30" i="8"/>
  <c r="N30" i="8"/>
  <c r="O30" i="8"/>
  <c r="K30" i="8"/>
  <c r="J30" i="8"/>
  <c r="D39" i="8"/>
  <c r="E39" i="8"/>
  <c r="B39" i="8"/>
  <c r="H39" i="8"/>
  <c r="L39" i="8"/>
  <c r="F39" i="8"/>
  <c r="G39" i="8"/>
  <c r="C39" i="8"/>
  <c r="I39" i="8"/>
  <c r="M39" i="8"/>
  <c r="N39" i="8"/>
  <c r="O39" i="8"/>
  <c r="K39" i="8"/>
  <c r="J39" i="8"/>
  <c r="D59" i="8"/>
  <c r="E59" i="8"/>
  <c r="B59" i="8"/>
  <c r="H59" i="8"/>
  <c r="L59" i="8"/>
  <c r="F59" i="8"/>
  <c r="G59" i="8"/>
  <c r="C59" i="8"/>
  <c r="I59" i="8"/>
  <c r="M59" i="8"/>
  <c r="N59" i="8"/>
  <c r="O59" i="8"/>
  <c r="K59" i="8"/>
  <c r="J59" i="8"/>
  <c r="D87" i="8"/>
  <c r="E87" i="8"/>
  <c r="B87" i="8"/>
  <c r="H87" i="8"/>
  <c r="L87" i="8"/>
  <c r="F87" i="8"/>
  <c r="G87" i="8"/>
  <c r="C87" i="8"/>
  <c r="I87" i="8"/>
  <c r="M87" i="8"/>
  <c r="N87" i="8"/>
  <c r="O87" i="8"/>
  <c r="K87" i="8"/>
  <c r="J87" i="8"/>
  <c r="D86" i="8"/>
  <c r="E86" i="8"/>
  <c r="B86" i="8"/>
  <c r="H86" i="8"/>
  <c r="L86" i="8"/>
  <c r="F86" i="8"/>
  <c r="G86" i="8"/>
  <c r="C86" i="8"/>
  <c r="I86" i="8"/>
  <c r="M86" i="8"/>
  <c r="N86" i="8"/>
  <c r="O86" i="8"/>
  <c r="K86" i="8"/>
  <c r="J86" i="8"/>
  <c r="D52" i="8"/>
  <c r="E52" i="8"/>
  <c r="B52" i="8"/>
  <c r="H52" i="8"/>
  <c r="L52" i="8"/>
  <c r="F52" i="8"/>
  <c r="G52" i="8"/>
  <c r="C52" i="8"/>
  <c r="I52" i="8"/>
  <c r="M52" i="8"/>
  <c r="N52" i="8"/>
  <c r="O52" i="8"/>
  <c r="K52" i="8"/>
  <c r="J52" i="8"/>
  <c r="D44" i="8"/>
  <c r="E44" i="8"/>
  <c r="B44" i="8"/>
  <c r="H44" i="8"/>
  <c r="L44" i="8"/>
  <c r="F44" i="8"/>
  <c r="G44" i="8"/>
  <c r="C44" i="8"/>
  <c r="I44" i="8"/>
  <c r="M44" i="8"/>
  <c r="N44" i="8"/>
  <c r="O44" i="8"/>
  <c r="K44" i="8"/>
  <c r="J44" i="8"/>
  <c r="D105" i="8"/>
  <c r="E105" i="8"/>
  <c r="B105" i="8"/>
  <c r="H105" i="8"/>
  <c r="L105" i="8"/>
  <c r="F105" i="8"/>
  <c r="G105" i="8"/>
  <c r="C105" i="8"/>
  <c r="I105" i="8"/>
  <c r="M105" i="8"/>
  <c r="N105" i="8"/>
  <c r="O105" i="8"/>
  <c r="K105" i="8"/>
  <c r="J105" i="8"/>
  <c r="D160" i="8"/>
  <c r="E160" i="8"/>
  <c r="B160" i="8"/>
  <c r="H160" i="8"/>
  <c r="L160" i="8"/>
  <c r="F160" i="8"/>
  <c r="G160" i="8"/>
  <c r="C160" i="8"/>
  <c r="I160" i="8"/>
  <c r="M160" i="8"/>
  <c r="N160" i="8"/>
  <c r="O160" i="8"/>
  <c r="K160" i="8"/>
  <c r="J160" i="8"/>
  <c r="D217" i="8"/>
  <c r="E217" i="8"/>
  <c r="B217" i="8"/>
  <c r="H217" i="8"/>
  <c r="L217" i="8"/>
  <c r="F217" i="8"/>
  <c r="G217" i="8"/>
  <c r="C217" i="8"/>
  <c r="I217" i="8"/>
  <c r="M217" i="8"/>
  <c r="N217" i="8"/>
  <c r="O217" i="8"/>
  <c r="K217" i="8"/>
  <c r="J217" i="8"/>
  <c r="D191" i="8"/>
  <c r="E191" i="8"/>
  <c r="B191" i="8"/>
  <c r="H191" i="8"/>
  <c r="L191" i="8"/>
  <c r="F191" i="8"/>
  <c r="G191" i="8"/>
  <c r="C191" i="8"/>
  <c r="I191" i="8"/>
  <c r="M191" i="8"/>
  <c r="N191" i="8"/>
  <c r="O191" i="8"/>
  <c r="K191" i="8"/>
  <c r="J191" i="8"/>
  <c r="D171" i="8"/>
  <c r="E171" i="8"/>
  <c r="B171" i="8"/>
  <c r="H171" i="8"/>
  <c r="L171" i="8"/>
  <c r="F171" i="8"/>
  <c r="G171" i="8"/>
  <c r="C171" i="8"/>
  <c r="I171" i="8"/>
  <c r="M171" i="8"/>
  <c r="N171" i="8"/>
  <c r="O171" i="8"/>
  <c r="K171" i="8"/>
  <c r="J171" i="8"/>
  <c r="D170" i="8"/>
  <c r="E170" i="8"/>
  <c r="B170" i="8"/>
  <c r="H170" i="8"/>
  <c r="L170" i="8"/>
  <c r="F170" i="8"/>
  <c r="G170" i="8"/>
  <c r="C170" i="8"/>
  <c r="I170" i="8"/>
  <c r="M170" i="8"/>
  <c r="N170" i="8"/>
  <c r="O170" i="8"/>
  <c r="K170" i="8"/>
  <c r="J170" i="8"/>
  <c r="D121" i="8"/>
  <c r="E121" i="8"/>
  <c r="B121" i="8"/>
  <c r="H121" i="8"/>
  <c r="L121" i="8"/>
  <c r="F121" i="8"/>
  <c r="G121" i="8"/>
  <c r="C121" i="8"/>
  <c r="I121" i="8"/>
  <c r="M121" i="8"/>
  <c r="N121" i="8"/>
  <c r="O121" i="8"/>
  <c r="K121" i="8"/>
  <c r="J121" i="8"/>
  <c r="D99" i="8"/>
  <c r="E99" i="8"/>
  <c r="B99" i="8"/>
  <c r="H99" i="8"/>
  <c r="L99" i="8"/>
  <c r="F99" i="8"/>
  <c r="G99" i="8"/>
  <c r="C99" i="8"/>
  <c r="I99" i="8"/>
  <c r="M99" i="8"/>
  <c r="N99" i="8"/>
  <c r="O99" i="8"/>
  <c r="K99" i="8"/>
  <c r="J99" i="8"/>
  <c r="D71" i="8"/>
  <c r="E71" i="8"/>
  <c r="B71" i="8"/>
  <c r="H71" i="8"/>
  <c r="L71" i="8"/>
  <c r="F71" i="8"/>
  <c r="G71" i="8"/>
  <c r="C71" i="8"/>
  <c r="I71" i="8"/>
  <c r="M71" i="8"/>
  <c r="N71" i="8"/>
  <c r="O71" i="8"/>
  <c r="K71" i="8"/>
  <c r="J71" i="8"/>
  <c r="D45" i="8"/>
  <c r="E45" i="8"/>
  <c r="B45" i="8"/>
  <c r="H45" i="8"/>
  <c r="L45" i="8"/>
  <c r="F45" i="8"/>
  <c r="G45" i="8"/>
  <c r="C45" i="8"/>
  <c r="I45" i="8"/>
  <c r="M45" i="8"/>
  <c r="N45" i="8"/>
  <c r="O45" i="8"/>
  <c r="K45" i="8"/>
  <c r="J45" i="8"/>
  <c r="D24" i="8"/>
  <c r="E24" i="8"/>
  <c r="B24" i="8"/>
  <c r="H24" i="8"/>
  <c r="L24" i="8"/>
  <c r="F24" i="8"/>
  <c r="G24" i="8"/>
  <c r="C24" i="8"/>
  <c r="I24" i="8"/>
  <c r="M24" i="8"/>
  <c r="N24" i="8"/>
  <c r="O24" i="8"/>
  <c r="K24" i="8"/>
  <c r="J24" i="8"/>
  <c r="D47" i="8"/>
  <c r="E47" i="8"/>
  <c r="B47" i="8"/>
  <c r="H47" i="8"/>
  <c r="L47" i="8"/>
  <c r="F47" i="8"/>
  <c r="G47" i="8"/>
  <c r="C47" i="8"/>
  <c r="I47" i="8"/>
  <c r="M47" i="8"/>
  <c r="N47" i="8"/>
  <c r="O47" i="8"/>
  <c r="K47" i="8"/>
  <c r="J47" i="8"/>
  <c r="D46" i="8"/>
  <c r="E46" i="8"/>
  <c r="B46" i="8"/>
  <c r="H46" i="8"/>
  <c r="L46" i="8"/>
  <c r="F46" i="8"/>
  <c r="G46" i="8"/>
  <c r="C46" i="8"/>
  <c r="I46" i="8"/>
  <c r="M46" i="8"/>
  <c r="N46" i="8"/>
  <c r="O46" i="8"/>
  <c r="K46" i="8"/>
  <c r="J46" i="8"/>
  <c r="D100" i="8"/>
  <c r="E100" i="8"/>
  <c r="B100" i="8"/>
  <c r="H100" i="8"/>
  <c r="L100" i="8"/>
  <c r="F100" i="8"/>
  <c r="G100" i="8"/>
  <c r="C100" i="8"/>
  <c r="I100" i="8"/>
  <c r="M100" i="8"/>
  <c r="N100" i="8"/>
  <c r="O100" i="8"/>
  <c r="K100" i="8"/>
  <c r="J100" i="8"/>
  <c r="D122" i="8"/>
  <c r="E122" i="8"/>
  <c r="B122" i="8"/>
  <c r="H122" i="8"/>
  <c r="L122" i="8"/>
  <c r="F122" i="8"/>
  <c r="G122" i="8"/>
  <c r="C122" i="8"/>
  <c r="I122" i="8"/>
  <c r="M122" i="8"/>
  <c r="N122" i="8"/>
  <c r="O122" i="8"/>
  <c r="K122" i="8"/>
  <c r="J122" i="8"/>
  <c r="D143" i="8"/>
  <c r="E143" i="8"/>
  <c r="B143" i="8"/>
  <c r="H143" i="8"/>
  <c r="L143" i="8"/>
  <c r="F143" i="8"/>
  <c r="G143" i="8"/>
  <c r="C143" i="8"/>
  <c r="I143" i="8"/>
  <c r="M143" i="8"/>
  <c r="N143" i="8"/>
  <c r="O143" i="8"/>
  <c r="K143" i="8"/>
  <c r="J143" i="8"/>
  <c r="D90" i="8"/>
  <c r="E90" i="8"/>
  <c r="B90" i="8"/>
  <c r="H90" i="8"/>
  <c r="L90" i="8"/>
  <c r="F90" i="8"/>
  <c r="G90" i="8"/>
  <c r="C90" i="8"/>
  <c r="I90" i="8"/>
  <c r="M90" i="8"/>
  <c r="N90" i="8"/>
  <c r="O90" i="8"/>
  <c r="K90" i="8"/>
  <c r="J90" i="8"/>
  <c r="D32" i="8"/>
  <c r="E32" i="8"/>
  <c r="B32" i="8"/>
  <c r="H32" i="8"/>
  <c r="L32" i="8"/>
  <c r="F32" i="8"/>
  <c r="G32" i="8"/>
  <c r="C32" i="8"/>
  <c r="I32" i="8"/>
  <c r="M32" i="8"/>
  <c r="N32" i="8"/>
  <c r="O32" i="8"/>
  <c r="K32" i="8"/>
  <c r="J32" i="8"/>
  <c r="D31" i="8"/>
  <c r="E31" i="8"/>
  <c r="B31" i="8"/>
  <c r="H31" i="8"/>
  <c r="L31" i="8"/>
  <c r="F31" i="8"/>
  <c r="G31" i="8"/>
  <c r="C31" i="8"/>
  <c r="I31" i="8"/>
  <c r="M31" i="8"/>
  <c r="N31" i="8"/>
  <c r="O31" i="8"/>
  <c r="K31" i="8"/>
  <c r="J31" i="8"/>
  <c r="D82" i="8"/>
  <c r="E82" i="8"/>
  <c r="B82" i="8"/>
  <c r="H82" i="8"/>
  <c r="L82" i="8"/>
  <c r="F82" i="8"/>
  <c r="G82" i="8"/>
  <c r="C82" i="8"/>
  <c r="I82" i="8"/>
  <c r="M82" i="8"/>
  <c r="N82" i="8"/>
  <c r="O82" i="8"/>
  <c r="K82" i="8"/>
  <c r="J82" i="8"/>
  <c r="D23" i="8"/>
  <c r="E23" i="8"/>
  <c r="B23" i="8"/>
  <c r="H23" i="8"/>
  <c r="L23" i="8"/>
  <c r="F23" i="8"/>
  <c r="G23" i="8"/>
  <c r="C23" i="8"/>
  <c r="I23" i="8"/>
  <c r="M23" i="8"/>
  <c r="N23" i="8"/>
  <c r="O23" i="8"/>
  <c r="K23" i="8"/>
  <c r="J23" i="8"/>
  <c r="D48" i="8"/>
  <c r="E48" i="8"/>
  <c r="B48" i="8"/>
  <c r="H48" i="8"/>
  <c r="L48" i="8"/>
  <c r="F48" i="8"/>
  <c r="G48" i="8"/>
  <c r="C48" i="8"/>
  <c r="I48" i="8"/>
  <c r="M48" i="8"/>
  <c r="N48" i="8"/>
  <c r="O48" i="8"/>
  <c r="K48" i="8"/>
  <c r="J48" i="8"/>
  <c r="D57" i="8"/>
  <c r="E57" i="8"/>
  <c r="B57" i="8"/>
  <c r="H57" i="8"/>
  <c r="L57" i="8"/>
  <c r="F57" i="8"/>
  <c r="G57" i="8"/>
  <c r="C57" i="8"/>
  <c r="I57" i="8"/>
  <c r="M57" i="8"/>
  <c r="N57" i="8"/>
  <c r="O57" i="8"/>
  <c r="K57" i="8"/>
  <c r="J57" i="8"/>
  <c r="D33" i="8"/>
  <c r="E33" i="8"/>
  <c r="B33" i="8"/>
  <c r="H33" i="8"/>
  <c r="L33" i="8"/>
  <c r="F33" i="8"/>
  <c r="G33" i="8"/>
  <c r="C33" i="8"/>
  <c r="I33" i="8"/>
  <c r="M33" i="8"/>
  <c r="N33" i="8"/>
  <c r="O33" i="8"/>
  <c r="K33" i="8"/>
  <c r="J33" i="8"/>
  <c r="D40" i="8"/>
  <c r="E40" i="8"/>
  <c r="B40" i="8"/>
  <c r="H40" i="8"/>
  <c r="L40" i="8"/>
  <c r="F40" i="8"/>
  <c r="G40" i="8"/>
  <c r="C40" i="8"/>
  <c r="I40" i="8"/>
  <c r="M40" i="8"/>
  <c r="N40" i="8"/>
  <c r="O40" i="8"/>
  <c r="K40" i="8"/>
  <c r="J40" i="8"/>
  <c r="D62" i="8"/>
  <c r="E62" i="8"/>
  <c r="B62" i="8"/>
  <c r="H62" i="8"/>
  <c r="L62" i="8"/>
  <c r="F62" i="8"/>
  <c r="G62" i="8"/>
  <c r="C62" i="8"/>
  <c r="I62" i="8"/>
  <c r="M62" i="8"/>
  <c r="N62" i="8"/>
  <c r="O62" i="8"/>
  <c r="K62" i="8"/>
  <c r="J62" i="8"/>
  <c r="D93" i="8"/>
  <c r="E93" i="8"/>
  <c r="B93" i="8"/>
  <c r="H93" i="8"/>
  <c r="L93" i="8"/>
  <c r="F93" i="8"/>
  <c r="G93" i="8"/>
  <c r="C93" i="8"/>
  <c r="I93" i="8"/>
  <c r="M93" i="8"/>
  <c r="N93" i="8"/>
  <c r="O93" i="8"/>
  <c r="K93" i="8"/>
  <c r="J93" i="8"/>
  <c r="D118" i="8"/>
  <c r="E118" i="8"/>
  <c r="B118" i="8"/>
  <c r="H118" i="8"/>
  <c r="L118" i="8"/>
  <c r="F118" i="8"/>
  <c r="G118" i="8"/>
  <c r="C118" i="8"/>
  <c r="I118" i="8"/>
  <c r="M118" i="8"/>
  <c r="N118" i="8"/>
  <c r="O118" i="8"/>
  <c r="K118" i="8"/>
  <c r="J118" i="8"/>
  <c r="D117" i="8"/>
  <c r="E117" i="8"/>
  <c r="B117" i="8"/>
  <c r="H117" i="8"/>
  <c r="L117" i="8"/>
  <c r="F117" i="8"/>
  <c r="G117" i="8"/>
  <c r="C117" i="8"/>
  <c r="I117" i="8"/>
  <c r="M117" i="8"/>
  <c r="N117" i="8"/>
  <c r="O117" i="8"/>
  <c r="K117" i="8"/>
  <c r="J117" i="8"/>
  <c r="D85" i="8"/>
  <c r="E85" i="8"/>
  <c r="B85" i="8"/>
  <c r="H85" i="8"/>
  <c r="L85" i="8"/>
  <c r="F85" i="8"/>
  <c r="G85" i="8"/>
  <c r="C85" i="8"/>
  <c r="I85" i="8"/>
  <c r="M85" i="8"/>
  <c r="N85" i="8"/>
  <c r="O85" i="8"/>
  <c r="K85" i="8"/>
  <c r="J85" i="8"/>
  <c r="D113" i="8"/>
  <c r="E113" i="8"/>
  <c r="B113" i="8"/>
  <c r="H113" i="8"/>
  <c r="L113" i="8"/>
  <c r="F113" i="8"/>
  <c r="G113" i="8"/>
  <c r="C113" i="8"/>
  <c r="I113" i="8"/>
  <c r="M113" i="8"/>
  <c r="N113" i="8"/>
  <c r="O113" i="8"/>
  <c r="K113" i="8"/>
  <c r="J113" i="8"/>
  <c r="D133" i="8"/>
  <c r="E133" i="8"/>
  <c r="B133" i="8"/>
  <c r="H133" i="8"/>
  <c r="L133" i="8"/>
  <c r="F133" i="8"/>
  <c r="G133" i="8"/>
  <c r="C133" i="8"/>
  <c r="I133" i="8"/>
  <c r="M133" i="8"/>
  <c r="N133" i="8"/>
  <c r="O133" i="8"/>
  <c r="K133" i="8"/>
  <c r="J133" i="8"/>
  <c r="D77" i="8"/>
  <c r="E77" i="8"/>
  <c r="B77" i="8"/>
  <c r="H77" i="8"/>
  <c r="L77" i="8"/>
  <c r="F77" i="8"/>
  <c r="G77" i="8"/>
  <c r="C77" i="8"/>
  <c r="I77" i="8"/>
  <c r="M77" i="8"/>
  <c r="N77" i="8"/>
  <c r="O77" i="8"/>
  <c r="K77" i="8"/>
  <c r="J77" i="8"/>
  <c r="D102" i="8"/>
  <c r="E102" i="8"/>
  <c r="B102" i="8"/>
  <c r="H102" i="8"/>
  <c r="L102" i="8"/>
  <c r="F102" i="8"/>
  <c r="G102" i="8"/>
  <c r="C102" i="8"/>
  <c r="I102" i="8"/>
  <c r="M102" i="8"/>
  <c r="N102" i="8"/>
  <c r="O102" i="8"/>
  <c r="K102" i="8"/>
  <c r="J102" i="8"/>
  <c r="D128" i="8"/>
  <c r="E128" i="8"/>
  <c r="B128" i="8"/>
  <c r="H128" i="8"/>
  <c r="L128" i="8"/>
  <c r="F128" i="8"/>
  <c r="G128" i="8"/>
  <c r="C128" i="8"/>
  <c r="I128" i="8"/>
  <c r="M128" i="8"/>
  <c r="N128" i="8"/>
  <c r="O128" i="8"/>
  <c r="K128" i="8"/>
  <c r="J128" i="8"/>
  <c r="D154" i="8"/>
  <c r="E154" i="8"/>
  <c r="B154" i="8"/>
  <c r="H154" i="8"/>
  <c r="L154" i="8"/>
  <c r="F154" i="8"/>
  <c r="G154" i="8"/>
  <c r="C154" i="8"/>
  <c r="I154" i="8"/>
  <c r="M154" i="8"/>
  <c r="N154" i="8"/>
  <c r="O154" i="8"/>
  <c r="K154" i="8"/>
  <c r="J154" i="8"/>
  <c r="D181" i="8"/>
  <c r="E181" i="8"/>
  <c r="B181" i="8"/>
  <c r="H181" i="8"/>
  <c r="L181" i="8"/>
  <c r="F181" i="8"/>
  <c r="G181" i="8"/>
  <c r="C181" i="8"/>
  <c r="I181" i="8"/>
  <c r="M181" i="8"/>
  <c r="N181" i="8"/>
  <c r="O181" i="8"/>
  <c r="K181" i="8"/>
  <c r="J181" i="8"/>
  <c r="D208" i="8"/>
  <c r="E208" i="8"/>
  <c r="B208" i="8"/>
  <c r="H208" i="8"/>
  <c r="L208" i="8"/>
  <c r="F208" i="8"/>
  <c r="G208" i="8"/>
  <c r="C208" i="8"/>
  <c r="I208" i="8"/>
  <c r="M208" i="8"/>
  <c r="N208" i="8"/>
  <c r="O208" i="8"/>
  <c r="K208" i="8"/>
  <c r="J208" i="8"/>
  <c r="D237" i="8"/>
  <c r="E237" i="8"/>
  <c r="B237" i="8"/>
  <c r="H237" i="8"/>
  <c r="L237" i="8"/>
  <c r="F237" i="8"/>
  <c r="G237" i="8"/>
  <c r="C237" i="8"/>
  <c r="I237" i="8"/>
  <c r="M237" i="8"/>
  <c r="N237" i="8"/>
  <c r="O237" i="8"/>
  <c r="K237" i="8"/>
  <c r="J237" i="8"/>
  <c r="D178" i="8"/>
  <c r="E178" i="8"/>
  <c r="B178" i="8"/>
  <c r="H178" i="8"/>
  <c r="L178" i="8"/>
  <c r="F178" i="8"/>
  <c r="G178" i="8"/>
  <c r="C178" i="8"/>
  <c r="I178" i="8"/>
  <c r="M178" i="8"/>
  <c r="N178" i="8"/>
  <c r="O178" i="8"/>
  <c r="K178" i="8"/>
  <c r="J178" i="8"/>
  <c r="D197" i="8"/>
  <c r="E197" i="8"/>
  <c r="B197" i="8"/>
  <c r="H197" i="8"/>
  <c r="L197" i="8"/>
  <c r="F197" i="8"/>
  <c r="G197" i="8"/>
  <c r="C197" i="8"/>
  <c r="I197" i="8"/>
  <c r="M197" i="8"/>
  <c r="N197" i="8"/>
  <c r="O197" i="8"/>
  <c r="K197" i="8"/>
  <c r="J197" i="8"/>
  <c r="D231" i="8"/>
  <c r="E231" i="8"/>
  <c r="B231" i="8"/>
  <c r="H231" i="8"/>
  <c r="L231" i="8"/>
  <c r="F231" i="8"/>
  <c r="G231" i="8"/>
  <c r="C231" i="8"/>
  <c r="I231" i="8"/>
  <c r="M231" i="8"/>
  <c r="N231" i="8"/>
  <c r="O231" i="8"/>
  <c r="K231" i="8"/>
  <c r="J231" i="8"/>
  <c r="D254" i="8"/>
  <c r="E254" i="8"/>
  <c r="B254" i="8"/>
  <c r="H254" i="8"/>
  <c r="L254" i="8"/>
  <c r="F254" i="8"/>
  <c r="G254" i="8"/>
  <c r="C254" i="8"/>
  <c r="I254" i="8"/>
  <c r="M254" i="8"/>
  <c r="N254" i="8"/>
  <c r="O254" i="8"/>
  <c r="K254" i="8"/>
  <c r="J254" i="8"/>
  <c r="D193" i="8"/>
  <c r="E193" i="8"/>
  <c r="B193" i="8"/>
  <c r="H193" i="8"/>
  <c r="L193" i="8"/>
  <c r="F193" i="8"/>
  <c r="G193" i="8"/>
  <c r="C193" i="8"/>
  <c r="I193" i="8"/>
  <c r="M193" i="8"/>
  <c r="N193" i="8"/>
  <c r="O193" i="8"/>
  <c r="K193" i="8"/>
  <c r="J193" i="8"/>
  <c r="D226" i="8"/>
  <c r="E226" i="8"/>
  <c r="B226" i="8"/>
  <c r="H226" i="8"/>
  <c r="L226" i="8"/>
  <c r="F226" i="8"/>
  <c r="G226" i="8"/>
  <c r="C226" i="8"/>
  <c r="I226" i="8"/>
  <c r="M226" i="8"/>
  <c r="N226" i="8"/>
  <c r="O226" i="8"/>
  <c r="K226" i="8"/>
  <c r="J226" i="8"/>
  <c r="D249" i="8"/>
  <c r="E249" i="8"/>
  <c r="B249" i="8"/>
  <c r="H249" i="8"/>
  <c r="L249" i="8"/>
  <c r="F249" i="8"/>
  <c r="G249" i="8"/>
  <c r="C249" i="8"/>
  <c r="I249" i="8"/>
  <c r="M249" i="8"/>
  <c r="N249" i="8"/>
  <c r="O249" i="8"/>
  <c r="K249" i="8"/>
  <c r="J249" i="8"/>
  <c r="D269" i="8"/>
  <c r="E269" i="8"/>
  <c r="B269" i="8"/>
  <c r="H269" i="8"/>
  <c r="L269" i="8"/>
  <c r="F269" i="8"/>
  <c r="G269" i="8"/>
  <c r="C269" i="8"/>
  <c r="I269" i="8"/>
  <c r="M269" i="8"/>
  <c r="N269" i="8"/>
  <c r="O269" i="8"/>
  <c r="K269" i="8"/>
  <c r="J269" i="8"/>
  <c r="D286" i="8"/>
  <c r="E286" i="8"/>
  <c r="B286" i="8"/>
  <c r="H286" i="8"/>
  <c r="L286" i="8"/>
  <c r="F286" i="8"/>
  <c r="G286" i="8"/>
  <c r="C286" i="8"/>
  <c r="I286" i="8"/>
  <c r="M286" i="8"/>
  <c r="N286" i="8"/>
  <c r="O286" i="8"/>
  <c r="K286" i="8"/>
  <c r="J286" i="8"/>
  <c r="D285" i="8"/>
  <c r="E285" i="8"/>
  <c r="B285" i="8"/>
  <c r="H285" i="8"/>
  <c r="L285" i="8"/>
  <c r="F285" i="8"/>
  <c r="G285" i="8"/>
  <c r="C285" i="8"/>
  <c r="I285" i="8"/>
  <c r="M285" i="8"/>
  <c r="N285" i="8"/>
  <c r="O285" i="8"/>
  <c r="K285" i="8"/>
  <c r="J285" i="8"/>
  <c r="D266" i="8"/>
  <c r="E266" i="8"/>
  <c r="B266" i="8"/>
  <c r="H266" i="8"/>
  <c r="L266" i="8"/>
  <c r="F266" i="8"/>
  <c r="G266" i="8"/>
  <c r="C266" i="8"/>
  <c r="I266" i="8"/>
  <c r="M266" i="8"/>
  <c r="N266" i="8"/>
  <c r="O266" i="8"/>
  <c r="K266" i="8"/>
  <c r="J266" i="8"/>
  <c r="D281" i="8"/>
  <c r="E281" i="8"/>
  <c r="B281" i="8"/>
  <c r="H281" i="8"/>
  <c r="L281" i="8"/>
  <c r="F281" i="8"/>
  <c r="G281" i="8"/>
  <c r="C281" i="8"/>
  <c r="I281" i="8"/>
  <c r="M281" i="8"/>
  <c r="N281" i="8"/>
  <c r="O281" i="8"/>
  <c r="K281" i="8"/>
  <c r="J281" i="8"/>
  <c r="D297" i="8"/>
  <c r="E297" i="8"/>
  <c r="B297" i="8"/>
  <c r="H297" i="8"/>
  <c r="L297" i="8"/>
  <c r="F297" i="8"/>
  <c r="G297" i="8"/>
  <c r="C297" i="8"/>
  <c r="I297" i="8"/>
  <c r="M297" i="8"/>
  <c r="N297" i="8"/>
  <c r="O297" i="8"/>
  <c r="K297" i="8"/>
  <c r="J297" i="8"/>
  <c r="D260" i="8"/>
  <c r="E260" i="8"/>
  <c r="B260" i="8"/>
  <c r="H260" i="8"/>
  <c r="L260" i="8"/>
  <c r="F260" i="8"/>
  <c r="G260" i="8"/>
  <c r="C260" i="8"/>
  <c r="I260" i="8"/>
  <c r="M260" i="8"/>
  <c r="N260" i="8"/>
  <c r="O260" i="8"/>
  <c r="K260" i="8"/>
  <c r="J260" i="8"/>
  <c r="D278" i="8"/>
  <c r="E278" i="8"/>
  <c r="B278" i="8"/>
  <c r="H278" i="8"/>
  <c r="L278" i="8"/>
  <c r="F278" i="8"/>
  <c r="G278" i="8"/>
  <c r="C278" i="8"/>
  <c r="I278" i="8"/>
  <c r="M278" i="8"/>
  <c r="N278" i="8"/>
  <c r="O278" i="8"/>
  <c r="K278" i="8"/>
  <c r="J278" i="8"/>
  <c r="D232" i="8"/>
  <c r="E232" i="8"/>
  <c r="B232" i="8"/>
  <c r="H232" i="8"/>
  <c r="L232" i="8"/>
  <c r="F232" i="8"/>
  <c r="G232" i="8"/>
  <c r="C232" i="8"/>
  <c r="I232" i="8"/>
  <c r="M232" i="8"/>
  <c r="N232" i="8"/>
  <c r="O232" i="8"/>
  <c r="K232" i="8"/>
  <c r="J232" i="8"/>
  <c r="D167" i="8"/>
  <c r="E167" i="8"/>
  <c r="B167" i="8"/>
  <c r="H167" i="8"/>
  <c r="L167" i="8"/>
  <c r="F167" i="8"/>
  <c r="G167" i="8"/>
  <c r="C167" i="8"/>
  <c r="I167" i="8"/>
  <c r="M167" i="8"/>
  <c r="N167" i="8"/>
  <c r="O167" i="8"/>
  <c r="K167" i="8"/>
  <c r="J167" i="8"/>
  <c r="D101" i="8"/>
  <c r="E101" i="8"/>
  <c r="B101" i="8"/>
  <c r="H101" i="8"/>
  <c r="L101" i="8"/>
  <c r="F101" i="8"/>
  <c r="G101" i="8"/>
  <c r="C101" i="8"/>
  <c r="I101" i="8"/>
  <c r="M101" i="8"/>
  <c r="N101" i="8"/>
  <c r="O101" i="8"/>
  <c r="K101" i="8"/>
  <c r="J101" i="8"/>
  <c r="D34" i="8"/>
  <c r="E34" i="8"/>
  <c r="B34" i="8"/>
  <c r="H34" i="8"/>
  <c r="L34" i="8"/>
  <c r="F34" i="8"/>
  <c r="G34" i="8"/>
  <c r="C34" i="8"/>
  <c r="I34" i="8"/>
  <c r="M34" i="8"/>
  <c r="N34" i="8"/>
  <c r="O34" i="8"/>
  <c r="K34" i="8"/>
  <c r="J34" i="8"/>
  <c r="D58" i="8"/>
  <c r="E58" i="8"/>
  <c r="B58" i="8"/>
  <c r="H58" i="8"/>
  <c r="L58" i="8"/>
  <c r="F58" i="8"/>
  <c r="G58" i="8"/>
  <c r="C58" i="8"/>
  <c r="I58" i="8"/>
  <c r="M58" i="8"/>
  <c r="N58" i="8"/>
  <c r="O58" i="8"/>
  <c r="K58" i="8"/>
  <c r="J58" i="8"/>
  <c r="D92" i="8"/>
  <c r="E92" i="8"/>
  <c r="B92" i="8"/>
  <c r="H92" i="8"/>
  <c r="L92" i="8"/>
  <c r="F92" i="8"/>
  <c r="G92" i="8"/>
  <c r="C92" i="8"/>
  <c r="I92" i="8"/>
  <c r="M92" i="8"/>
  <c r="N92" i="8"/>
  <c r="O92" i="8"/>
  <c r="K92" i="8"/>
  <c r="J92" i="8"/>
  <c r="D91" i="8"/>
  <c r="E91" i="8"/>
  <c r="B91" i="8"/>
  <c r="H91" i="8"/>
  <c r="L91" i="8"/>
  <c r="F91" i="8"/>
  <c r="G91" i="8"/>
  <c r="C91" i="8"/>
  <c r="I91" i="8"/>
  <c r="M91" i="8"/>
  <c r="N91" i="8"/>
  <c r="O91" i="8"/>
  <c r="K91" i="8"/>
  <c r="J91" i="8"/>
  <c r="D149" i="8"/>
  <c r="E149" i="8"/>
  <c r="B149" i="8"/>
  <c r="H149" i="8"/>
  <c r="L149" i="8"/>
  <c r="F149" i="8"/>
  <c r="G149" i="8"/>
  <c r="C149" i="8"/>
  <c r="I149" i="8"/>
  <c r="M149" i="8"/>
  <c r="N149" i="8"/>
  <c r="O149" i="8"/>
  <c r="K149" i="8"/>
  <c r="J149" i="8"/>
  <c r="D83" i="8"/>
  <c r="E83" i="8"/>
  <c r="B83" i="8"/>
  <c r="H83" i="8"/>
  <c r="L83" i="8"/>
  <c r="F83" i="8"/>
  <c r="G83" i="8"/>
  <c r="C83" i="8"/>
  <c r="I83" i="8"/>
  <c r="M83" i="8"/>
  <c r="N83" i="8"/>
  <c r="O83" i="8"/>
  <c r="K83" i="8"/>
  <c r="J83" i="8"/>
  <c r="D114" i="8"/>
  <c r="E114" i="8"/>
  <c r="B114" i="8"/>
  <c r="H114" i="8"/>
  <c r="L114" i="8"/>
  <c r="F114" i="8"/>
  <c r="G114" i="8"/>
  <c r="C114" i="8"/>
  <c r="I114" i="8"/>
  <c r="M114" i="8"/>
  <c r="N114" i="8"/>
  <c r="O114" i="8"/>
  <c r="K114" i="8"/>
  <c r="J114" i="8"/>
  <c r="D139" i="8"/>
  <c r="E139" i="8"/>
  <c r="B139" i="8"/>
  <c r="H139" i="8"/>
  <c r="L139" i="8"/>
  <c r="F139" i="8"/>
  <c r="G139" i="8"/>
  <c r="C139" i="8"/>
  <c r="I139" i="8"/>
  <c r="M139" i="8"/>
  <c r="N139" i="8"/>
  <c r="O139" i="8"/>
  <c r="K139" i="8"/>
  <c r="J139" i="8"/>
  <c r="D176" i="8"/>
  <c r="E176" i="8"/>
  <c r="B176" i="8"/>
  <c r="H176" i="8"/>
  <c r="L176" i="8"/>
  <c r="F176" i="8"/>
  <c r="G176" i="8"/>
  <c r="C176" i="8"/>
  <c r="I176" i="8"/>
  <c r="M176" i="8"/>
  <c r="N176" i="8"/>
  <c r="O176" i="8"/>
  <c r="K176" i="8"/>
  <c r="J176" i="8"/>
  <c r="D106" i="8"/>
  <c r="E106" i="8"/>
  <c r="B106" i="8"/>
  <c r="H106" i="8"/>
  <c r="L106" i="8"/>
  <c r="F106" i="8"/>
  <c r="G106" i="8"/>
  <c r="C106" i="8"/>
  <c r="I106" i="8"/>
  <c r="M106" i="8"/>
  <c r="N106" i="8"/>
  <c r="O106" i="8"/>
  <c r="K106" i="8"/>
  <c r="J106" i="8"/>
  <c r="D35" i="8"/>
  <c r="E35" i="8"/>
  <c r="B35" i="8"/>
  <c r="H35" i="8"/>
  <c r="L35" i="8"/>
  <c r="F35" i="8"/>
  <c r="G35" i="8"/>
  <c r="C35" i="8"/>
  <c r="I35" i="8"/>
  <c r="M35" i="8"/>
  <c r="N35" i="8"/>
  <c r="O35" i="8"/>
  <c r="K35" i="8"/>
  <c r="J35" i="8"/>
  <c r="D60" i="8"/>
  <c r="E60" i="8"/>
  <c r="B60" i="8"/>
  <c r="H60" i="8"/>
  <c r="L60" i="8"/>
  <c r="F60" i="8"/>
  <c r="G60" i="8"/>
  <c r="C60" i="8"/>
  <c r="I60" i="8"/>
  <c r="M60" i="8"/>
  <c r="N60" i="8"/>
  <c r="O60" i="8"/>
  <c r="K60" i="8"/>
  <c r="J60" i="8"/>
  <c r="D95" i="8"/>
  <c r="E95" i="8"/>
  <c r="B95" i="8"/>
  <c r="H95" i="8"/>
  <c r="L95" i="8"/>
  <c r="F95" i="8"/>
  <c r="G95" i="8"/>
  <c r="C95" i="8"/>
  <c r="I95" i="8"/>
  <c r="M95" i="8"/>
  <c r="N95" i="8"/>
  <c r="O95" i="8"/>
  <c r="K95" i="8"/>
  <c r="J95" i="8"/>
  <c r="D22" i="8"/>
  <c r="E22" i="8"/>
  <c r="B22" i="8"/>
  <c r="H22" i="8"/>
  <c r="L22" i="8"/>
  <c r="F22" i="8"/>
  <c r="G22" i="8"/>
  <c r="C22" i="8"/>
  <c r="I22" i="8"/>
  <c r="M22" i="8"/>
  <c r="N22" i="8"/>
  <c r="O22" i="8"/>
  <c r="K22" i="8"/>
  <c r="J22" i="8"/>
  <c r="D97" i="8"/>
  <c r="E97" i="8"/>
  <c r="B97" i="8"/>
  <c r="H97" i="8"/>
  <c r="L97" i="8"/>
  <c r="F97" i="8"/>
  <c r="G97" i="8"/>
  <c r="C97" i="8"/>
  <c r="I97" i="8"/>
  <c r="M97" i="8"/>
  <c r="N97" i="8"/>
  <c r="O97" i="8"/>
  <c r="K97" i="8"/>
  <c r="J97" i="8"/>
  <c r="D61" i="8"/>
  <c r="E61" i="8"/>
  <c r="B61" i="8"/>
  <c r="H61" i="8"/>
  <c r="L61" i="8"/>
  <c r="F61" i="8"/>
  <c r="G61" i="8"/>
  <c r="C61" i="8"/>
  <c r="I61" i="8"/>
  <c r="M61" i="8"/>
  <c r="N61" i="8"/>
  <c r="O61" i="8"/>
  <c r="K61" i="8"/>
  <c r="J61" i="8"/>
  <c r="D134" i="8"/>
  <c r="E134" i="8"/>
  <c r="B134" i="8"/>
  <c r="H134" i="8"/>
  <c r="L134" i="8"/>
  <c r="F134" i="8"/>
  <c r="G134" i="8"/>
  <c r="C134" i="8"/>
  <c r="I134" i="8"/>
  <c r="M134" i="8"/>
  <c r="N134" i="8"/>
  <c r="O134" i="8"/>
  <c r="K134" i="8"/>
  <c r="J134" i="8"/>
  <c r="D108" i="8"/>
  <c r="E108" i="8"/>
  <c r="B108" i="8"/>
  <c r="H108" i="8"/>
  <c r="L108" i="8"/>
  <c r="F108" i="8"/>
  <c r="G108" i="8"/>
  <c r="C108" i="8"/>
  <c r="I108" i="8"/>
  <c r="M108" i="8"/>
  <c r="N108" i="8"/>
  <c r="O108" i="8"/>
  <c r="K108" i="8"/>
  <c r="J108" i="8"/>
  <c r="D180" i="8"/>
  <c r="E180" i="8"/>
  <c r="B180" i="8"/>
  <c r="H180" i="8"/>
  <c r="L180" i="8"/>
  <c r="F180" i="8"/>
  <c r="G180" i="8"/>
  <c r="C180" i="8"/>
  <c r="I180" i="8"/>
  <c r="M180" i="8"/>
  <c r="N180" i="8"/>
  <c r="O180" i="8"/>
  <c r="K180" i="8"/>
  <c r="J180" i="8"/>
  <c r="D150" i="8"/>
  <c r="E150" i="8"/>
  <c r="B150" i="8"/>
  <c r="H150" i="8"/>
  <c r="L150" i="8"/>
  <c r="F150" i="8"/>
  <c r="G150" i="8"/>
  <c r="C150" i="8"/>
  <c r="I150" i="8"/>
  <c r="M150" i="8"/>
  <c r="N150" i="8"/>
  <c r="O150" i="8"/>
  <c r="K150" i="8"/>
  <c r="J150" i="8"/>
  <c r="D120" i="8"/>
  <c r="E120" i="8"/>
  <c r="B120" i="8"/>
  <c r="H120" i="8"/>
  <c r="L120" i="8"/>
  <c r="F120" i="8"/>
  <c r="G120" i="8"/>
  <c r="C120" i="8"/>
  <c r="I120" i="8"/>
  <c r="M120" i="8"/>
  <c r="N120" i="8"/>
  <c r="O120" i="8"/>
  <c r="K120" i="8"/>
  <c r="J120" i="8"/>
  <c r="D88" i="8"/>
  <c r="E88" i="8"/>
  <c r="B88" i="8"/>
  <c r="H88" i="8"/>
  <c r="L88" i="8"/>
  <c r="F88" i="8"/>
  <c r="G88" i="8"/>
  <c r="C88" i="8"/>
  <c r="I88" i="8"/>
  <c r="M88" i="8"/>
  <c r="N88" i="8"/>
  <c r="O88" i="8"/>
  <c r="K88" i="8"/>
  <c r="J88" i="8"/>
  <c r="D53" i="8"/>
  <c r="E53" i="8"/>
  <c r="B53" i="8"/>
  <c r="H53" i="8"/>
  <c r="L53" i="8"/>
  <c r="F53" i="8"/>
  <c r="G53" i="8"/>
  <c r="C53" i="8"/>
  <c r="I53" i="8"/>
  <c r="M53" i="8"/>
  <c r="N53" i="8"/>
  <c r="O53" i="8"/>
  <c r="K53" i="8"/>
  <c r="J53" i="8"/>
  <c r="D21" i="8"/>
  <c r="E21" i="8"/>
  <c r="B21" i="8"/>
  <c r="H21" i="8"/>
  <c r="L21" i="8"/>
  <c r="F21" i="8"/>
  <c r="G21" i="8"/>
  <c r="C21" i="8"/>
  <c r="I21" i="8"/>
  <c r="M21" i="8"/>
  <c r="N21" i="8"/>
  <c r="O21" i="8"/>
  <c r="K21" i="8"/>
  <c r="J21" i="8"/>
  <c r="D56" i="8"/>
  <c r="E56" i="8"/>
  <c r="B56" i="8"/>
  <c r="H56" i="8"/>
  <c r="L56" i="8"/>
  <c r="F56" i="8"/>
  <c r="G56" i="8"/>
  <c r="C56" i="8"/>
  <c r="I56" i="8"/>
  <c r="M56" i="8"/>
  <c r="N56" i="8"/>
  <c r="O56" i="8"/>
  <c r="K56" i="8"/>
  <c r="J56" i="8"/>
  <c r="D63" i="8"/>
  <c r="E63" i="8"/>
  <c r="B63" i="8"/>
  <c r="H63" i="8"/>
  <c r="L63" i="8"/>
  <c r="F63" i="8"/>
  <c r="G63" i="8"/>
  <c r="C63" i="8"/>
  <c r="I63" i="8"/>
  <c r="M63" i="8"/>
  <c r="N63" i="8"/>
  <c r="O63" i="8"/>
  <c r="K63" i="8"/>
  <c r="J63" i="8"/>
  <c r="D36" i="8"/>
  <c r="E36" i="8"/>
  <c r="B36" i="8"/>
  <c r="H36" i="8"/>
  <c r="L36" i="8"/>
  <c r="F36" i="8"/>
  <c r="G36" i="8"/>
  <c r="C36" i="8"/>
  <c r="I36" i="8"/>
  <c r="M36" i="8"/>
  <c r="N36" i="8"/>
  <c r="O36" i="8"/>
  <c r="K36" i="8"/>
  <c r="J36" i="8"/>
  <c r="D42" i="8"/>
  <c r="E42" i="8"/>
  <c r="B42" i="8"/>
  <c r="H42" i="8"/>
  <c r="L42" i="8"/>
  <c r="F42" i="8"/>
  <c r="G42" i="8"/>
  <c r="C42" i="8"/>
  <c r="I42" i="8"/>
  <c r="M42" i="8"/>
  <c r="N42" i="8"/>
  <c r="O42" i="8"/>
  <c r="K42" i="8"/>
  <c r="J42" i="8"/>
  <c r="D41" i="8"/>
  <c r="E41" i="8"/>
  <c r="B41" i="8"/>
  <c r="H41" i="8"/>
  <c r="L41" i="8"/>
  <c r="F41" i="8"/>
  <c r="G41" i="8"/>
  <c r="C41" i="8"/>
  <c r="I41" i="8"/>
  <c r="M41" i="8"/>
  <c r="N41" i="8"/>
  <c r="O41" i="8"/>
  <c r="K41" i="8"/>
  <c r="J41" i="8"/>
  <c r="D43" i="8"/>
  <c r="E43" i="8"/>
  <c r="B43" i="8"/>
  <c r="H43" i="8"/>
  <c r="L43" i="8"/>
  <c r="F43" i="8"/>
  <c r="G43" i="8"/>
  <c r="C43" i="8"/>
  <c r="I43" i="8"/>
  <c r="M43" i="8"/>
  <c r="N43" i="8"/>
  <c r="O43" i="8"/>
  <c r="K43" i="8"/>
  <c r="J43" i="8"/>
  <c r="D123" i="8"/>
  <c r="E123" i="8"/>
  <c r="B123" i="8"/>
  <c r="H123" i="8"/>
  <c r="L123" i="8"/>
  <c r="F123" i="8"/>
  <c r="G123" i="8"/>
  <c r="C123" i="8"/>
  <c r="I123" i="8"/>
  <c r="M123" i="8"/>
  <c r="N123" i="8"/>
  <c r="O123" i="8"/>
  <c r="K123" i="8"/>
  <c r="J123" i="8"/>
  <c r="D202" i="8"/>
  <c r="E202" i="8"/>
  <c r="B202" i="8"/>
  <c r="H202" i="8"/>
  <c r="L202" i="8"/>
  <c r="F202" i="8"/>
  <c r="G202" i="8"/>
  <c r="C202" i="8"/>
  <c r="I202" i="8"/>
  <c r="M202" i="8"/>
  <c r="N202" i="8"/>
  <c r="O202" i="8"/>
  <c r="K202" i="8"/>
  <c r="J202" i="8"/>
  <c r="D175" i="8"/>
  <c r="E175" i="8"/>
  <c r="B175" i="8"/>
  <c r="H175" i="8"/>
  <c r="L175" i="8"/>
  <c r="F175" i="8"/>
  <c r="G175" i="8"/>
  <c r="C175" i="8"/>
  <c r="I175" i="8"/>
  <c r="M175" i="8"/>
  <c r="N175" i="8"/>
  <c r="O175" i="8"/>
  <c r="K175" i="8"/>
  <c r="J175" i="8"/>
  <c r="D135" i="8"/>
  <c r="E135" i="8"/>
  <c r="B135" i="8"/>
  <c r="H135" i="8"/>
  <c r="L135" i="8"/>
  <c r="F135" i="8"/>
  <c r="G135" i="8"/>
  <c r="C135" i="8"/>
  <c r="I135" i="8"/>
  <c r="M135" i="8"/>
  <c r="N135" i="8"/>
  <c r="O135" i="8"/>
  <c r="K135" i="8"/>
  <c r="J135" i="8"/>
  <c r="D107" i="8"/>
  <c r="E107" i="8"/>
  <c r="B107" i="8"/>
  <c r="H107" i="8"/>
  <c r="L107" i="8"/>
  <c r="F107" i="8"/>
  <c r="G107" i="8"/>
  <c r="C107" i="8"/>
  <c r="I107" i="8"/>
  <c r="M107" i="8"/>
  <c r="N107" i="8"/>
  <c r="O107" i="8"/>
  <c r="K107" i="8"/>
  <c r="J107" i="8"/>
  <c r="D69" i="8"/>
  <c r="E69" i="8"/>
  <c r="B69" i="8"/>
  <c r="H69" i="8"/>
  <c r="L69" i="8"/>
  <c r="F69" i="8"/>
  <c r="G69" i="8"/>
  <c r="C69" i="8"/>
  <c r="I69" i="8"/>
  <c r="M69" i="8"/>
  <c r="N69" i="8"/>
  <c r="O69" i="8"/>
  <c r="K69" i="8"/>
  <c r="J69" i="8"/>
  <c r="D151" i="8"/>
  <c r="E151" i="8"/>
  <c r="B151" i="8"/>
  <c r="H151" i="8"/>
  <c r="L151" i="8"/>
  <c r="F151" i="8"/>
  <c r="G151" i="8"/>
  <c r="C151" i="8"/>
  <c r="I151" i="8"/>
  <c r="M151" i="8"/>
  <c r="N151" i="8"/>
  <c r="O151" i="8"/>
  <c r="K151" i="8"/>
  <c r="J151" i="8"/>
  <c r="D119" i="8"/>
  <c r="E119" i="8"/>
  <c r="B119" i="8"/>
  <c r="H119" i="8"/>
  <c r="L119" i="8"/>
  <c r="F119" i="8"/>
  <c r="G119" i="8"/>
  <c r="C119" i="8"/>
  <c r="I119" i="8"/>
  <c r="M119" i="8"/>
  <c r="N119" i="8"/>
  <c r="O119" i="8"/>
  <c r="K119" i="8"/>
  <c r="J119" i="8"/>
  <c r="D84" i="8"/>
  <c r="E84" i="8"/>
  <c r="B84" i="8"/>
  <c r="H84" i="8"/>
  <c r="L84" i="8"/>
  <c r="F84" i="8"/>
  <c r="G84" i="8"/>
  <c r="C84" i="8"/>
  <c r="I84" i="8"/>
  <c r="M84" i="8"/>
  <c r="N84" i="8"/>
  <c r="O84" i="8"/>
  <c r="K84" i="8"/>
  <c r="J84" i="8"/>
  <c r="D169" i="8"/>
  <c r="E169" i="8"/>
  <c r="B169" i="8"/>
  <c r="H169" i="8"/>
  <c r="L169" i="8"/>
  <c r="F169" i="8"/>
  <c r="G169" i="8"/>
  <c r="C169" i="8"/>
  <c r="I169" i="8"/>
  <c r="M169" i="8"/>
  <c r="N169" i="8"/>
  <c r="O169" i="8"/>
  <c r="K169" i="8"/>
  <c r="J169" i="8"/>
  <c r="D130" i="8"/>
  <c r="E130" i="8"/>
  <c r="B130" i="8"/>
  <c r="H130" i="8"/>
  <c r="L130" i="8"/>
  <c r="F130" i="8"/>
  <c r="G130" i="8"/>
  <c r="C130" i="8"/>
  <c r="I130" i="8"/>
  <c r="M130" i="8"/>
  <c r="N130" i="8"/>
  <c r="O130" i="8"/>
  <c r="K130" i="8"/>
  <c r="J130" i="8"/>
  <c r="D98" i="8"/>
  <c r="E98" i="8"/>
  <c r="B98" i="8"/>
  <c r="H98" i="8"/>
  <c r="L98" i="8"/>
  <c r="F98" i="8"/>
  <c r="G98" i="8"/>
  <c r="C98" i="8"/>
  <c r="I98" i="8"/>
  <c r="M98" i="8"/>
  <c r="N98" i="8"/>
  <c r="O98" i="8"/>
  <c r="K98" i="8"/>
  <c r="J98" i="8"/>
  <c r="D182" i="8"/>
  <c r="E182" i="8"/>
  <c r="B182" i="8"/>
  <c r="H182" i="8"/>
  <c r="L182" i="8"/>
  <c r="F182" i="8"/>
  <c r="G182" i="8"/>
  <c r="C182" i="8"/>
  <c r="I182" i="8"/>
  <c r="M182" i="8"/>
  <c r="N182" i="8"/>
  <c r="O182" i="8"/>
  <c r="K182" i="8"/>
  <c r="J182" i="8"/>
  <c r="D265" i="8"/>
  <c r="E265" i="8"/>
  <c r="B265" i="8"/>
  <c r="H265" i="8"/>
  <c r="L265" i="8"/>
  <c r="F265" i="8"/>
  <c r="G265" i="8"/>
  <c r="C265" i="8"/>
  <c r="I265" i="8"/>
  <c r="M265" i="8"/>
  <c r="N265" i="8"/>
  <c r="O265" i="8"/>
  <c r="K265" i="8"/>
  <c r="J265" i="8"/>
  <c r="D309" i="8"/>
  <c r="E309" i="8"/>
  <c r="B309" i="8"/>
  <c r="H309" i="8"/>
  <c r="L309" i="8"/>
  <c r="F309" i="8"/>
  <c r="G309" i="8"/>
  <c r="C309" i="8"/>
  <c r="I309" i="8"/>
  <c r="M309" i="8"/>
  <c r="N309" i="8"/>
  <c r="O309" i="8"/>
  <c r="K309" i="8"/>
  <c r="J309" i="8"/>
  <c r="D294" i="8"/>
  <c r="E294" i="8"/>
  <c r="B294" i="8"/>
  <c r="H294" i="8"/>
  <c r="L294" i="8"/>
  <c r="F294" i="8"/>
  <c r="G294" i="8"/>
  <c r="C294" i="8"/>
  <c r="I294" i="8"/>
  <c r="M294" i="8"/>
  <c r="N294" i="8"/>
  <c r="O294" i="8"/>
  <c r="K294" i="8"/>
  <c r="J294" i="8"/>
  <c r="D275" i="8"/>
  <c r="E275" i="8"/>
  <c r="B275" i="8"/>
  <c r="H275" i="8"/>
  <c r="L275" i="8"/>
  <c r="F275" i="8"/>
  <c r="G275" i="8"/>
  <c r="C275" i="8"/>
  <c r="I275" i="8"/>
  <c r="M275" i="8"/>
  <c r="N275" i="8"/>
  <c r="O275" i="8"/>
  <c r="K275" i="8"/>
  <c r="J275" i="8"/>
  <c r="D274" i="8"/>
  <c r="E274" i="8"/>
  <c r="B274" i="8"/>
  <c r="H274" i="8"/>
  <c r="L274" i="8"/>
  <c r="F274" i="8"/>
  <c r="G274" i="8"/>
  <c r="C274" i="8"/>
  <c r="I274" i="8"/>
  <c r="M274" i="8"/>
  <c r="N274" i="8"/>
  <c r="O274" i="8"/>
  <c r="K274" i="8"/>
  <c r="J274" i="8"/>
  <c r="D304" i="8"/>
  <c r="E304" i="8"/>
  <c r="B304" i="8"/>
  <c r="H304" i="8"/>
  <c r="L304" i="8"/>
  <c r="F304" i="8"/>
  <c r="G304" i="8"/>
  <c r="C304" i="8"/>
  <c r="I304" i="8"/>
  <c r="M304" i="8"/>
  <c r="N304" i="8"/>
  <c r="O304" i="8"/>
  <c r="K304" i="8"/>
  <c r="J304" i="8"/>
  <c r="D321" i="8"/>
  <c r="E321" i="8"/>
  <c r="B321" i="8"/>
  <c r="H321" i="8"/>
  <c r="L321" i="8"/>
  <c r="F321" i="8"/>
  <c r="G321" i="8"/>
  <c r="C321" i="8"/>
  <c r="I321" i="8"/>
  <c r="M321" i="8"/>
  <c r="N321" i="8"/>
  <c r="O321" i="8"/>
  <c r="K321" i="8"/>
  <c r="J321" i="8"/>
  <c r="D320" i="8"/>
  <c r="E320" i="8"/>
  <c r="B320" i="8"/>
  <c r="H320" i="8"/>
  <c r="L320" i="8"/>
  <c r="F320" i="8"/>
  <c r="G320" i="8"/>
  <c r="C320" i="8"/>
  <c r="I320" i="8"/>
  <c r="M320" i="8"/>
  <c r="N320" i="8"/>
  <c r="O320" i="8"/>
  <c r="K320" i="8"/>
  <c r="J320" i="8"/>
  <c r="D311" i="8"/>
  <c r="E311" i="8"/>
  <c r="B311" i="8"/>
  <c r="H311" i="8"/>
  <c r="L311" i="8"/>
  <c r="F311" i="8"/>
  <c r="G311" i="8"/>
  <c r="C311" i="8"/>
  <c r="I311" i="8"/>
  <c r="M311" i="8"/>
  <c r="N311" i="8"/>
  <c r="O311" i="8"/>
  <c r="K311" i="8"/>
  <c r="J311" i="8"/>
  <c r="D310" i="8"/>
  <c r="E310" i="8"/>
  <c r="B310" i="8"/>
  <c r="H310" i="8"/>
  <c r="L310" i="8"/>
  <c r="F310" i="8"/>
  <c r="G310" i="8"/>
  <c r="C310" i="8"/>
  <c r="I310" i="8"/>
  <c r="M310" i="8"/>
  <c r="N310" i="8"/>
  <c r="O310" i="8"/>
  <c r="K310" i="8"/>
  <c r="J310" i="8"/>
  <c r="D319" i="8"/>
  <c r="E319" i="8"/>
  <c r="B319" i="8"/>
  <c r="H319" i="8"/>
  <c r="L319" i="8"/>
  <c r="F319" i="8"/>
  <c r="G319" i="8"/>
  <c r="C319" i="8"/>
  <c r="I319" i="8"/>
  <c r="M319" i="8"/>
  <c r="N319" i="8"/>
  <c r="O319" i="8"/>
  <c r="K319" i="8"/>
  <c r="J319" i="8"/>
  <c r="D315" i="8"/>
  <c r="E315" i="8"/>
  <c r="B315" i="8"/>
  <c r="H315" i="8"/>
  <c r="L315" i="8"/>
  <c r="F315" i="8"/>
  <c r="G315" i="8"/>
  <c r="C315" i="8"/>
  <c r="I315" i="8"/>
  <c r="M315" i="8"/>
  <c r="N315" i="8"/>
  <c r="O315" i="8"/>
  <c r="K315" i="8"/>
  <c r="J315" i="8"/>
  <c r="D307" i="8"/>
  <c r="E307" i="8"/>
  <c r="B307" i="8"/>
  <c r="H307" i="8"/>
  <c r="L307" i="8"/>
  <c r="F307" i="8"/>
  <c r="G307" i="8"/>
  <c r="C307" i="8"/>
  <c r="I307" i="8"/>
  <c r="M307" i="8"/>
  <c r="N307" i="8"/>
  <c r="O307" i="8"/>
  <c r="K307" i="8"/>
  <c r="J307" i="8"/>
  <c r="D306" i="8"/>
  <c r="E306" i="8"/>
  <c r="B306" i="8"/>
  <c r="H306" i="8"/>
  <c r="L306" i="8"/>
  <c r="F306" i="8"/>
  <c r="G306" i="8"/>
  <c r="C306" i="8"/>
  <c r="I306" i="8"/>
  <c r="M306" i="8"/>
  <c r="N306" i="8"/>
  <c r="O306" i="8"/>
  <c r="K306" i="8"/>
  <c r="J306" i="8"/>
  <c r="D268" i="8"/>
  <c r="E268" i="8"/>
  <c r="B268" i="8"/>
  <c r="H268" i="8"/>
  <c r="L268" i="8"/>
  <c r="F268" i="8"/>
  <c r="G268" i="8"/>
  <c r="C268" i="8"/>
  <c r="I268" i="8"/>
  <c r="M268" i="8"/>
  <c r="N268" i="8"/>
  <c r="O268" i="8"/>
  <c r="K268" i="8"/>
  <c r="J268" i="8"/>
  <c r="D239" i="8"/>
  <c r="E239" i="8"/>
  <c r="B239" i="8"/>
  <c r="H239" i="8"/>
  <c r="L239" i="8"/>
  <c r="F239" i="8"/>
  <c r="G239" i="8"/>
  <c r="C239" i="8"/>
  <c r="I239" i="8"/>
  <c r="M239" i="8"/>
  <c r="N239" i="8"/>
  <c r="O239" i="8"/>
  <c r="K239" i="8"/>
  <c r="J239" i="8"/>
  <c r="D301" i="8"/>
  <c r="E301" i="8"/>
  <c r="B301" i="8"/>
  <c r="H301" i="8"/>
  <c r="L301" i="8"/>
  <c r="F301" i="8"/>
  <c r="G301" i="8"/>
  <c r="C301" i="8"/>
  <c r="I301" i="8"/>
  <c r="M301" i="8"/>
  <c r="N301" i="8"/>
  <c r="O301" i="8"/>
  <c r="K301" i="8"/>
  <c r="J301" i="8"/>
  <c r="D323" i="8"/>
  <c r="E323" i="8"/>
  <c r="B323" i="8"/>
  <c r="H323" i="8"/>
  <c r="L323" i="8"/>
  <c r="F323" i="8"/>
  <c r="G323" i="8"/>
  <c r="C323" i="8"/>
  <c r="I323" i="8"/>
  <c r="M323" i="8"/>
  <c r="N323" i="8"/>
  <c r="O323" i="8"/>
  <c r="K323" i="8"/>
  <c r="J323" i="8"/>
  <c r="D361" i="8"/>
  <c r="E361" i="8"/>
  <c r="B361" i="8"/>
  <c r="H361" i="8"/>
  <c r="L361" i="8"/>
  <c r="F361" i="8"/>
  <c r="G361" i="8"/>
  <c r="C361" i="8"/>
  <c r="I361" i="8"/>
  <c r="M361" i="8"/>
  <c r="N361" i="8"/>
  <c r="O361" i="8"/>
  <c r="K361" i="8"/>
  <c r="J361" i="8"/>
  <c r="D450" i="8"/>
  <c r="E450" i="8"/>
  <c r="B450" i="8"/>
  <c r="H450" i="8"/>
  <c r="L450" i="8"/>
  <c r="F450" i="8"/>
  <c r="G450" i="8"/>
  <c r="C450" i="8"/>
  <c r="I450" i="8"/>
  <c r="M450" i="8"/>
  <c r="N450" i="8"/>
  <c r="O450" i="8"/>
  <c r="K450" i="8"/>
  <c r="J450" i="8"/>
  <c r="D422" i="8"/>
  <c r="E422" i="8"/>
  <c r="B422" i="8"/>
  <c r="H422" i="8"/>
  <c r="L422" i="8"/>
  <c r="F422" i="8"/>
  <c r="G422" i="8"/>
  <c r="C422" i="8"/>
  <c r="I422" i="8"/>
  <c r="M422" i="8"/>
  <c r="N422" i="8"/>
  <c r="O422" i="8"/>
  <c r="K422" i="8"/>
  <c r="J422" i="8"/>
  <c r="D395" i="8"/>
  <c r="E395" i="8"/>
  <c r="B395" i="8"/>
  <c r="H395" i="8"/>
  <c r="L395" i="8"/>
  <c r="F395" i="8"/>
  <c r="G395" i="8"/>
  <c r="C395" i="8"/>
  <c r="I395" i="8"/>
  <c r="M395" i="8"/>
  <c r="N395" i="8"/>
  <c r="O395" i="8"/>
  <c r="K395" i="8"/>
  <c r="J395" i="8"/>
  <c r="D487" i="8"/>
  <c r="E487" i="8"/>
  <c r="B487" i="8"/>
  <c r="H487" i="8"/>
  <c r="L487" i="8"/>
  <c r="F487" i="8"/>
  <c r="G487" i="8"/>
  <c r="C487" i="8"/>
  <c r="I487" i="8"/>
  <c r="M487" i="8"/>
  <c r="N487" i="8"/>
  <c r="O487" i="8"/>
  <c r="K487" i="8"/>
  <c r="J487" i="8"/>
  <c r="D453" i="8"/>
  <c r="E453" i="8"/>
  <c r="B453" i="8"/>
  <c r="H453" i="8"/>
  <c r="L453" i="8"/>
  <c r="F453" i="8"/>
  <c r="G453" i="8"/>
  <c r="C453" i="8"/>
  <c r="I453" i="8"/>
  <c r="M453" i="8"/>
  <c r="N453" i="8"/>
  <c r="O453" i="8"/>
  <c r="K453" i="8"/>
  <c r="J453" i="8"/>
  <c r="D424" i="8"/>
  <c r="E424" i="8"/>
  <c r="B424" i="8"/>
  <c r="H424" i="8"/>
  <c r="L424" i="8"/>
  <c r="F424" i="8"/>
  <c r="G424" i="8"/>
  <c r="C424" i="8"/>
  <c r="I424" i="8"/>
  <c r="M424" i="8"/>
  <c r="N424" i="8"/>
  <c r="O424" i="8"/>
  <c r="K424" i="8"/>
  <c r="J424" i="8"/>
  <c r="D393" i="8"/>
  <c r="E393" i="8"/>
  <c r="B393" i="8"/>
  <c r="H393" i="8"/>
  <c r="L393" i="8"/>
  <c r="F393" i="8"/>
  <c r="G393" i="8"/>
  <c r="C393" i="8"/>
  <c r="I393" i="8"/>
  <c r="M393" i="8"/>
  <c r="N393" i="8"/>
  <c r="O393" i="8"/>
  <c r="K393" i="8"/>
  <c r="J393" i="8"/>
  <c r="D351" i="8"/>
  <c r="E351" i="8"/>
  <c r="B351" i="8"/>
  <c r="H351" i="8"/>
  <c r="L351" i="8"/>
  <c r="F351" i="8"/>
  <c r="G351" i="8"/>
  <c r="C351" i="8"/>
  <c r="I351" i="8"/>
  <c r="M351" i="8"/>
  <c r="N351" i="8"/>
  <c r="O351" i="8"/>
  <c r="K351" i="8"/>
  <c r="J351" i="8"/>
  <c r="D458" i="8"/>
  <c r="E458" i="8"/>
  <c r="B458" i="8"/>
  <c r="H458" i="8"/>
  <c r="L458" i="8"/>
  <c r="F458" i="8"/>
  <c r="G458" i="8"/>
  <c r="C458" i="8"/>
  <c r="I458" i="8"/>
  <c r="M458" i="8"/>
  <c r="N458" i="8"/>
  <c r="O458" i="8"/>
  <c r="K458" i="8"/>
  <c r="J458" i="8"/>
  <c r="D430" i="8"/>
  <c r="E430" i="8"/>
  <c r="B430" i="8"/>
  <c r="H430" i="8"/>
  <c r="L430" i="8"/>
  <c r="F430" i="8"/>
  <c r="G430" i="8"/>
  <c r="C430" i="8"/>
  <c r="I430" i="8"/>
  <c r="M430" i="8"/>
  <c r="N430" i="8"/>
  <c r="O430" i="8"/>
  <c r="K430" i="8"/>
  <c r="J430" i="8"/>
  <c r="D397" i="8"/>
  <c r="E397" i="8"/>
  <c r="B397" i="8"/>
  <c r="H397" i="8"/>
  <c r="L397" i="8"/>
  <c r="F397" i="8"/>
  <c r="G397" i="8"/>
  <c r="C397" i="8"/>
  <c r="I397" i="8"/>
  <c r="M397" i="8"/>
  <c r="N397" i="8"/>
  <c r="O397" i="8"/>
  <c r="K397" i="8"/>
  <c r="J397" i="8"/>
  <c r="D504" i="8"/>
  <c r="E504" i="8"/>
  <c r="B504" i="8"/>
  <c r="H504" i="8"/>
  <c r="L504" i="8"/>
  <c r="F504" i="8"/>
  <c r="G504" i="8"/>
  <c r="C504" i="8"/>
  <c r="I504" i="8"/>
  <c r="M504" i="8"/>
  <c r="N504" i="8"/>
  <c r="O504" i="8"/>
  <c r="K504" i="8"/>
  <c r="J504" i="8"/>
  <c r="D468" i="8"/>
  <c r="E468" i="8"/>
  <c r="B468" i="8"/>
  <c r="H468" i="8"/>
  <c r="L468" i="8"/>
  <c r="F468" i="8"/>
  <c r="G468" i="8"/>
  <c r="C468" i="8"/>
  <c r="I468" i="8"/>
  <c r="M468" i="8"/>
  <c r="N468" i="8"/>
  <c r="O468" i="8"/>
  <c r="K468" i="8"/>
  <c r="J468" i="8"/>
  <c r="D557" i="8"/>
  <c r="E557" i="8"/>
  <c r="B557" i="8"/>
  <c r="H557" i="8"/>
  <c r="L557" i="8"/>
  <c r="F557" i="8"/>
  <c r="G557" i="8"/>
  <c r="C557" i="8"/>
  <c r="I557" i="8"/>
  <c r="M557" i="8"/>
  <c r="N557" i="8"/>
  <c r="O557" i="8"/>
  <c r="K557" i="8"/>
  <c r="J557" i="8"/>
  <c r="D527" i="8"/>
  <c r="E527" i="8"/>
  <c r="B527" i="8"/>
  <c r="H527" i="8"/>
  <c r="L527" i="8"/>
  <c r="F527" i="8"/>
  <c r="G527" i="8"/>
  <c r="C527" i="8"/>
  <c r="I527" i="8"/>
  <c r="M527" i="8"/>
  <c r="N527" i="8"/>
  <c r="O527" i="8"/>
  <c r="K527" i="8"/>
  <c r="J527" i="8"/>
  <c r="D513" i="8"/>
  <c r="E513" i="8"/>
  <c r="B513" i="8"/>
  <c r="H513" i="8"/>
  <c r="L513" i="8"/>
  <c r="F513" i="8"/>
  <c r="G513" i="8"/>
  <c r="C513" i="8"/>
  <c r="I513" i="8"/>
  <c r="M513" i="8"/>
  <c r="N513" i="8"/>
  <c r="O513" i="8"/>
  <c r="K513" i="8"/>
  <c r="J513" i="8"/>
  <c r="D512" i="8"/>
  <c r="E512" i="8"/>
  <c r="B512" i="8"/>
  <c r="H512" i="8"/>
  <c r="L512" i="8"/>
  <c r="F512" i="8"/>
  <c r="G512" i="8"/>
  <c r="C512" i="8"/>
  <c r="I512" i="8"/>
  <c r="M512" i="8"/>
  <c r="N512" i="8"/>
  <c r="O512" i="8"/>
  <c r="K512" i="8"/>
  <c r="J512" i="8"/>
  <c r="D579" i="8"/>
  <c r="E579" i="8"/>
  <c r="B579" i="8"/>
  <c r="H579" i="8"/>
  <c r="L579" i="8"/>
  <c r="F579" i="8"/>
  <c r="G579" i="8"/>
  <c r="C579" i="8"/>
  <c r="I579" i="8"/>
  <c r="M579" i="8"/>
  <c r="N579" i="8"/>
  <c r="O579" i="8"/>
  <c r="K579" i="8"/>
  <c r="J579" i="8"/>
  <c r="D548" i="8"/>
  <c r="E548" i="8"/>
  <c r="B548" i="8"/>
  <c r="H548" i="8"/>
  <c r="L548" i="8"/>
  <c r="F548" i="8"/>
  <c r="G548" i="8"/>
  <c r="C548" i="8"/>
  <c r="I548" i="8"/>
  <c r="M548" i="8"/>
  <c r="N548" i="8"/>
  <c r="O548" i="8"/>
  <c r="K548" i="8"/>
  <c r="J548" i="8"/>
  <c r="D521" i="8"/>
  <c r="E521" i="8"/>
  <c r="B521" i="8"/>
  <c r="H521" i="8"/>
  <c r="L521" i="8"/>
  <c r="F521" i="8"/>
  <c r="G521" i="8"/>
  <c r="C521" i="8"/>
  <c r="I521" i="8"/>
  <c r="M521" i="8"/>
  <c r="N521" i="8"/>
  <c r="O521" i="8"/>
  <c r="K521" i="8"/>
  <c r="J521" i="8"/>
  <c r="D501" i="8"/>
  <c r="E501" i="8"/>
  <c r="B501" i="8"/>
  <c r="H501" i="8"/>
  <c r="L501" i="8"/>
  <c r="F501" i="8"/>
  <c r="G501" i="8"/>
  <c r="C501" i="8"/>
  <c r="I501" i="8"/>
  <c r="M501" i="8"/>
  <c r="N501" i="8"/>
  <c r="O501" i="8"/>
  <c r="K501" i="8"/>
  <c r="J501" i="8"/>
  <c r="D457" i="8"/>
  <c r="E457" i="8"/>
  <c r="B457" i="8"/>
  <c r="H457" i="8"/>
  <c r="L457" i="8"/>
  <c r="F457" i="8"/>
  <c r="G457" i="8"/>
  <c r="C457" i="8"/>
  <c r="I457" i="8"/>
  <c r="M457" i="8"/>
  <c r="N457" i="8"/>
  <c r="O457" i="8"/>
  <c r="K457" i="8"/>
  <c r="J457" i="8"/>
  <c r="D419" i="8"/>
  <c r="E419" i="8"/>
  <c r="B419" i="8"/>
  <c r="H419" i="8"/>
  <c r="L419" i="8"/>
  <c r="F419" i="8"/>
  <c r="G419" i="8"/>
  <c r="C419" i="8"/>
  <c r="I419" i="8"/>
  <c r="M419" i="8"/>
  <c r="N419" i="8"/>
  <c r="O419" i="8"/>
  <c r="K419" i="8"/>
  <c r="J419" i="8"/>
  <c r="D377" i="8"/>
  <c r="E377" i="8"/>
  <c r="B377" i="8"/>
  <c r="H377" i="8"/>
  <c r="L377" i="8"/>
  <c r="F377" i="8"/>
  <c r="G377" i="8"/>
  <c r="C377" i="8"/>
  <c r="I377" i="8"/>
  <c r="M377" i="8"/>
  <c r="N377" i="8"/>
  <c r="O377" i="8"/>
  <c r="K377" i="8"/>
  <c r="J377" i="8"/>
  <c r="D331" i="8"/>
  <c r="E331" i="8"/>
  <c r="B331" i="8"/>
  <c r="H331" i="8"/>
  <c r="L331" i="8"/>
  <c r="F331" i="8"/>
  <c r="G331" i="8"/>
  <c r="C331" i="8"/>
  <c r="I331" i="8"/>
  <c r="M331" i="8"/>
  <c r="N331" i="8"/>
  <c r="O331" i="8"/>
  <c r="K331" i="8"/>
  <c r="J331" i="8"/>
  <c r="D324" i="8"/>
  <c r="E324" i="8"/>
  <c r="B324" i="8"/>
  <c r="H324" i="8"/>
  <c r="L324" i="8"/>
  <c r="F324" i="8"/>
  <c r="G324" i="8"/>
  <c r="C324" i="8"/>
  <c r="I324" i="8"/>
  <c r="M324" i="8"/>
  <c r="N324" i="8"/>
  <c r="O324" i="8"/>
  <c r="K324" i="8"/>
  <c r="J324" i="8"/>
  <c r="D316" i="8"/>
  <c r="E316" i="8"/>
  <c r="B316" i="8"/>
  <c r="H316" i="8"/>
  <c r="L316" i="8"/>
  <c r="F316" i="8"/>
  <c r="G316" i="8"/>
  <c r="C316" i="8"/>
  <c r="I316" i="8"/>
  <c r="M316" i="8"/>
  <c r="N316" i="8"/>
  <c r="O316" i="8"/>
  <c r="K316" i="8"/>
  <c r="J316" i="8"/>
  <c r="D403" i="8"/>
  <c r="E403" i="8"/>
  <c r="B403" i="8"/>
  <c r="H403" i="8"/>
  <c r="L403" i="8"/>
  <c r="F403" i="8"/>
  <c r="G403" i="8"/>
  <c r="C403" i="8"/>
  <c r="I403" i="8"/>
  <c r="M403" i="8"/>
  <c r="N403" i="8"/>
  <c r="O403" i="8"/>
  <c r="K403" i="8"/>
  <c r="J403" i="8"/>
  <c r="D402" i="8"/>
  <c r="E402" i="8"/>
  <c r="B402" i="8"/>
  <c r="H402" i="8"/>
  <c r="L402" i="8"/>
  <c r="F402" i="8"/>
  <c r="G402" i="8"/>
  <c r="C402" i="8"/>
  <c r="I402" i="8"/>
  <c r="M402" i="8"/>
  <c r="N402" i="8"/>
  <c r="O402" i="8"/>
  <c r="K402" i="8"/>
  <c r="J402" i="8"/>
  <c r="D659" i="8"/>
  <c r="E659" i="8"/>
  <c r="B659" i="8"/>
  <c r="H659" i="8"/>
  <c r="L659" i="8"/>
  <c r="F659" i="8"/>
  <c r="G659" i="8"/>
  <c r="C659" i="8"/>
  <c r="I659" i="8"/>
  <c r="M659" i="8"/>
  <c r="N659" i="8"/>
  <c r="O659" i="8"/>
  <c r="K659" i="8"/>
  <c r="J659" i="8"/>
  <c r="D641" i="8"/>
  <c r="E641" i="8"/>
  <c r="B641" i="8"/>
  <c r="H641" i="8"/>
  <c r="L641" i="8"/>
  <c r="F641" i="8"/>
  <c r="G641" i="8"/>
  <c r="C641" i="8"/>
  <c r="I641" i="8"/>
  <c r="M641" i="8"/>
  <c r="N641" i="8"/>
  <c r="O641" i="8"/>
  <c r="K641" i="8"/>
  <c r="J641" i="8"/>
  <c r="D636" i="8"/>
  <c r="E636" i="8"/>
  <c r="B636" i="8"/>
  <c r="H636" i="8"/>
  <c r="L636" i="8"/>
  <c r="F636" i="8"/>
  <c r="G636" i="8"/>
  <c r="C636" i="8"/>
  <c r="I636" i="8"/>
  <c r="M636" i="8"/>
  <c r="N636" i="8"/>
  <c r="O636" i="8"/>
  <c r="K636" i="8"/>
  <c r="J636" i="8"/>
  <c r="D630" i="8"/>
  <c r="E630" i="8"/>
  <c r="B630" i="8"/>
  <c r="H630" i="8"/>
  <c r="L630" i="8"/>
  <c r="F630" i="8"/>
  <c r="G630" i="8"/>
  <c r="C630" i="8"/>
  <c r="I630" i="8"/>
  <c r="M630" i="8"/>
  <c r="N630" i="8"/>
  <c r="O630" i="8"/>
  <c r="K630" i="8"/>
  <c r="J630" i="8"/>
  <c r="D624" i="8"/>
  <c r="E624" i="8"/>
  <c r="B624" i="8"/>
  <c r="H624" i="8"/>
  <c r="L624" i="8"/>
  <c r="F624" i="8"/>
  <c r="G624" i="8"/>
  <c r="C624" i="8"/>
  <c r="I624" i="8"/>
  <c r="M624" i="8"/>
  <c r="N624" i="8"/>
  <c r="O624" i="8"/>
  <c r="K624" i="8"/>
  <c r="J624" i="8"/>
  <c r="D612" i="8"/>
  <c r="E612" i="8"/>
  <c r="B612" i="8"/>
  <c r="H612" i="8"/>
  <c r="L612" i="8"/>
  <c r="F612" i="8"/>
  <c r="G612" i="8"/>
  <c r="C612" i="8"/>
  <c r="I612" i="8"/>
  <c r="M612" i="8"/>
  <c r="N612" i="8"/>
  <c r="O612" i="8"/>
  <c r="K612" i="8"/>
  <c r="J612" i="8"/>
  <c r="D584" i="8"/>
  <c r="E584" i="8"/>
  <c r="B584" i="8"/>
  <c r="H584" i="8"/>
  <c r="L584" i="8"/>
  <c r="F584" i="8"/>
  <c r="G584" i="8"/>
  <c r="C584" i="8"/>
  <c r="I584" i="8"/>
  <c r="M584" i="8"/>
  <c r="N584" i="8"/>
  <c r="O584" i="8"/>
  <c r="K584" i="8"/>
  <c r="J584" i="8"/>
  <c r="D532" i="8"/>
  <c r="E532" i="8"/>
  <c r="B532" i="8"/>
  <c r="H532" i="8"/>
  <c r="L532" i="8"/>
  <c r="F532" i="8"/>
  <c r="G532" i="8"/>
  <c r="C532" i="8"/>
  <c r="I532" i="8"/>
  <c r="M532" i="8"/>
  <c r="N532" i="8"/>
  <c r="O532" i="8"/>
  <c r="K532" i="8"/>
  <c r="J532" i="8"/>
  <c r="D499" i="8"/>
  <c r="E499" i="8"/>
  <c r="B499" i="8"/>
  <c r="H499" i="8"/>
  <c r="L499" i="8"/>
  <c r="F499" i="8"/>
  <c r="G499" i="8"/>
  <c r="C499" i="8"/>
  <c r="I499" i="8"/>
  <c r="M499" i="8"/>
  <c r="N499" i="8"/>
  <c r="O499" i="8"/>
  <c r="K499" i="8"/>
  <c r="J499" i="8"/>
  <c r="D423" i="8"/>
  <c r="E423" i="8"/>
  <c r="B423" i="8"/>
  <c r="H423" i="8"/>
  <c r="L423" i="8"/>
  <c r="F423" i="8"/>
  <c r="G423" i="8"/>
  <c r="C423" i="8"/>
  <c r="I423" i="8"/>
  <c r="M423" i="8"/>
  <c r="N423" i="8"/>
  <c r="O423" i="8"/>
  <c r="K423" i="8"/>
  <c r="J423" i="8"/>
  <c r="D334" i="8"/>
  <c r="E334" i="8"/>
  <c r="B334" i="8"/>
  <c r="H334" i="8"/>
  <c r="L334" i="8"/>
  <c r="F334" i="8"/>
  <c r="G334" i="8"/>
  <c r="C334" i="8"/>
  <c r="I334" i="8"/>
  <c r="M334" i="8"/>
  <c r="N334" i="8"/>
  <c r="O334" i="8"/>
  <c r="K334" i="8"/>
  <c r="J334" i="8"/>
  <c r="B313" i="8"/>
  <c r="D313" i="8"/>
  <c r="E313" i="8"/>
  <c r="H313" i="8"/>
  <c r="L313" i="8"/>
  <c r="C313" i="8"/>
  <c r="F313" i="8"/>
  <c r="G313" i="8"/>
  <c r="I313" i="8"/>
  <c r="M313" i="8"/>
  <c r="N313" i="8"/>
  <c r="O313" i="8"/>
  <c r="J313" i="8"/>
  <c r="K313" i="8"/>
  <c r="V1" i="1"/>
  <c r="V4" i="1"/>
  <c r="V5" i="1"/>
  <c r="V12" i="1"/>
  <c r="V2" i="1"/>
  <c r="V3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D6" i="8"/>
  <c r="E6" i="8"/>
  <c r="H6" i="8"/>
  <c r="J6" i="8"/>
  <c r="L6" i="8"/>
  <c r="D7" i="8"/>
  <c r="E7" i="8"/>
  <c r="H7" i="8"/>
  <c r="J7" i="8"/>
  <c r="L7" i="8"/>
  <c r="D8" i="8"/>
  <c r="E8" i="8"/>
  <c r="H8" i="8"/>
  <c r="J8" i="8"/>
  <c r="L8" i="8"/>
  <c r="D9" i="8"/>
  <c r="E9" i="8"/>
  <c r="H9" i="8"/>
  <c r="J9" i="8"/>
  <c r="L9" i="8"/>
  <c r="L10" i="8"/>
  <c r="L11" i="8"/>
  <c r="L12" i="8"/>
  <c r="H19" i="8"/>
  <c r="D19" i="8"/>
  <c r="X1000" i="4"/>
  <c r="X999" i="4"/>
  <c r="X998" i="4"/>
  <c r="X997" i="4"/>
  <c r="X996" i="4"/>
  <c r="X995" i="4"/>
  <c r="X994" i="4"/>
  <c r="X993" i="4"/>
  <c r="X992" i="4"/>
  <c r="X991" i="4"/>
  <c r="X990" i="4"/>
  <c r="X989" i="4"/>
  <c r="X988" i="4"/>
  <c r="X987" i="4"/>
  <c r="X986" i="4"/>
  <c r="X985" i="4"/>
  <c r="X984" i="4"/>
  <c r="X983" i="4"/>
  <c r="X982" i="4"/>
  <c r="X981" i="4"/>
  <c r="X980" i="4"/>
  <c r="X979" i="4"/>
  <c r="X978" i="4"/>
  <c r="X977" i="4"/>
  <c r="X976" i="4"/>
  <c r="X975" i="4"/>
  <c r="X974" i="4"/>
  <c r="X973" i="4"/>
  <c r="X972" i="4"/>
  <c r="X971" i="4"/>
  <c r="X970" i="4"/>
  <c r="X969" i="4"/>
  <c r="X968" i="4"/>
  <c r="X967" i="4"/>
  <c r="X966" i="4"/>
  <c r="X965" i="4"/>
  <c r="X964" i="4"/>
  <c r="X963" i="4"/>
  <c r="X962" i="4"/>
  <c r="X961" i="4"/>
  <c r="X960" i="4"/>
  <c r="X959" i="4"/>
  <c r="X958" i="4"/>
  <c r="X957" i="4"/>
  <c r="X956" i="4"/>
  <c r="X955" i="4"/>
  <c r="X954" i="4"/>
  <c r="X953" i="4"/>
  <c r="X952" i="4"/>
  <c r="X951" i="4"/>
  <c r="X950" i="4"/>
  <c r="X949" i="4"/>
  <c r="X948" i="4"/>
  <c r="X947" i="4"/>
  <c r="X946" i="4"/>
  <c r="X945" i="4"/>
  <c r="X944" i="4"/>
  <c r="X943" i="4"/>
  <c r="X942" i="4"/>
  <c r="X941" i="4"/>
  <c r="X940" i="4"/>
  <c r="X939" i="4"/>
  <c r="X938" i="4"/>
  <c r="X937" i="4"/>
  <c r="X936" i="4"/>
  <c r="X935" i="4"/>
  <c r="X934" i="4"/>
  <c r="X933" i="4"/>
  <c r="X932" i="4"/>
  <c r="X931" i="4"/>
  <c r="X930" i="4"/>
  <c r="X929" i="4"/>
  <c r="X928" i="4"/>
  <c r="X927" i="4"/>
  <c r="X926" i="4"/>
  <c r="X925" i="4"/>
  <c r="X924" i="4"/>
  <c r="X923" i="4"/>
  <c r="X922" i="4"/>
  <c r="X921" i="4"/>
  <c r="X920" i="4"/>
  <c r="X919" i="4"/>
  <c r="X918" i="4"/>
  <c r="X917" i="4"/>
  <c r="X916" i="4"/>
  <c r="X915" i="4"/>
  <c r="X914" i="4"/>
  <c r="X913" i="4"/>
  <c r="X912" i="4"/>
  <c r="X911" i="4"/>
  <c r="X910" i="4"/>
  <c r="X909" i="4"/>
  <c r="X908" i="4"/>
  <c r="X907" i="4"/>
  <c r="X906" i="4"/>
  <c r="X905" i="4"/>
  <c r="X904" i="4"/>
  <c r="X903" i="4"/>
  <c r="X902" i="4"/>
  <c r="X901" i="4"/>
  <c r="X900" i="4"/>
  <c r="X899" i="4"/>
  <c r="X898" i="4"/>
  <c r="X897" i="4"/>
  <c r="X896" i="4"/>
  <c r="X895" i="4"/>
  <c r="X894" i="4"/>
  <c r="X893" i="4"/>
  <c r="X892" i="4"/>
  <c r="X891" i="4"/>
  <c r="X890" i="4"/>
  <c r="X889" i="4"/>
  <c r="X888" i="4"/>
  <c r="X887" i="4"/>
  <c r="X886" i="4"/>
  <c r="X885" i="4"/>
  <c r="X884" i="4"/>
  <c r="X883" i="4"/>
  <c r="X882" i="4"/>
  <c r="X881" i="4"/>
  <c r="X880" i="4"/>
  <c r="X879" i="4"/>
  <c r="X878" i="4"/>
  <c r="X877" i="4"/>
  <c r="X876" i="4"/>
  <c r="X875" i="4"/>
  <c r="X874" i="4"/>
  <c r="X873" i="4"/>
  <c r="X872" i="4"/>
  <c r="X871" i="4"/>
  <c r="X870" i="4"/>
  <c r="X869" i="4"/>
  <c r="X868" i="4"/>
  <c r="X867" i="4"/>
  <c r="X866" i="4"/>
  <c r="X865" i="4"/>
  <c r="X864" i="4"/>
  <c r="X863" i="4"/>
  <c r="X862" i="4"/>
  <c r="X861" i="4"/>
  <c r="X860" i="4"/>
  <c r="X859" i="4"/>
  <c r="X858" i="4"/>
  <c r="X857" i="4"/>
  <c r="X856" i="4"/>
  <c r="X855" i="4"/>
  <c r="X854" i="4"/>
  <c r="X853" i="4"/>
  <c r="X852" i="4"/>
  <c r="X851" i="4"/>
  <c r="X850" i="4"/>
  <c r="X849" i="4"/>
  <c r="X848" i="4"/>
  <c r="X847" i="4"/>
  <c r="X846" i="4"/>
  <c r="X845" i="4"/>
  <c r="X844" i="4"/>
  <c r="X843" i="4"/>
  <c r="X842" i="4"/>
  <c r="X841" i="4"/>
  <c r="X840" i="4"/>
  <c r="X839" i="4"/>
  <c r="X838" i="4"/>
  <c r="X837" i="4"/>
  <c r="X836" i="4"/>
  <c r="X835" i="4"/>
  <c r="X834" i="4"/>
  <c r="X833" i="4"/>
  <c r="X832" i="4"/>
  <c r="X831" i="4"/>
  <c r="X830" i="4"/>
  <c r="X829" i="4"/>
  <c r="X828" i="4"/>
  <c r="X827" i="4"/>
  <c r="X826" i="4"/>
  <c r="X825" i="4"/>
  <c r="X824" i="4"/>
  <c r="X823" i="4"/>
  <c r="X822" i="4"/>
  <c r="X821" i="4"/>
  <c r="X820" i="4"/>
  <c r="X819" i="4"/>
  <c r="X818" i="4"/>
  <c r="X817" i="4"/>
  <c r="X816" i="4"/>
  <c r="X815" i="4"/>
  <c r="X814" i="4"/>
  <c r="X813" i="4"/>
  <c r="X812" i="4"/>
  <c r="X811" i="4"/>
  <c r="X810" i="4"/>
  <c r="X809" i="4"/>
  <c r="X808" i="4"/>
  <c r="X807" i="4"/>
  <c r="X806" i="4"/>
  <c r="X805" i="4"/>
  <c r="X804" i="4"/>
  <c r="X803" i="4"/>
  <c r="X802" i="4"/>
  <c r="X801" i="4"/>
  <c r="X800" i="4"/>
  <c r="X799" i="4"/>
  <c r="X798" i="4"/>
  <c r="X797" i="4"/>
  <c r="X796" i="4"/>
  <c r="X795" i="4"/>
  <c r="X794" i="4"/>
  <c r="X793" i="4"/>
  <c r="X792" i="4"/>
  <c r="X791" i="4"/>
  <c r="X790" i="4"/>
  <c r="X789" i="4"/>
  <c r="X788" i="4"/>
  <c r="X787" i="4"/>
  <c r="X786" i="4"/>
  <c r="X785" i="4"/>
  <c r="X784" i="4"/>
  <c r="X783" i="4"/>
  <c r="X782" i="4"/>
  <c r="X781" i="4"/>
  <c r="X780" i="4"/>
  <c r="X779" i="4"/>
  <c r="X778" i="4"/>
  <c r="X777" i="4"/>
  <c r="X776" i="4"/>
  <c r="X775" i="4"/>
  <c r="X774" i="4"/>
  <c r="X773" i="4"/>
  <c r="X772" i="4"/>
  <c r="X771" i="4"/>
  <c r="X770" i="4"/>
  <c r="X769" i="4"/>
  <c r="X768" i="4"/>
  <c r="X767" i="4"/>
  <c r="X766" i="4"/>
  <c r="X765" i="4"/>
  <c r="X764" i="4"/>
  <c r="X763" i="4"/>
  <c r="X762" i="4"/>
  <c r="X761" i="4"/>
  <c r="X760" i="4"/>
  <c r="X759" i="4"/>
  <c r="X758" i="4"/>
  <c r="X757" i="4"/>
  <c r="X756" i="4"/>
  <c r="X755" i="4"/>
  <c r="X754" i="4"/>
  <c r="X753" i="4"/>
  <c r="X752" i="4"/>
  <c r="X751" i="4"/>
  <c r="X750" i="4"/>
  <c r="X749" i="4"/>
  <c r="X748" i="4"/>
  <c r="X747" i="4"/>
  <c r="X746" i="4"/>
  <c r="X745" i="4"/>
  <c r="X744" i="4"/>
  <c r="X743" i="4"/>
  <c r="X742" i="4"/>
  <c r="X741" i="4"/>
  <c r="X740" i="4"/>
  <c r="X739" i="4"/>
  <c r="X738" i="4"/>
  <c r="X737" i="4"/>
  <c r="X736" i="4"/>
  <c r="X735" i="4"/>
  <c r="X734" i="4"/>
  <c r="X733" i="4"/>
  <c r="X732" i="4"/>
  <c r="X731" i="4"/>
  <c r="X730" i="4"/>
  <c r="X729" i="4"/>
  <c r="X728" i="4"/>
  <c r="X727" i="4"/>
  <c r="X726" i="4"/>
  <c r="X725" i="4"/>
  <c r="X724" i="4"/>
  <c r="X723" i="4"/>
  <c r="X722" i="4"/>
  <c r="X721" i="4"/>
  <c r="X720" i="4"/>
  <c r="X719" i="4"/>
  <c r="X718" i="4"/>
  <c r="X717" i="4"/>
  <c r="X716" i="4"/>
  <c r="X715" i="4"/>
  <c r="X714" i="4"/>
  <c r="X713" i="4"/>
  <c r="X712" i="4"/>
  <c r="X711" i="4"/>
  <c r="X710" i="4"/>
  <c r="X709" i="4"/>
  <c r="X708" i="4"/>
  <c r="X707" i="4"/>
  <c r="X706" i="4"/>
  <c r="X705" i="4"/>
  <c r="X704" i="4"/>
  <c r="X703" i="4"/>
  <c r="X702" i="4"/>
  <c r="X701" i="4"/>
  <c r="X700" i="4"/>
  <c r="X699" i="4"/>
  <c r="X698" i="4"/>
  <c r="X697" i="4"/>
  <c r="X696" i="4"/>
  <c r="X695" i="4"/>
  <c r="X694" i="4"/>
  <c r="X693" i="4"/>
  <c r="X692" i="4"/>
  <c r="X691" i="4"/>
  <c r="X690" i="4"/>
  <c r="X689" i="4"/>
  <c r="X688" i="4"/>
  <c r="X687" i="4"/>
  <c r="X686" i="4"/>
  <c r="X685" i="4"/>
  <c r="X684" i="4"/>
  <c r="X683" i="4"/>
  <c r="X682" i="4"/>
  <c r="X681" i="4"/>
  <c r="X680" i="4"/>
  <c r="X679" i="4"/>
  <c r="X678" i="4"/>
  <c r="X677" i="4"/>
  <c r="X676" i="4"/>
  <c r="X675" i="4"/>
  <c r="X674" i="4"/>
  <c r="X673" i="4"/>
  <c r="X672" i="4"/>
  <c r="X671" i="4"/>
  <c r="X670" i="4"/>
  <c r="X669" i="4"/>
  <c r="X668" i="4"/>
  <c r="X667" i="4"/>
  <c r="X666" i="4"/>
  <c r="X665" i="4"/>
  <c r="X664" i="4"/>
  <c r="X663" i="4"/>
  <c r="X662" i="4"/>
  <c r="X661" i="4"/>
  <c r="X660" i="4"/>
  <c r="X659" i="4"/>
  <c r="X658" i="4"/>
  <c r="X657" i="4"/>
  <c r="X656" i="4"/>
  <c r="X655" i="4"/>
  <c r="X654" i="4"/>
  <c r="X653" i="4"/>
  <c r="X652" i="4"/>
  <c r="X651" i="4"/>
  <c r="X650" i="4"/>
  <c r="X649" i="4"/>
  <c r="X648" i="4"/>
  <c r="X647" i="4"/>
  <c r="X646" i="4"/>
  <c r="X645" i="4"/>
  <c r="X644" i="4"/>
  <c r="X643" i="4"/>
  <c r="X642" i="4"/>
  <c r="X641" i="4"/>
  <c r="X640" i="4"/>
  <c r="X639" i="4"/>
  <c r="X638" i="4"/>
  <c r="X637" i="4"/>
  <c r="X636" i="4"/>
  <c r="X635" i="4"/>
  <c r="X634" i="4"/>
  <c r="X633" i="4"/>
  <c r="X632" i="4"/>
  <c r="X631" i="4"/>
  <c r="X630" i="4"/>
  <c r="X629" i="4"/>
  <c r="X628" i="4"/>
  <c r="X627" i="4"/>
  <c r="X626" i="4"/>
  <c r="X625" i="4"/>
  <c r="X624" i="4"/>
  <c r="X623" i="4"/>
  <c r="X622" i="4"/>
  <c r="X621" i="4"/>
  <c r="X620" i="4"/>
  <c r="X619" i="4"/>
  <c r="X618" i="4"/>
  <c r="X617" i="4"/>
  <c r="X616" i="4"/>
  <c r="X615" i="4"/>
  <c r="X614" i="4"/>
  <c r="X613" i="4"/>
  <c r="X612" i="4"/>
  <c r="X611" i="4"/>
  <c r="X610" i="4"/>
  <c r="X609" i="4"/>
  <c r="X608" i="4"/>
  <c r="X607" i="4"/>
  <c r="X606" i="4"/>
  <c r="X605" i="4"/>
  <c r="X604" i="4"/>
  <c r="X603" i="4"/>
  <c r="X602" i="4"/>
  <c r="X601" i="4"/>
  <c r="X600" i="4"/>
  <c r="X599" i="4"/>
  <c r="X598" i="4"/>
  <c r="X597" i="4"/>
  <c r="X596" i="4"/>
  <c r="X595" i="4"/>
  <c r="X594" i="4"/>
  <c r="X593" i="4"/>
  <c r="X592" i="4"/>
  <c r="X591" i="4"/>
  <c r="X590" i="4"/>
  <c r="X589" i="4"/>
  <c r="X588" i="4"/>
  <c r="X587" i="4"/>
  <c r="X586" i="4"/>
  <c r="X585" i="4"/>
  <c r="X584" i="4"/>
  <c r="X583" i="4"/>
  <c r="X582" i="4"/>
  <c r="X581" i="4"/>
  <c r="X580" i="4"/>
  <c r="X579" i="4"/>
  <c r="X578" i="4"/>
  <c r="X577" i="4"/>
  <c r="X576" i="4"/>
  <c r="X575" i="4"/>
  <c r="X574" i="4"/>
  <c r="X573" i="4"/>
  <c r="X572" i="4"/>
  <c r="X571" i="4"/>
  <c r="X570" i="4"/>
  <c r="X569" i="4"/>
  <c r="X568" i="4"/>
  <c r="X567" i="4"/>
  <c r="X566" i="4"/>
  <c r="X565" i="4"/>
  <c r="X564" i="4"/>
  <c r="X563" i="4"/>
  <c r="X562" i="4"/>
  <c r="X561" i="4"/>
  <c r="X560" i="4"/>
  <c r="X559" i="4"/>
  <c r="X558" i="4"/>
  <c r="X557" i="4"/>
  <c r="X556" i="4"/>
  <c r="X555" i="4"/>
  <c r="X554" i="4"/>
  <c r="X553" i="4"/>
  <c r="X552" i="4"/>
  <c r="X551" i="4"/>
  <c r="X550" i="4"/>
  <c r="X549" i="4"/>
  <c r="X548" i="4"/>
  <c r="X547" i="4"/>
  <c r="X546" i="4"/>
  <c r="X545" i="4"/>
  <c r="X544" i="4"/>
  <c r="X543" i="4"/>
  <c r="X542" i="4"/>
  <c r="X541" i="4"/>
  <c r="X540" i="4"/>
  <c r="X539" i="4"/>
  <c r="X538" i="4"/>
  <c r="X537" i="4"/>
  <c r="X536" i="4"/>
  <c r="X535" i="4"/>
  <c r="X534" i="4"/>
  <c r="X533" i="4"/>
  <c r="X532" i="4"/>
  <c r="X531" i="4"/>
  <c r="X530" i="4"/>
  <c r="X529" i="4"/>
  <c r="X528" i="4"/>
  <c r="X527" i="4"/>
  <c r="X526" i="4"/>
  <c r="X525" i="4"/>
  <c r="X524" i="4"/>
  <c r="X523" i="4"/>
  <c r="X522" i="4"/>
  <c r="X521" i="4"/>
  <c r="X520" i="4"/>
  <c r="X519" i="4"/>
  <c r="X518" i="4"/>
  <c r="X517" i="4"/>
  <c r="X516" i="4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461" i="4"/>
  <c r="X460" i="4"/>
  <c r="X459" i="4"/>
  <c r="X458" i="4"/>
  <c r="X457" i="4"/>
  <c r="X456" i="4"/>
  <c r="X455" i="4"/>
  <c r="X454" i="4"/>
  <c r="X453" i="4"/>
  <c r="X452" i="4"/>
  <c r="X451" i="4"/>
  <c r="X450" i="4"/>
  <c r="X449" i="4"/>
  <c r="X448" i="4"/>
  <c r="X447" i="4"/>
  <c r="X446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C67" i="2"/>
  <c r="D67" i="2"/>
  <c r="E67" i="2"/>
  <c r="G67" i="2"/>
  <c r="B68" i="2"/>
  <c r="C68" i="2"/>
  <c r="D68" i="2"/>
  <c r="E68" i="2"/>
  <c r="G68" i="2"/>
  <c r="B69" i="2"/>
  <c r="C69" i="2"/>
  <c r="D69" i="2"/>
  <c r="E69" i="2"/>
  <c r="G69" i="2"/>
  <c r="B70" i="2"/>
  <c r="D70" i="2"/>
  <c r="E70" i="2"/>
  <c r="G70" i="2"/>
  <c r="G71" i="2"/>
  <c r="G72" i="2"/>
  <c r="F68" i="2"/>
  <c r="F69" i="2"/>
  <c r="F70" i="2"/>
  <c r="G73" i="2"/>
  <c r="D71" i="2"/>
  <c r="C71" i="2"/>
  <c r="B71" i="2"/>
  <c r="E65" i="2"/>
  <c r="C65" i="2"/>
  <c r="D48" i="2"/>
  <c r="C48" i="2"/>
  <c r="B56" i="2"/>
  <c r="C56" i="2"/>
  <c r="D56" i="2"/>
  <c r="E56" i="2"/>
  <c r="G56" i="2"/>
  <c r="B57" i="2"/>
  <c r="C57" i="2"/>
  <c r="D57" i="2"/>
  <c r="E57" i="2"/>
  <c r="G57" i="2"/>
  <c r="B58" i="2"/>
  <c r="C58" i="2"/>
  <c r="D58" i="2"/>
  <c r="E58" i="2"/>
  <c r="G58" i="2"/>
  <c r="B59" i="2"/>
  <c r="C59" i="2"/>
  <c r="D59" i="2"/>
  <c r="E59" i="2"/>
  <c r="G59" i="2"/>
  <c r="B60" i="2"/>
  <c r="C60" i="2"/>
  <c r="D60" i="2"/>
  <c r="E60" i="2"/>
  <c r="G60" i="2"/>
  <c r="G61" i="2"/>
  <c r="G62" i="2"/>
  <c r="F56" i="2"/>
  <c r="F57" i="2"/>
  <c r="F58" i="2"/>
  <c r="F59" i="2"/>
  <c r="F60" i="2"/>
  <c r="G63" i="2"/>
  <c r="D61" i="2"/>
  <c r="C61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4" i="2"/>
  <c r="F23" i="2"/>
  <c r="F22" i="2"/>
  <c r="F21" i="2"/>
  <c r="F20" i="2"/>
  <c r="F19" i="2"/>
  <c r="F18" i="2"/>
  <c r="F17" i="2"/>
  <c r="F16" i="2"/>
  <c r="F15" i="2"/>
  <c r="B61" i="2"/>
  <c r="F25" i="2"/>
  <c r="G50" i="2"/>
  <c r="B48" i="2"/>
  <c r="C6" i="2"/>
  <c r="D6" i="2"/>
  <c r="E6" i="2"/>
  <c r="G6" i="2"/>
  <c r="C7" i="2"/>
  <c r="D7" i="2"/>
  <c r="E7" i="2"/>
  <c r="G7" i="2"/>
  <c r="C8" i="2"/>
  <c r="D8" i="2"/>
  <c r="E8" i="2"/>
  <c r="G8" i="2"/>
  <c r="C9" i="2"/>
  <c r="D9" i="2"/>
  <c r="E9" i="2"/>
  <c r="G9" i="2"/>
  <c r="G10" i="2"/>
  <c r="G11" i="2"/>
  <c r="F6" i="2"/>
  <c r="F7" i="2"/>
  <c r="F8" i="2"/>
  <c r="F9" i="2"/>
  <c r="G12" i="2"/>
  <c r="V789" i="4"/>
  <c r="V386" i="4"/>
  <c r="V78" i="4"/>
  <c r="V735" i="4"/>
  <c r="V362" i="4"/>
  <c r="V522" i="4"/>
  <c r="V748" i="4"/>
  <c r="V415" i="4"/>
  <c r="V340" i="4"/>
  <c r="V695" i="4"/>
  <c r="V365" i="4"/>
  <c r="V881" i="4"/>
  <c r="V272" i="4"/>
  <c r="V865" i="4"/>
  <c r="V283" i="4"/>
  <c r="V438" i="4"/>
  <c r="V936" i="4"/>
  <c r="V611" i="4"/>
  <c r="V811" i="4"/>
  <c r="V940" i="4"/>
  <c r="V204" i="4"/>
  <c r="V546" i="4"/>
  <c r="V530" i="4"/>
  <c r="V64" i="4"/>
  <c r="V199" i="4"/>
  <c r="V599" i="4"/>
  <c r="V905" i="4"/>
  <c r="V162" i="4"/>
  <c r="V908" i="4"/>
  <c r="V313" i="4"/>
  <c r="V745" i="4"/>
  <c r="V900" i="4"/>
  <c r="V697" i="4"/>
  <c r="V543" i="4"/>
  <c r="V360" i="4"/>
  <c r="V17" i="4"/>
  <c r="V524" i="4"/>
  <c r="V694" i="4"/>
  <c r="V514" i="4"/>
  <c r="V363" i="4"/>
  <c r="V634" i="4"/>
  <c r="V756" i="4"/>
  <c r="V150" i="4"/>
  <c r="V718" i="4"/>
  <c r="V183" i="4"/>
  <c r="V398" i="4"/>
  <c r="V972" i="4"/>
  <c r="V762" i="4"/>
  <c r="V465" i="4"/>
  <c r="V702" i="4"/>
  <c r="V711" i="4"/>
  <c r="V322" i="4"/>
  <c r="V602" i="4"/>
  <c r="V666" i="4"/>
  <c r="V939" i="4"/>
  <c r="V385" i="4"/>
  <c r="V292" i="4"/>
  <c r="V98" i="4"/>
  <c r="V330" i="4"/>
  <c r="V691" i="4"/>
  <c r="V890" i="4"/>
  <c r="V864" i="4"/>
  <c r="V445" i="4"/>
  <c r="V62" i="4"/>
  <c r="V405" i="4"/>
  <c r="V307" i="4"/>
  <c r="V21" i="4"/>
  <c r="V179" i="4"/>
  <c r="V358" i="4"/>
  <c r="V366" i="4"/>
  <c r="V241" i="4"/>
  <c r="V391" i="4"/>
  <c r="V965" i="4"/>
  <c r="V126" i="4"/>
  <c r="V46" i="4"/>
  <c r="V892" i="4"/>
  <c r="V434" i="4"/>
  <c r="V252" i="4"/>
  <c r="V987" i="4"/>
  <c r="V377" i="4"/>
  <c r="V664" i="4"/>
  <c r="V515" i="4"/>
  <c r="V996" i="4"/>
  <c r="V601" i="4"/>
  <c r="V1001" i="4"/>
  <c r="V649" i="4"/>
  <c r="V464" i="4"/>
  <c r="V619" i="4"/>
  <c r="V802" i="4"/>
  <c r="V782" i="4"/>
  <c r="V653" i="4"/>
  <c r="V703" i="4"/>
  <c r="V721" i="4"/>
  <c r="V725" i="4"/>
  <c r="V139" i="4"/>
  <c r="V210" i="4"/>
  <c r="V263" i="4"/>
  <c r="V967" i="4"/>
  <c r="V684" i="4"/>
  <c r="V561" i="4"/>
  <c r="V765" i="4"/>
  <c r="V473" i="4"/>
  <c r="V347" i="4"/>
  <c r="V557" i="4"/>
  <c r="V947" i="4"/>
  <c r="V157" i="4"/>
  <c r="V841" i="4"/>
  <c r="V471" i="4"/>
  <c r="V381" i="4"/>
  <c r="V532" i="4"/>
  <c r="V926" i="4"/>
  <c r="V882" i="4"/>
  <c r="V998" i="4"/>
  <c r="V597" i="4"/>
  <c r="V74" i="4"/>
  <c r="V760" i="4"/>
  <c r="V136" i="4"/>
  <c r="V472" i="4"/>
  <c r="V953" i="4"/>
  <c r="V925" i="4"/>
  <c r="V885" i="4"/>
  <c r="V280" i="4"/>
  <c r="V704" i="4"/>
  <c r="V418" i="4"/>
  <c r="V232" i="4"/>
  <c r="V701" i="4"/>
  <c r="V85" i="4"/>
  <c r="V261" i="4"/>
  <c r="V239" i="4"/>
  <c r="V920" i="4"/>
  <c r="V34" i="4"/>
  <c r="V910" i="4"/>
  <c r="V661" i="4"/>
  <c r="V521" i="4"/>
  <c r="V478" i="4"/>
  <c r="V475" i="4"/>
  <c r="V787" i="4"/>
  <c r="V531" i="4"/>
  <c r="V469" i="4"/>
  <c r="V843" i="4"/>
  <c r="V699" i="4"/>
  <c r="V747" i="4"/>
  <c r="V663" i="4"/>
  <c r="V90" i="4"/>
  <c r="V298" i="4"/>
  <c r="V970" i="4"/>
  <c r="V286" i="4"/>
  <c r="V295" i="4"/>
  <c r="V759" i="4"/>
  <c r="V481" i="4"/>
  <c r="V53" i="4"/>
  <c r="V251" i="4"/>
  <c r="V195" i="4"/>
  <c r="V888" i="4"/>
  <c r="V753" i="4"/>
  <c r="V678" i="4"/>
  <c r="V337" i="4"/>
  <c r="V420" i="4"/>
  <c r="V620" i="4"/>
  <c r="V823" i="4"/>
  <c r="V558" i="4"/>
  <c r="V614" i="4"/>
  <c r="V25" i="4"/>
  <c r="V88" i="4"/>
  <c r="V134" i="4"/>
  <c r="V506" i="4"/>
  <c r="V816" i="4"/>
  <c r="V978" i="4"/>
  <c r="V175" i="4"/>
  <c r="V518" i="4"/>
  <c r="V884" i="4"/>
  <c r="V938" i="4"/>
  <c r="V766" i="4"/>
  <c r="V750" i="4"/>
  <c r="V351" i="4"/>
  <c r="V727" i="4"/>
  <c r="V60" i="4"/>
  <c r="V576" i="4"/>
  <c r="V623" i="4"/>
  <c r="V137" i="4"/>
  <c r="V242" i="4"/>
  <c r="V999" i="4"/>
  <c r="V335" i="4"/>
  <c r="V238" i="4"/>
  <c r="V912" i="4"/>
  <c r="V744" i="4"/>
  <c r="V630" i="4"/>
  <c r="V959" i="4"/>
  <c r="V19" i="4"/>
  <c r="V93" i="4"/>
  <c r="V371" i="4"/>
  <c r="V954" i="4"/>
  <c r="V99" i="4"/>
  <c r="V24" i="4"/>
  <c r="V952" i="4"/>
  <c r="V913" i="4"/>
  <c r="V114" i="4"/>
  <c r="V773" i="4"/>
  <c r="V372" i="4"/>
  <c r="V350" i="4"/>
  <c r="V331" i="4"/>
  <c r="V55" i="4"/>
  <c r="V198" i="4"/>
  <c r="V916" i="4"/>
  <c r="V497" i="4"/>
  <c r="V633" i="4"/>
  <c r="V606" i="4"/>
  <c r="V177" i="4"/>
  <c r="V867" i="4"/>
  <c r="V160" i="4"/>
  <c r="V852" i="4"/>
  <c r="V861" i="4"/>
  <c r="V583" i="4"/>
  <c r="V570" i="4"/>
  <c r="V419" i="4"/>
  <c r="V877" i="4"/>
  <c r="V80" i="4"/>
  <c r="V274" i="4"/>
  <c r="V417" i="4"/>
  <c r="V813" i="4"/>
  <c r="V738" i="4"/>
  <c r="V837" i="4"/>
  <c r="V688" i="4"/>
  <c r="V692" i="4"/>
  <c r="V253" i="4"/>
  <c r="V302" i="4"/>
  <c r="V479" i="4"/>
  <c r="V660" i="4"/>
  <c r="V932" i="4"/>
  <c r="V595" i="4"/>
  <c r="V355" i="4"/>
  <c r="V709" i="4"/>
  <c r="V609" i="4"/>
  <c r="V642" i="4"/>
  <c r="V151" i="4"/>
  <c r="V535" i="4"/>
  <c r="V986" i="4"/>
  <c r="V477" i="4"/>
  <c r="V458" i="4"/>
  <c r="V815" i="4"/>
  <c r="V45" i="4"/>
  <c r="V268" i="4"/>
  <c r="V205" i="4"/>
  <c r="V223" i="4"/>
  <c r="V214" i="4"/>
  <c r="V336" i="4"/>
  <c r="V840" i="4"/>
  <c r="V81" i="4"/>
  <c r="V113" i="4"/>
  <c r="V13" i="4"/>
  <c r="V627" i="4"/>
  <c r="V826" i="4"/>
  <c r="V206" i="4"/>
  <c r="V541" i="4"/>
  <c r="V373" i="4"/>
  <c r="V991" i="4"/>
  <c r="V538" i="4"/>
  <c r="V648" i="4"/>
  <c r="V125" i="4"/>
  <c r="V504" i="4"/>
  <c r="V774" i="4"/>
  <c r="V887" i="4"/>
  <c r="V780" i="4"/>
  <c r="V975" i="4"/>
  <c r="V755" i="4"/>
  <c r="V670" i="4"/>
  <c r="V556" i="4"/>
  <c r="V67" i="4"/>
  <c r="V432" i="4"/>
  <c r="V872" i="4"/>
  <c r="V209" i="4"/>
  <c r="V873" i="4"/>
  <c r="V395" i="4"/>
  <c r="V230" i="4"/>
  <c r="V2" i="4"/>
  <c r="V548" i="4"/>
  <c r="V73" i="4"/>
  <c r="V181" i="4"/>
  <c r="V15" i="4"/>
  <c r="V237" i="4"/>
  <c r="V857" i="4"/>
  <c r="V646" i="4"/>
  <c r="V311" i="4"/>
  <c r="V637" i="4"/>
  <c r="V918" i="4"/>
  <c r="V990" i="4"/>
  <c r="V147" i="4"/>
  <c r="V537" i="4"/>
  <c r="V163" i="4"/>
  <c r="V31" i="4"/>
  <c r="V455" i="4"/>
  <c r="V170" i="4"/>
  <c r="V616" i="4"/>
  <c r="V879" i="4"/>
  <c r="V829" i="4"/>
  <c r="V545" i="4"/>
  <c r="V539" i="4"/>
  <c r="V258" i="4"/>
  <c r="V869" i="4"/>
  <c r="V142" i="4"/>
  <c r="V401" i="4"/>
  <c r="V374" i="4"/>
  <c r="V97" i="4"/>
  <c r="V138" i="4"/>
  <c r="V185" i="4"/>
  <c r="V493" i="4"/>
  <c r="V801" i="4"/>
  <c r="V607" i="4"/>
  <c r="V564" i="4"/>
  <c r="V112" i="4"/>
  <c r="V716" i="4"/>
  <c r="V584" i="4"/>
  <c r="V603" i="4"/>
  <c r="V244" i="4"/>
  <c r="V878" i="4"/>
  <c r="V960" i="4"/>
  <c r="V818" i="4"/>
  <c r="V301" i="4"/>
  <c r="V492" i="4"/>
  <c r="V325" i="4"/>
  <c r="V291" i="4"/>
  <c r="V520" i="4"/>
  <c r="V836" i="4"/>
  <c r="V821" i="4"/>
  <c r="V788" i="4"/>
  <c r="V554" i="4"/>
  <c r="V449" i="4"/>
  <c r="V966" i="4"/>
  <c r="V838" i="4"/>
  <c r="V763" i="4"/>
  <c r="V625" i="4"/>
  <c r="V810" i="4"/>
  <c r="V706" i="4"/>
  <c r="V686" i="4"/>
  <c r="V868" i="4"/>
  <c r="V124" i="4"/>
  <c r="V127" i="4"/>
  <c r="V484" i="4"/>
  <c r="V91" i="4"/>
  <c r="V222" i="4"/>
  <c r="V871" i="4"/>
  <c r="V769" i="4"/>
  <c r="V964" i="4"/>
  <c r="V89" i="4"/>
  <c r="V752" i="4"/>
  <c r="V512" i="4"/>
  <c r="V934" i="4"/>
  <c r="V499" i="4"/>
  <c r="V406" i="4"/>
  <c r="V914" i="4"/>
  <c r="V43" i="4"/>
  <c r="V106" i="4"/>
  <c r="V262" i="4"/>
  <c r="V790" i="4"/>
  <c r="V931" i="4"/>
  <c r="V393" i="4"/>
  <c r="V387" i="4"/>
  <c r="V795" i="4"/>
  <c r="V226" i="4"/>
  <c r="V63" i="4"/>
  <c r="V779" i="4"/>
  <c r="V304" i="4"/>
  <c r="V997" i="4"/>
  <c r="V257" i="4"/>
  <c r="V267" i="4"/>
  <c r="V246" i="4"/>
  <c r="V430" i="4"/>
  <c r="V287" i="4"/>
  <c r="V334" i="4"/>
  <c r="V719" i="4"/>
  <c r="V731" i="4"/>
  <c r="V758" i="4"/>
  <c r="V284" i="4"/>
  <c r="V454" i="4"/>
  <c r="V429" i="4"/>
  <c r="V555" i="4"/>
  <c r="V388" i="4"/>
  <c r="V742" i="4"/>
  <c r="V319" i="4"/>
  <c r="V717" i="4"/>
  <c r="V33" i="4"/>
  <c r="V680" i="4"/>
  <c r="V720" i="4"/>
  <c r="V951" i="4"/>
  <c r="V982" i="4"/>
  <c r="V376" i="4"/>
  <c r="V713" i="4"/>
  <c r="V667" i="4"/>
  <c r="V191" i="4"/>
  <c r="V61" i="4"/>
  <c r="V224" i="4"/>
  <c r="V443" i="4"/>
  <c r="V569" i="4"/>
  <c r="V786" i="4"/>
  <c r="V598" i="4"/>
  <c r="V208" i="4"/>
  <c r="V665" i="4"/>
  <c r="V383" i="4"/>
  <c r="V96" i="4"/>
  <c r="V507" i="4"/>
  <c r="V736" i="4"/>
  <c r="V590" i="4"/>
  <c r="V770" i="4"/>
  <c r="V285" i="4"/>
  <c r="V100" i="4"/>
  <c r="V247" i="4"/>
  <c r="V577" i="4"/>
  <c r="V341" i="4"/>
  <c r="V426" i="4"/>
  <c r="V9" i="4"/>
  <c r="V485" i="4"/>
  <c r="V176" i="4"/>
  <c r="V218" i="4"/>
  <c r="V594" i="4"/>
  <c r="V442" i="4"/>
  <c r="V460" i="4"/>
  <c r="V519" i="4"/>
  <c r="V264" i="4"/>
  <c r="V645" i="4"/>
  <c r="V130" i="4"/>
  <c r="V104" i="4"/>
  <c r="V596" i="4"/>
  <c r="V410" i="4"/>
  <c r="V613" i="4"/>
  <c r="V593" i="4"/>
  <c r="V133" i="4"/>
  <c r="V79" i="4"/>
  <c r="V832" i="4"/>
  <c r="V850" i="4"/>
  <c r="V656" i="4"/>
  <c r="V886" i="4"/>
  <c r="V754" i="4"/>
  <c r="V552" i="4"/>
  <c r="V254" i="4"/>
  <c r="V333" i="4"/>
  <c r="V800" i="4"/>
  <c r="V983" i="4"/>
  <c r="V42" i="4"/>
  <c r="V329" i="4"/>
  <c r="V615" i="4"/>
  <c r="V411" i="4"/>
  <c r="V693" i="4"/>
  <c r="V814" i="4"/>
  <c r="V491" i="4"/>
  <c r="V235" i="4"/>
  <c r="V165" i="4"/>
  <c r="V433" i="4"/>
  <c r="V896" i="4"/>
  <c r="V367" i="4"/>
  <c r="V116" i="4"/>
  <c r="V946" i="4"/>
  <c r="V30" i="4"/>
  <c r="V332" i="4"/>
  <c r="V436" i="4"/>
  <c r="V236" i="4"/>
  <c r="V196" i="4"/>
  <c r="V604" i="4"/>
  <c r="V870" i="4"/>
  <c r="V440" i="4"/>
  <c r="V323" i="4"/>
  <c r="V629" i="4"/>
  <c r="V924" i="4"/>
  <c r="V707" i="4"/>
  <c r="V256" i="4"/>
  <c r="V501" i="4"/>
  <c r="V641" i="4"/>
  <c r="V228" i="4"/>
  <c r="V310" i="4"/>
  <c r="V563" i="4"/>
  <c r="V490" i="4"/>
  <c r="V37" i="4"/>
  <c r="V498" i="4"/>
  <c r="V309" i="4"/>
  <c r="V320" i="4"/>
  <c r="V930" i="4"/>
  <c r="V141" i="4"/>
  <c r="V685" i="4"/>
  <c r="V898" i="4"/>
  <c r="V652" i="4"/>
  <c r="V834" i="4"/>
  <c r="V47" i="4"/>
  <c r="V168" i="4"/>
  <c r="V899" i="4"/>
  <c r="V249" i="4"/>
  <c r="V27" i="4"/>
  <c r="V489" i="4"/>
  <c r="V23" i="4"/>
  <c r="V573" i="4"/>
  <c r="V799" i="4"/>
  <c r="V66" i="4"/>
  <c r="V943" i="4"/>
  <c r="V277" i="4"/>
  <c r="V891" i="4"/>
  <c r="V516" i="4"/>
  <c r="V227" i="4"/>
  <c r="V171" i="4"/>
  <c r="V174" i="4"/>
  <c r="V144" i="4"/>
  <c r="V833" i="4"/>
  <c r="V644" i="4"/>
  <c r="V233" i="4"/>
  <c r="V225" i="4"/>
  <c r="V345" i="4"/>
  <c r="V949" i="4"/>
  <c r="V621" i="4"/>
  <c r="V457" i="4"/>
  <c r="V8" i="4"/>
  <c r="V187" i="4"/>
  <c r="V937" i="4"/>
  <c r="V412" i="4"/>
  <c r="V690" i="4"/>
  <c r="V279" i="4"/>
  <c r="V723" i="4"/>
  <c r="V636" i="4"/>
  <c r="V172" i="4"/>
  <c r="V153" i="4"/>
  <c r="V111" i="4"/>
  <c r="V712" i="4"/>
  <c r="V167" i="4"/>
  <c r="V698" i="4"/>
  <c r="V300" i="4"/>
  <c r="V121" i="4"/>
  <c r="V822" i="4"/>
  <c r="V547" i="4"/>
  <c r="V643" i="4"/>
  <c r="V193" i="4"/>
  <c r="V188" i="4"/>
  <c r="V35" i="4"/>
  <c r="V16" i="4"/>
  <c r="V639" i="4"/>
  <c r="V798" i="4"/>
  <c r="V588" i="4"/>
  <c r="V903" i="4"/>
  <c r="V357" i="4"/>
  <c r="V612" i="4"/>
  <c r="V421" i="4"/>
  <c r="V65" i="4"/>
  <c r="V624" i="4"/>
  <c r="V361" i="4"/>
  <c r="V710" i="4"/>
  <c r="V792" i="4"/>
  <c r="V6" i="4"/>
  <c r="V672" i="4"/>
  <c r="V740" i="4"/>
  <c r="V571" i="4"/>
  <c r="V809" i="4"/>
  <c r="V568" i="4"/>
  <c r="V585" i="4"/>
  <c r="V20" i="4"/>
  <c r="V973" i="4"/>
  <c r="V312" i="4"/>
  <c r="V282" i="4"/>
  <c r="V549" i="4"/>
  <c r="V384" i="4"/>
  <c r="V192" i="4"/>
  <c r="V817" i="4"/>
  <c r="V56" i="4"/>
  <c r="V562" i="4"/>
  <c r="V353" i="4"/>
  <c r="V396" i="4"/>
  <c r="V26" i="4"/>
  <c r="V673" i="4"/>
  <c r="V216" i="4"/>
  <c r="V36" i="4"/>
  <c r="V303" i="4"/>
  <c r="V462" i="4"/>
  <c r="V444" i="4"/>
  <c r="V392" i="4"/>
  <c r="V974" i="4"/>
  <c r="V683" i="4"/>
  <c r="V161" i="4"/>
  <c r="V229" i="4"/>
  <c r="V148" i="4"/>
  <c r="V579" i="4"/>
  <c r="V591" i="4"/>
  <c r="V587" i="4"/>
  <c r="V346" i="4"/>
  <c r="V109" i="4"/>
  <c r="V437" i="4"/>
  <c r="V651" i="4"/>
  <c r="V123" i="4"/>
  <c r="V592" i="4"/>
  <c r="V941" i="4"/>
  <c r="V553" i="4"/>
  <c r="V844" i="4"/>
  <c r="V259" i="4"/>
  <c r="V349" i="4"/>
  <c r="V495" i="4"/>
  <c r="V904" i="4"/>
  <c r="V427" i="4"/>
  <c r="V105" i="4"/>
  <c r="V657" i="4"/>
  <c r="V128" i="4"/>
  <c r="V474" i="4"/>
  <c r="V441" i="4"/>
  <c r="V608" i="4"/>
  <c r="V77" i="4"/>
  <c r="V945" i="4"/>
  <c r="V397" i="4"/>
  <c r="V296" i="4"/>
  <c r="V314" i="4"/>
  <c r="V178" i="4"/>
  <c r="V513" i="4"/>
  <c r="V551" i="4"/>
  <c r="V977" i="4"/>
  <c r="V527" i="4"/>
  <c r="V423" i="4"/>
  <c r="V659" i="4"/>
  <c r="V115" i="4"/>
  <c r="V379" i="4"/>
  <c r="V290" i="4"/>
  <c r="V505" i="4"/>
  <c r="V907" i="4"/>
  <c r="V143" i="4"/>
  <c r="V482" i="4"/>
  <c r="V772" i="4"/>
  <c r="V234" i="4"/>
  <c r="V213" i="4"/>
  <c r="V988" i="4"/>
  <c r="V476" i="4"/>
  <c r="V7" i="4"/>
  <c r="V992" i="4"/>
  <c r="V82" i="4"/>
  <c r="V502" i="4"/>
  <c r="V921" i="4"/>
  <c r="V995" i="4"/>
  <c r="V989" i="4"/>
  <c r="V466" i="4"/>
  <c r="V853" i="4"/>
  <c r="V638" i="4"/>
  <c r="V622" i="4"/>
  <c r="V681" i="4"/>
  <c r="V715" i="4"/>
  <c r="V734" i="4"/>
  <c r="V326" i="4"/>
  <c r="V536" i="4"/>
  <c r="V369" i="4"/>
  <c r="V486" i="4"/>
  <c r="V675" i="4"/>
  <c r="V189" i="4"/>
  <c r="V526" i="4"/>
  <c r="V70" i="4"/>
  <c r="V784" i="4"/>
  <c r="V508" i="4"/>
  <c r="V194" i="4"/>
  <c r="V58" i="4"/>
  <c r="V859" i="4"/>
  <c r="V655" i="4"/>
  <c r="V110" i="4"/>
  <c r="V184" i="4"/>
  <c r="V146" i="4"/>
  <c r="V364" i="4"/>
  <c r="V724" i="4"/>
  <c r="V86" i="4"/>
  <c r="V293" i="4"/>
  <c r="V746" i="4"/>
  <c r="V781" i="4"/>
  <c r="V654" i="4"/>
  <c r="V705" i="4"/>
  <c r="V839" i="4"/>
  <c r="V316" i="4"/>
  <c r="V767" i="4"/>
  <c r="V207" i="4"/>
  <c r="V452" i="4"/>
  <c r="V671" i="4"/>
  <c r="V761" i="4"/>
  <c r="V976" i="4"/>
  <c r="V909" i="4"/>
  <c r="V390" i="4"/>
  <c r="V883" i="4"/>
  <c r="V131" i="4"/>
  <c r="V785" i="4"/>
  <c r="V317" i="4"/>
  <c r="V842" i="4"/>
  <c r="V674" i="4"/>
  <c r="V120" i="4"/>
  <c r="V566" i="4"/>
  <c r="V610" i="4"/>
  <c r="V416" i="4"/>
  <c r="V771" i="4"/>
  <c r="V714" i="4"/>
  <c r="V49" i="4"/>
  <c r="V778" i="4"/>
  <c r="V51" i="4"/>
  <c r="V581" i="4"/>
  <c r="V305" i="4"/>
  <c r="V44" i="4"/>
  <c r="V722" i="4"/>
  <c r="V835" i="4"/>
  <c r="V831" i="4"/>
  <c r="V3" i="4"/>
  <c r="V186" i="4"/>
  <c r="V57" i="4"/>
  <c r="V808" i="4"/>
  <c r="V327" i="4"/>
  <c r="V962" i="4"/>
  <c r="V122" i="4"/>
  <c r="V240" i="4"/>
  <c r="V728" i="4"/>
  <c r="V39" i="4"/>
  <c r="V580" i="4"/>
  <c r="V542" i="4"/>
  <c r="V215" i="4"/>
  <c r="V797" i="4"/>
  <c r="V961" i="4"/>
  <c r="V919" i="4"/>
  <c r="V807" i="4"/>
  <c r="V874" i="4"/>
  <c r="V955" i="4"/>
  <c r="V132" i="4"/>
  <c r="V119" i="4"/>
  <c r="V135" i="4"/>
  <c r="V917" i="4"/>
  <c r="V805" i="4"/>
  <c r="V969" i="4"/>
  <c r="V739" i="4"/>
  <c r="V315" i="4"/>
  <c r="V288" i="4"/>
  <c r="V342" i="4"/>
  <c r="V668" i="4"/>
  <c r="V400" i="4"/>
  <c r="V794" i="4"/>
  <c r="V202" i="4"/>
  <c r="V525" i="4"/>
  <c r="V574" i="4"/>
  <c r="V980" i="4"/>
  <c r="V632" i="4"/>
  <c r="V981" i="4"/>
  <c r="V269" i="4"/>
  <c r="V567" i="4"/>
  <c r="V117" i="4"/>
  <c r="V948" i="4"/>
  <c r="V321" i="4"/>
  <c r="V866" i="4"/>
  <c r="V76" i="4"/>
  <c r="V182" i="4"/>
  <c r="V582" i="4"/>
  <c r="V828" i="4"/>
  <c r="V352" i="4"/>
  <c r="V356" i="4"/>
  <c r="V149" i="4"/>
  <c r="V729" i="4"/>
  <c r="V467" i="4"/>
  <c r="V572" i="4"/>
  <c r="V911" i="4"/>
  <c r="V439" i="4"/>
  <c r="V764" i="4"/>
  <c r="V468" i="4"/>
  <c r="V488" i="4"/>
  <c r="V38" i="4"/>
  <c r="V14" i="4"/>
  <c r="V409" i="4"/>
  <c r="V169" i="4"/>
  <c r="V54" i="4"/>
  <c r="V197" i="4"/>
  <c r="V682" i="4"/>
  <c r="V159" i="4"/>
  <c r="V793" i="4"/>
  <c r="V348" i="4"/>
  <c r="V95" i="4"/>
  <c r="V544" i="4"/>
  <c r="V219" i="4"/>
  <c r="V589" i="4"/>
  <c r="V994" i="4"/>
  <c r="V380" i="4"/>
  <c r="V328" i="4"/>
  <c r="V84" i="4"/>
  <c r="V463" i="4"/>
  <c r="V540" i="4"/>
  <c r="V768" i="4"/>
  <c r="V647" i="4"/>
  <c r="V299" i="4"/>
  <c r="V928" i="4"/>
  <c r="V971" i="4"/>
  <c r="V559" i="4"/>
  <c r="V796" i="4"/>
  <c r="V618" i="4"/>
  <c r="V50" i="4"/>
  <c r="V166" i="4"/>
  <c r="V29" i="4"/>
  <c r="V250" i="4"/>
  <c r="V626" i="4"/>
  <c r="V741" i="4"/>
  <c r="V640" i="4"/>
  <c r="V102" i="4"/>
  <c r="V662" i="4"/>
  <c r="V402" i="4"/>
  <c r="V827" i="4"/>
  <c r="V732" i="4"/>
  <c r="V635" i="4"/>
  <c r="V276" i="4"/>
  <c r="V880" i="4"/>
  <c r="V281" i="4"/>
  <c r="V414" i="4"/>
  <c r="V968" i="4"/>
  <c r="V306" i="4"/>
  <c r="V92" i="4"/>
  <c r="V819" i="4"/>
  <c r="V155" i="4"/>
  <c r="V103" i="4"/>
  <c r="V776" i="4"/>
  <c r="V586" i="4"/>
  <c r="V108" i="4"/>
  <c r="V260" i="4"/>
  <c r="V308" i="4"/>
  <c r="V628" i="4"/>
  <c r="V453" i="4"/>
  <c r="V743" i="4"/>
  <c r="V733" i="4"/>
  <c r="V791" i="4"/>
  <c r="V658" i="4"/>
  <c r="V40" i="4"/>
  <c r="V158" i="4"/>
  <c r="V820" i="4"/>
  <c r="V248" i="4"/>
  <c r="V87" i="4"/>
  <c r="V726" i="4"/>
  <c r="V354" i="4"/>
  <c r="V783" i="4"/>
  <c r="V958" i="4"/>
  <c r="V22" i="4"/>
  <c r="V425" i="4"/>
  <c r="V4" i="4"/>
  <c r="V550" i="4"/>
  <c r="V915" i="4"/>
  <c r="V676" i="4"/>
  <c r="V278" i="4"/>
  <c r="V446" i="4"/>
  <c r="V68" i="4"/>
  <c r="V107" i="4"/>
  <c r="V413" i="4"/>
  <c r="V751" i="4"/>
  <c r="V343" i="4"/>
  <c r="V145" i="4"/>
  <c r="V617" i="4"/>
  <c r="V94" i="4"/>
  <c r="V906" i="4"/>
  <c r="V201" i="4"/>
  <c r="V129" i="4"/>
  <c r="V605" i="4"/>
  <c r="V399" i="4"/>
  <c r="V689" i="4"/>
  <c r="V5" i="4"/>
  <c r="V217" i="4"/>
  <c r="V212" i="4"/>
  <c r="V895" i="4"/>
  <c r="V923" i="4"/>
  <c r="V845" i="4"/>
  <c r="V408" i="4"/>
  <c r="V243" i="4"/>
  <c r="V344" i="4"/>
  <c r="V830" i="4"/>
  <c r="V41" i="4"/>
  <c r="V83" i="4"/>
  <c r="V696" i="4"/>
  <c r="V494" i="4"/>
  <c r="V534" i="4"/>
  <c r="V677" i="4"/>
  <c r="V806" i="4"/>
  <c r="V52" i="4"/>
  <c r="V394" i="4"/>
  <c r="V578" i="4"/>
  <c r="V69" i="4"/>
  <c r="V944" i="4"/>
  <c r="V190" i="4"/>
  <c r="V963" i="4"/>
  <c r="V431" i="4"/>
  <c r="V575" i="4"/>
  <c r="V893" i="4"/>
  <c r="V942" i="4"/>
  <c r="V687" i="4"/>
  <c r="V389" i="4"/>
  <c r="V32" i="4"/>
  <c r="V48" i="4"/>
  <c r="V456" i="4"/>
  <c r="V407" i="4"/>
  <c r="V71" i="4"/>
  <c r="V370" i="4"/>
  <c r="V737" i="4"/>
  <c r="V382" i="4"/>
  <c r="V517" i="4"/>
  <c r="V775" i="4"/>
  <c r="V459" i="4"/>
  <c r="V901" i="4"/>
  <c r="V700" i="4"/>
  <c r="V359" i="4"/>
  <c r="V927" i="4"/>
  <c r="V863" i="4"/>
  <c r="V10" i="4"/>
  <c r="V289" i="4"/>
  <c r="V273" i="4"/>
  <c r="V922" i="4"/>
  <c r="V854" i="4"/>
  <c r="V875" i="4"/>
  <c r="V979" i="4"/>
  <c r="V533" i="4"/>
  <c r="V404" i="4"/>
  <c r="V101" i="4"/>
  <c r="V503" i="4"/>
  <c r="V294" i="4"/>
  <c r="V897" i="4"/>
  <c r="V511" i="4"/>
  <c r="V560" i="4"/>
  <c r="V435" i="4"/>
  <c r="V1000" i="4"/>
  <c r="V231" i="4"/>
  <c r="V708" i="4"/>
  <c r="V75" i="4"/>
  <c r="V271" i="4"/>
  <c r="V28" i="4"/>
  <c r="V140" i="4"/>
  <c r="V487" i="4"/>
  <c r="V985" i="4"/>
  <c r="V221" i="4"/>
  <c r="V275" i="4"/>
  <c r="V500" i="4"/>
  <c r="V368" i="4"/>
  <c r="V339" i="4"/>
  <c r="V173" i="4"/>
  <c r="V847" i="4"/>
  <c r="V730" i="4"/>
  <c r="V956" i="4"/>
  <c r="V804" i="4"/>
  <c r="V749" i="4"/>
  <c r="V318" i="4"/>
  <c r="V428" i="4"/>
  <c r="V849" i="4"/>
  <c r="V154" i="4"/>
  <c r="V59" i="4"/>
  <c r="V935" i="4"/>
  <c r="V523" i="4"/>
  <c r="V378" i="4"/>
  <c r="V118" i="4"/>
  <c r="V470" i="4"/>
  <c r="V824" i="4"/>
  <c r="V650" i="4"/>
  <c r="V993" i="4"/>
  <c r="V422" i="4"/>
  <c r="V324" i="4"/>
  <c r="V265" i="4"/>
  <c r="V862" i="4"/>
  <c r="V424" i="4"/>
  <c r="V957" i="4"/>
  <c r="V876" i="4"/>
  <c r="V72" i="4"/>
  <c r="V480" i="4"/>
  <c r="V669" i="4"/>
  <c r="V200" i="4"/>
  <c r="V851" i="4"/>
  <c r="V510" i="4"/>
  <c r="V448" i="4"/>
  <c r="V902" i="4"/>
  <c r="V245" i="4"/>
  <c r="V496" i="4"/>
  <c r="V266" i="4"/>
  <c r="V856" i="4"/>
  <c r="V858" i="4"/>
  <c r="V860" i="4"/>
  <c r="V152" i="4"/>
  <c r="V509" i="4"/>
  <c r="V18" i="4"/>
  <c r="V180" i="4"/>
  <c r="V451" i="4"/>
  <c r="V855" i="4"/>
  <c r="V803" i="4"/>
  <c r="V297" i="4"/>
  <c r="V203" i="4"/>
  <c r="V846" i="4"/>
  <c r="V757" i="4"/>
  <c r="V403" i="4"/>
  <c r="V889" i="4"/>
  <c r="V528" i="4"/>
  <c r="V11" i="4"/>
  <c r="V12" i="4"/>
  <c r="V255" i="4"/>
  <c r="V447" i="4"/>
  <c r="V375" i="4"/>
  <c r="V483" i="4"/>
  <c r="V565" i="4"/>
  <c r="V461" i="4"/>
  <c r="V679" i="4"/>
  <c r="V984" i="4"/>
  <c r="V933" i="4"/>
  <c r="V529" i="4"/>
  <c r="V211" i="4"/>
  <c r="V270" i="4"/>
  <c r="V164" i="4"/>
  <c r="V338" i="4"/>
  <c r="V777" i="4"/>
  <c r="V220" i="4"/>
  <c r="V825" i="4"/>
  <c r="V631" i="4"/>
  <c r="V894" i="4"/>
  <c r="V600" i="4"/>
  <c r="V950" i="4"/>
  <c r="V812" i="4"/>
  <c r="V929" i="4"/>
  <c r="V450" i="4"/>
  <c r="V848" i="4"/>
  <c r="V156" i="4"/>
</calcChain>
</file>

<file path=xl/sharedStrings.xml><?xml version="1.0" encoding="utf-8"?>
<sst xmlns="http://schemas.openxmlformats.org/spreadsheetml/2006/main" count="323" uniqueCount="82">
  <si>
    <t>Probability of Bad Customer</t>
  </si>
  <si>
    <t>Probability of Good Customer</t>
  </si>
  <si>
    <t>Entropy</t>
  </si>
  <si>
    <t xml:space="preserve">Status of existing checking account </t>
  </si>
  <si>
    <t>Conditional Entropy</t>
  </si>
  <si>
    <t>Number of Customer who have this value</t>
  </si>
  <si>
    <t>Percentage of Bad</t>
  </si>
  <si>
    <t>% of Good ones</t>
  </si>
  <si>
    <t>Child Entropy</t>
  </si>
  <si>
    <t>Weighted Child Entropy</t>
  </si>
  <si>
    <t>Information Gain</t>
  </si>
  <si>
    <t xml:space="preserve">Duration in month </t>
  </si>
  <si>
    <t>SplitInfo</t>
  </si>
  <si>
    <t>Normalized Information Gain</t>
  </si>
  <si>
    <t>Weight of Each Value</t>
  </si>
  <si>
    <t>Number of Bad</t>
  </si>
  <si>
    <t>Number of Good ones</t>
  </si>
  <si>
    <t>Credit History</t>
  </si>
  <si>
    <t>Status</t>
  </si>
  <si>
    <t>Duration</t>
  </si>
  <si>
    <t>Purpose</t>
  </si>
  <si>
    <t>Credit history</t>
  </si>
  <si>
    <t>Credit amount</t>
  </si>
  <si>
    <t>Savings</t>
  </si>
  <si>
    <t>Present employment</t>
  </si>
  <si>
    <t>Installment</t>
  </si>
  <si>
    <t xml:space="preserve">Personal status and sex </t>
  </si>
  <si>
    <t>debtors / guarantors </t>
  </si>
  <si>
    <t>Present residence</t>
  </si>
  <si>
    <t>Property </t>
  </si>
  <si>
    <t>Ages</t>
  </si>
  <si>
    <t>Other Installation Plan</t>
  </si>
  <si>
    <t>Housing</t>
  </si>
  <si>
    <t>Number of existing credits at this bank</t>
  </si>
  <si>
    <t>Jos</t>
  </si>
  <si>
    <t>Number of people being liable to provide maintenance</t>
  </si>
  <si>
    <t>Telephone </t>
  </si>
  <si>
    <t>foreign worker</t>
  </si>
  <si>
    <t>Target</t>
  </si>
  <si>
    <t>Row Labels</t>
  </si>
  <si>
    <t>Grand Total</t>
  </si>
  <si>
    <t>Column Labels</t>
  </si>
  <si>
    <t>Count of Target</t>
  </si>
  <si>
    <t>Credit Amount</t>
  </si>
  <si>
    <t xml:space="preserve">Min Credit Amount </t>
  </si>
  <si>
    <t>Max Credit Amount</t>
  </si>
  <si>
    <t>Between ($250 and $1364)</t>
  </si>
  <si>
    <t>Between ($1364 and $2319)</t>
  </si>
  <si>
    <t>Between ($2319 and $3972)</t>
  </si>
  <si>
    <t>Between ($3972 and $18424)</t>
  </si>
  <si>
    <t>Split Point</t>
  </si>
  <si>
    <t>Number of Customer who has credit no more than the split point</t>
  </si>
  <si>
    <t>Number of Customer who has credit more than the split point</t>
  </si>
  <si>
    <t>Number of Bad (&lt;=)</t>
  </si>
  <si>
    <t>Number of Good ones (&lt;=)</t>
  </si>
  <si>
    <t>Number of Bad (&gt;)</t>
  </si>
  <si>
    <t>Number of Good ones (&gt;)</t>
  </si>
  <si>
    <t>Child Entropy of Lower</t>
  </si>
  <si>
    <t>Child Entropy of Higher</t>
  </si>
  <si>
    <t>Weight of Lower</t>
  </si>
  <si>
    <t>Weight of Higher</t>
  </si>
  <si>
    <t>Weighted Child Entropy Lower</t>
  </si>
  <si>
    <t>Weighted Child Entropy High</t>
  </si>
  <si>
    <t>ExpectedInformation</t>
  </si>
  <si>
    <t>Property</t>
  </si>
  <si>
    <t>", DantongWorkSheet!$U$1:$U$1000, 2)</t>
  </si>
  <si>
    <t>Job</t>
  </si>
  <si>
    <t>Liable people</t>
  </si>
  <si>
    <t>Telephone</t>
  </si>
  <si>
    <t>installment</t>
  </si>
  <si>
    <t>Personal status</t>
  </si>
  <si>
    <t>debtors/g</t>
  </si>
  <si>
    <t>Personal employment</t>
  </si>
  <si>
    <t>COUNTIFS(DantongWorkSheet!$G$1:$G$1000, "=</t>
  </si>
  <si>
    <t>No.</t>
  </si>
  <si>
    <t>Attribute</t>
  </si>
  <si>
    <t>G</t>
  </si>
  <si>
    <t>G’</t>
  </si>
  <si>
    <t>Personal status and sex</t>
  </si>
  <si>
    <t>debtors / guarantors</t>
  </si>
  <si>
    <t>No. of existing credits at this bank</t>
  </si>
  <si>
    <t>Foreign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</si>
</sst>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E+00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3"/>
      <color rgb="FF123654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8" fontId="0" fillId="0" borderId="0" xfId="0" applyNumberForma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1" fontId="5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45.579389236111" createdVersion="4" refreshedVersion="4" minRefreshableVersion="3" recordCount="1000">
  <cacheSource type="worksheet">
    <worksheetSource ref="A1:U1001" sheet="Sheet1"/>
  </cacheSource>
  <cacheFields count="21">
    <cacheField name="Status" numFmtId="0">
      <sharedItems containsSemiMixedTypes="0" containsString="0" containsNumber="1" containsInteger="1" minValue="11" maxValue="14" count="4">
        <n v="11"/>
        <n v="12"/>
        <n v="14"/>
        <n v="13"/>
      </sharedItems>
    </cacheField>
    <cacheField name="Duration" numFmtId="0">
      <sharedItems containsSemiMixedTypes="0" containsString="0" containsNumber="1" containsInteger="1" minValue="4" maxValue="72"/>
    </cacheField>
    <cacheField name="Credit history" numFmtId="0">
      <sharedItems containsSemiMixedTypes="0" containsString="0" containsNumber="1" containsInteger="1" minValue="30" maxValue="34" count="5">
        <n v="34"/>
        <n v="32"/>
        <n v="33"/>
        <n v="30"/>
        <n v="31"/>
      </sharedItems>
    </cacheField>
    <cacheField name="Purpose" numFmtId="0">
      <sharedItems containsSemiMixedTypes="0" containsString="0" containsNumber="1" containsInteger="1" minValue="40" maxValue="410"/>
    </cacheField>
    <cacheField name="Credit 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61" maxValue="65"/>
    </cacheField>
    <cacheField name="Present employment" numFmtId="0">
      <sharedItems containsSemiMixedTypes="0" containsString="0" containsNumber="1" containsInteger="1" minValue="71" maxValue="75"/>
    </cacheField>
    <cacheField name="Installment" numFmtId="0">
      <sharedItems containsSemiMixedTypes="0" containsString="0" containsNumber="1" containsInteger="1" minValue="1" maxValue="4"/>
    </cacheField>
    <cacheField name="Personal status and sex " numFmtId="0">
      <sharedItems containsSemiMixedTypes="0" containsString="0" containsNumber="1" containsInteger="1" minValue="91" maxValue="94"/>
    </cacheField>
    <cacheField name="debtors / guarantors " numFmtId="0">
      <sharedItems containsSemiMixedTypes="0" containsString="0" containsNumber="1" containsInteger="1" minValue="101" maxValue="103"/>
    </cacheField>
    <cacheField name="Present residence" numFmtId="0">
      <sharedItems containsSemiMixedTypes="0" containsString="0" containsNumber="1" containsInteger="1" minValue="1" maxValue="4"/>
    </cacheField>
    <cacheField name="Property " numFmtId="0">
      <sharedItems containsSemiMixedTypes="0" containsString="0" containsNumber="1" containsInteger="1" minValue="121" maxValue="124"/>
    </cacheField>
    <cacheField name="Ages" numFmtId="0">
      <sharedItems containsSemiMixedTypes="0" containsString="0" containsNumber="1" containsInteger="1" minValue="19" maxValue="75"/>
    </cacheField>
    <cacheField name="Other Installation Plan" numFmtId="0">
      <sharedItems containsSemiMixedTypes="0" containsString="0" containsNumber="1" containsInteger="1" minValue="141" maxValue="143"/>
    </cacheField>
    <cacheField name="Housing" numFmtId="0">
      <sharedItems containsSemiMixedTypes="0" containsString="0" containsNumber="1" containsInteger="1" minValue="151" maxValue="153"/>
    </cacheField>
    <cacheField name="Number of existing credits at this bank" numFmtId="0">
      <sharedItems containsSemiMixedTypes="0" containsString="0" containsNumber="1" containsInteger="1" minValue="1" maxValue="4"/>
    </cacheField>
    <cacheField name="Jos" numFmtId="0">
      <sharedItems containsSemiMixedTypes="0" containsString="0" containsNumber="1" containsInteger="1" minValue="171" maxValue="174"/>
    </cacheField>
    <cacheField name="Number of people being liable to provide maintenance" numFmtId="0">
      <sharedItems containsSemiMixedTypes="0" containsString="0" containsNumber="1" containsInteger="1" minValue="1" maxValue="2"/>
    </cacheField>
    <cacheField name="Telephone " numFmtId="0">
      <sharedItems containsSemiMixedTypes="0" containsString="0" containsNumber="1" containsInteger="1" minValue="191" maxValue="192"/>
    </cacheField>
    <cacheField name="foreign worker" numFmtId="0">
      <sharedItems containsSemiMixedTypes="0" containsString="0" containsNumber="1" containsInteger="1" minValue="201" maxValue="202"/>
    </cacheField>
    <cacheField name="Target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n v="43"/>
    <n v="1169"/>
    <n v="65"/>
    <n v="75"/>
    <n v="4"/>
    <n v="93"/>
    <n v="101"/>
    <n v="4"/>
    <n v="121"/>
    <n v="67"/>
    <n v="143"/>
    <n v="152"/>
    <n v="2"/>
    <n v="173"/>
    <n v="1"/>
    <n v="192"/>
    <n v="201"/>
    <x v="0"/>
  </r>
  <r>
    <x v="1"/>
    <n v="48"/>
    <x v="1"/>
    <n v="43"/>
    <n v="5951"/>
    <n v="61"/>
    <n v="73"/>
    <n v="2"/>
    <n v="92"/>
    <n v="101"/>
    <n v="2"/>
    <n v="121"/>
    <n v="22"/>
    <n v="143"/>
    <n v="152"/>
    <n v="1"/>
    <n v="173"/>
    <n v="1"/>
    <n v="191"/>
    <n v="201"/>
    <x v="1"/>
  </r>
  <r>
    <x v="2"/>
    <n v="12"/>
    <x v="0"/>
    <n v="46"/>
    <n v="2096"/>
    <n v="61"/>
    <n v="74"/>
    <n v="2"/>
    <n v="93"/>
    <n v="101"/>
    <n v="3"/>
    <n v="121"/>
    <n v="49"/>
    <n v="143"/>
    <n v="152"/>
    <n v="1"/>
    <n v="172"/>
    <n v="2"/>
    <n v="191"/>
    <n v="201"/>
    <x v="0"/>
  </r>
  <r>
    <x v="0"/>
    <n v="42"/>
    <x v="1"/>
    <n v="42"/>
    <n v="7882"/>
    <n v="61"/>
    <n v="74"/>
    <n v="2"/>
    <n v="93"/>
    <n v="103"/>
    <n v="4"/>
    <n v="122"/>
    <n v="45"/>
    <n v="143"/>
    <n v="153"/>
    <n v="1"/>
    <n v="173"/>
    <n v="2"/>
    <n v="191"/>
    <n v="201"/>
    <x v="0"/>
  </r>
  <r>
    <x v="0"/>
    <n v="24"/>
    <x v="2"/>
    <n v="40"/>
    <n v="4870"/>
    <n v="61"/>
    <n v="73"/>
    <n v="3"/>
    <n v="93"/>
    <n v="101"/>
    <n v="4"/>
    <n v="124"/>
    <n v="53"/>
    <n v="143"/>
    <n v="153"/>
    <n v="2"/>
    <n v="173"/>
    <n v="2"/>
    <n v="191"/>
    <n v="201"/>
    <x v="1"/>
  </r>
  <r>
    <x v="2"/>
    <n v="36"/>
    <x v="1"/>
    <n v="46"/>
    <n v="9055"/>
    <n v="65"/>
    <n v="73"/>
    <n v="2"/>
    <n v="93"/>
    <n v="101"/>
    <n v="4"/>
    <n v="124"/>
    <n v="35"/>
    <n v="143"/>
    <n v="153"/>
    <n v="1"/>
    <n v="172"/>
    <n v="2"/>
    <n v="192"/>
    <n v="201"/>
    <x v="0"/>
  </r>
  <r>
    <x v="2"/>
    <n v="24"/>
    <x v="1"/>
    <n v="42"/>
    <n v="2835"/>
    <n v="63"/>
    <n v="75"/>
    <n v="3"/>
    <n v="93"/>
    <n v="101"/>
    <n v="4"/>
    <n v="122"/>
    <n v="53"/>
    <n v="143"/>
    <n v="152"/>
    <n v="1"/>
    <n v="173"/>
    <n v="1"/>
    <n v="191"/>
    <n v="201"/>
    <x v="0"/>
  </r>
  <r>
    <x v="1"/>
    <n v="36"/>
    <x v="1"/>
    <n v="41"/>
    <n v="6948"/>
    <n v="61"/>
    <n v="73"/>
    <n v="2"/>
    <n v="93"/>
    <n v="101"/>
    <n v="2"/>
    <n v="123"/>
    <n v="35"/>
    <n v="143"/>
    <n v="151"/>
    <n v="1"/>
    <n v="174"/>
    <n v="1"/>
    <n v="192"/>
    <n v="201"/>
    <x v="0"/>
  </r>
  <r>
    <x v="2"/>
    <n v="12"/>
    <x v="1"/>
    <n v="43"/>
    <n v="3059"/>
    <n v="64"/>
    <n v="74"/>
    <n v="2"/>
    <n v="91"/>
    <n v="101"/>
    <n v="4"/>
    <n v="121"/>
    <n v="61"/>
    <n v="143"/>
    <n v="152"/>
    <n v="1"/>
    <n v="172"/>
    <n v="1"/>
    <n v="191"/>
    <n v="201"/>
    <x v="0"/>
  </r>
  <r>
    <x v="1"/>
    <n v="30"/>
    <x v="0"/>
    <n v="40"/>
    <n v="5234"/>
    <n v="61"/>
    <n v="71"/>
    <n v="4"/>
    <n v="94"/>
    <n v="101"/>
    <n v="2"/>
    <n v="123"/>
    <n v="28"/>
    <n v="143"/>
    <n v="152"/>
    <n v="2"/>
    <n v="174"/>
    <n v="1"/>
    <n v="191"/>
    <n v="201"/>
    <x v="1"/>
  </r>
  <r>
    <x v="1"/>
    <n v="12"/>
    <x v="1"/>
    <n v="40"/>
    <n v="1295"/>
    <n v="61"/>
    <n v="72"/>
    <n v="3"/>
    <n v="92"/>
    <n v="101"/>
    <n v="1"/>
    <n v="123"/>
    <n v="25"/>
    <n v="143"/>
    <n v="151"/>
    <n v="1"/>
    <n v="173"/>
    <n v="1"/>
    <n v="191"/>
    <n v="201"/>
    <x v="1"/>
  </r>
  <r>
    <x v="0"/>
    <n v="48"/>
    <x v="1"/>
    <n v="49"/>
    <n v="4308"/>
    <n v="61"/>
    <n v="72"/>
    <n v="3"/>
    <n v="92"/>
    <n v="101"/>
    <n v="4"/>
    <n v="122"/>
    <n v="24"/>
    <n v="143"/>
    <n v="151"/>
    <n v="1"/>
    <n v="173"/>
    <n v="1"/>
    <n v="191"/>
    <n v="201"/>
    <x v="1"/>
  </r>
  <r>
    <x v="1"/>
    <n v="12"/>
    <x v="1"/>
    <n v="43"/>
    <n v="1567"/>
    <n v="61"/>
    <n v="73"/>
    <n v="1"/>
    <n v="92"/>
    <n v="101"/>
    <n v="1"/>
    <n v="123"/>
    <n v="22"/>
    <n v="143"/>
    <n v="152"/>
    <n v="1"/>
    <n v="173"/>
    <n v="1"/>
    <n v="192"/>
    <n v="201"/>
    <x v="0"/>
  </r>
  <r>
    <x v="0"/>
    <n v="24"/>
    <x v="0"/>
    <n v="40"/>
    <n v="1199"/>
    <n v="61"/>
    <n v="75"/>
    <n v="4"/>
    <n v="93"/>
    <n v="101"/>
    <n v="4"/>
    <n v="123"/>
    <n v="60"/>
    <n v="143"/>
    <n v="152"/>
    <n v="2"/>
    <n v="172"/>
    <n v="1"/>
    <n v="191"/>
    <n v="201"/>
    <x v="1"/>
  </r>
  <r>
    <x v="0"/>
    <n v="15"/>
    <x v="1"/>
    <n v="40"/>
    <n v="1403"/>
    <n v="61"/>
    <n v="73"/>
    <n v="2"/>
    <n v="92"/>
    <n v="101"/>
    <n v="4"/>
    <n v="123"/>
    <n v="28"/>
    <n v="143"/>
    <n v="151"/>
    <n v="1"/>
    <n v="173"/>
    <n v="1"/>
    <n v="191"/>
    <n v="201"/>
    <x v="0"/>
  </r>
  <r>
    <x v="0"/>
    <n v="24"/>
    <x v="1"/>
    <n v="43"/>
    <n v="1282"/>
    <n v="62"/>
    <n v="73"/>
    <n v="4"/>
    <n v="92"/>
    <n v="101"/>
    <n v="2"/>
    <n v="123"/>
    <n v="32"/>
    <n v="143"/>
    <n v="152"/>
    <n v="1"/>
    <n v="172"/>
    <n v="1"/>
    <n v="191"/>
    <n v="201"/>
    <x v="1"/>
  </r>
  <r>
    <x v="2"/>
    <n v="24"/>
    <x v="0"/>
    <n v="43"/>
    <n v="2424"/>
    <n v="65"/>
    <n v="75"/>
    <n v="4"/>
    <n v="93"/>
    <n v="101"/>
    <n v="4"/>
    <n v="122"/>
    <n v="53"/>
    <n v="143"/>
    <n v="152"/>
    <n v="2"/>
    <n v="173"/>
    <n v="1"/>
    <n v="191"/>
    <n v="201"/>
    <x v="0"/>
  </r>
  <r>
    <x v="0"/>
    <n v="30"/>
    <x v="3"/>
    <n v="49"/>
    <n v="8072"/>
    <n v="65"/>
    <n v="72"/>
    <n v="2"/>
    <n v="93"/>
    <n v="101"/>
    <n v="3"/>
    <n v="123"/>
    <n v="25"/>
    <n v="141"/>
    <n v="152"/>
    <n v="3"/>
    <n v="173"/>
    <n v="1"/>
    <n v="191"/>
    <n v="201"/>
    <x v="0"/>
  </r>
  <r>
    <x v="1"/>
    <n v="24"/>
    <x v="1"/>
    <n v="41"/>
    <n v="12579"/>
    <n v="61"/>
    <n v="75"/>
    <n v="4"/>
    <n v="92"/>
    <n v="101"/>
    <n v="2"/>
    <n v="124"/>
    <n v="44"/>
    <n v="143"/>
    <n v="153"/>
    <n v="1"/>
    <n v="174"/>
    <n v="1"/>
    <n v="192"/>
    <n v="201"/>
    <x v="1"/>
  </r>
  <r>
    <x v="2"/>
    <n v="24"/>
    <x v="1"/>
    <n v="43"/>
    <n v="3430"/>
    <n v="63"/>
    <n v="75"/>
    <n v="3"/>
    <n v="93"/>
    <n v="101"/>
    <n v="2"/>
    <n v="123"/>
    <n v="31"/>
    <n v="143"/>
    <n v="152"/>
    <n v="1"/>
    <n v="173"/>
    <n v="2"/>
    <n v="192"/>
    <n v="201"/>
    <x v="0"/>
  </r>
  <r>
    <x v="2"/>
    <n v="9"/>
    <x v="0"/>
    <n v="40"/>
    <n v="2134"/>
    <n v="61"/>
    <n v="73"/>
    <n v="4"/>
    <n v="93"/>
    <n v="101"/>
    <n v="4"/>
    <n v="123"/>
    <n v="48"/>
    <n v="143"/>
    <n v="152"/>
    <n v="3"/>
    <n v="173"/>
    <n v="1"/>
    <n v="192"/>
    <n v="201"/>
    <x v="0"/>
  </r>
  <r>
    <x v="0"/>
    <n v="6"/>
    <x v="1"/>
    <n v="43"/>
    <n v="2647"/>
    <n v="63"/>
    <n v="73"/>
    <n v="2"/>
    <n v="93"/>
    <n v="101"/>
    <n v="3"/>
    <n v="121"/>
    <n v="44"/>
    <n v="143"/>
    <n v="151"/>
    <n v="1"/>
    <n v="173"/>
    <n v="2"/>
    <n v="191"/>
    <n v="201"/>
    <x v="0"/>
  </r>
  <r>
    <x v="0"/>
    <n v="10"/>
    <x v="0"/>
    <n v="40"/>
    <n v="2241"/>
    <n v="61"/>
    <n v="72"/>
    <n v="1"/>
    <n v="93"/>
    <n v="101"/>
    <n v="3"/>
    <n v="121"/>
    <n v="48"/>
    <n v="143"/>
    <n v="151"/>
    <n v="2"/>
    <n v="172"/>
    <n v="2"/>
    <n v="191"/>
    <n v="202"/>
    <x v="0"/>
  </r>
  <r>
    <x v="1"/>
    <n v="12"/>
    <x v="0"/>
    <n v="41"/>
    <n v="1804"/>
    <n v="62"/>
    <n v="72"/>
    <n v="3"/>
    <n v="93"/>
    <n v="101"/>
    <n v="4"/>
    <n v="122"/>
    <n v="44"/>
    <n v="143"/>
    <n v="152"/>
    <n v="1"/>
    <n v="173"/>
    <n v="1"/>
    <n v="191"/>
    <n v="201"/>
    <x v="0"/>
  </r>
  <r>
    <x v="2"/>
    <n v="10"/>
    <x v="0"/>
    <n v="42"/>
    <n v="2069"/>
    <n v="65"/>
    <n v="73"/>
    <n v="2"/>
    <n v="94"/>
    <n v="101"/>
    <n v="1"/>
    <n v="123"/>
    <n v="26"/>
    <n v="143"/>
    <n v="152"/>
    <n v="2"/>
    <n v="173"/>
    <n v="1"/>
    <n v="191"/>
    <n v="202"/>
    <x v="0"/>
  </r>
  <r>
    <x v="0"/>
    <n v="6"/>
    <x v="1"/>
    <n v="42"/>
    <n v="1374"/>
    <n v="61"/>
    <n v="73"/>
    <n v="1"/>
    <n v="93"/>
    <n v="101"/>
    <n v="2"/>
    <n v="121"/>
    <n v="36"/>
    <n v="141"/>
    <n v="152"/>
    <n v="1"/>
    <n v="172"/>
    <n v="1"/>
    <n v="192"/>
    <n v="201"/>
    <x v="0"/>
  </r>
  <r>
    <x v="2"/>
    <n v="6"/>
    <x v="3"/>
    <n v="43"/>
    <n v="426"/>
    <n v="61"/>
    <n v="75"/>
    <n v="4"/>
    <n v="94"/>
    <n v="101"/>
    <n v="4"/>
    <n v="123"/>
    <n v="39"/>
    <n v="143"/>
    <n v="152"/>
    <n v="1"/>
    <n v="172"/>
    <n v="1"/>
    <n v="191"/>
    <n v="201"/>
    <x v="0"/>
  </r>
  <r>
    <x v="3"/>
    <n v="12"/>
    <x v="4"/>
    <n v="43"/>
    <n v="409"/>
    <n v="64"/>
    <n v="73"/>
    <n v="3"/>
    <n v="92"/>
    <n v="101"/>
    <n v="3"/>
    <n v="121"/>
    <n v="42"/>
    <n v="143"/>
    <n v="151"/>
    <n v="2"/>
    <n v="173"/>
    <n v="1"/>
    <n v="191"/>
    <n v="201"/>
    <x v="0"/>
  </r>
  <r>
    <x v="1"/>
    <n v="7"/>
    <x v="1"/>
    <n v="43"/>
    <n v="2415"/>
    <n v="61"/>
    <n v="73"/>
    <n v="3"/>
    <n v="93"/>
    <n v="103"/>
    <n v="2"/>
    <n v="121"/>
    <n v="34"/>
    <n v="143"/>
    <n v="152"/>
    <n v="1"/>
    <n v="173"/>
    <n v="1"/>
    <n v="191"/>
    <n v="201"/>
    <x v="0"/>
  </r>
  <r>
    <x v="0"/>
    <n v="60"/>
    <x v="2"/>
    <n v="49"/>
    <n v="6836"/>
    <n v="61"/>
    <n v="75"/>
    <n v="3"/>
    <n v="93"/>
    <n v="101"/>
    <n v="4"/>
    <n v="124"/>
    <n v="63"/>
    <n v="143"/>
    <n v="152"/>
    <n v="2"/>
    <n v="173"/>
    <n v="1"/>
    <n v="192"/>
    <n v="201"/>
    <x v="1"/>
  </r>
  <r>
    <x v="1"/>
    <n v="18"/>
    <x v="1"/>
    <n v="49"/>
    <n v="1913"/>
    <n v="64"/>
    <n v="72"/>
    <n v="3"/>
    <n v="94"/>
    <n v="101"/>
    <n v="3"/>
    <n v="121"/>
    <n v="36"/>
    <n v="141"/>
    <n v="152"/>
    <n v="1"/>
    <n v="173"/>
    <n v="1"/>
    <n v="192"/>
    <n v="201"/>
    <x v="0"/>
  </r>
  <r>
    <x v="0"/>
    <n v="24"/>
    <x v="1"/>
    <n v="42"/>
    <n v="4020"/>
    <n v="61"/>
    <n v="73"/>
    <n v="2"/>
    <n v="93"/>
    <n v="101"/>
    <n v="2"/>
    <n v="123"/>
    <n v="27"/>
    <n v="142"/>
    <n v="152"/>
    <n v="1"/>
    <n v="173"/>
    <n v="1"/>
    <n v="191"/>
    <n v="201"/>
    <x v="0"/>
  </r>
  <r>
    <x v="1"/>
    <n v="18"/>
    <x v="1"/>
    <n v="40"/>
    <n v="5866"/>
    <n v="62"/>
    <n v="73"/>
    <n v="2"/>
    <n v="93"/>
    <n v="101"/>
    <n v="2"/>
    <n v="123"/>
    <n v="30"/>
    <n v="143"/>
    <n v="152"/>
    <n v="2"/>
    <n v="173"/>
    <n v="1"/>
    <n v="192"/>
    <n v="201"/>
    <x v="0"/>
  </r>
  <r>
    <x v="2"/>
    <n v="12"/>
    <x v="0"/>
    <n v="49"/>
    <n v="1264"/>
    <n v="65"/>
    <n v="75"/>
    <n v="4"/>
    <n v="93"/>
    <n v="101"/>
    <n v="4"/>
    <n v="124"/>
    <n v="57"/>
    <n v="143"/>
    <n v="151"/>
    <n v="1"/>
    <n v="172"/>
    <n v="1"/>
    <n v="191"/>
    <n v="201"/>
    <x v="0"/>
  </r>
  <r>
    <x v="3"/>
    <n v="12"/>
    <x v="1"/>
    <n v="42"/>
    <n v="1474"/>
    <n v="61"/>
    <n v="72"/>
    <n v="4"/>
    <n v="92"/>
    <n v="101"/>
    <n v="1"/>
    <n v="122"/>
    <n v="33"/>
    <n v="141"/>
    <n v="152"/>
    <n v="1"/>
    <n v="174"/>
    <n v="1"/>
    <n v="192"/>
    <n v="201"/>
    <x v="0"/>
  </r>
  <r>
    <x v="1"/>
    <n v="45"/>
    <x v="0"/>
    <n v="43"/>
    <n v="4746"/>
    <n v="61"/>
    <n v="72"/>
    <n v="4"/>
    <n v="93"/>
    <n v="101"/>
    <n v="2"/>
    <n v="122"/>
    <n v="25"/>
    <n v="143"/>
    <n v="152"/>
    <n v="2"/>
    <n v="172"/>
    <n v="1"/>
    <n v="191"/>
    <n v="201"/>
    <x v="1"/>
  </r>
  <r>
    <x v="2"/>
    <n v="48"/>
    <x v="0"/>
    <n v="46"/>
    <n v="6110"/>
    <n v="61"/>
    <n v="73"/>
    <n v="1"/>
    <n v="93"/>
    <n v="101"/>
    <n v="3"/>
    <n v="124"/>
    <n v="31"/>
    <n v="141"/>
    <n v="153"/>
    <n v="1"/>
    <n v="173"/>
    <n v="1"/>
    <n v="192"/>
    <n v="201"/>
    <x v="0"/>
  </r>
  <r>
    <x v="3"/>
    <n v="18"/>
    <x v="1"/>
    <n v="43"/>
    <n v="2100"/>
    <n v="61"/>
    <n v="73"/>
    <n v="4"/>
    <n v="93"/>
    <n v="102"/>
    <n v="2"/>
    <n v="121"/>
    <n v="37"/>
    <n v="142"/>
    <n v="152"/>
    <n v="1"/>
    <n v="173"/>
    <n v="1"/>
    <n v="191"/>
    <n v="201"/>
    <x v="1"/>
  </r>
  <r>
    <x v="3"/>
    <n v="10"/>
    <x v="1"/>
    <n v="44"/>
    <n v="1225"/>
    <n v="61"/>
    <n v="73"/>
    <n v="2"/>
    <n v="93"/>
    <n v="101"/>
    <n v="2"/>
    <n v="123"/>
    <n v="37"/>
    <n v="143"/>
    <n v="152"/>
    <n v="1"/>
    <n v="173"/>
    <n v="1"/>
    <n v="192"/>
    <n v="201"/>
    <x v="0"/>
  </r>
  <r>
    <x v="1"/>
    <n v="9"/>
    <x v="1"/>
    <n v="43"/>
    <n v="458"/>
    <n v="61"/>
    <n v="73"/>
    <n v="4"/>
    <n v="93"/>
    <n v="101"/>
    <n v="3"/>
    <n v="121"/>
    <n v="24"/>
    <n v="143"/>
    <n v="152"/>
    <n v="1"/>
    <n v="173"/>
    <n v="1"/>
    <n v="191"/>
    <n v="201"/>
    <x v="0"/>
  </r>
  <r>
    <x v="2"/>
    <n v="30"/>
    <x v="1"/>
    <n v="43"/>
    <n v="2333"/>
    <n v="63"/>
    <n v="75"/>
    <n v="4"/>
    <n v="93"/>
    <n v="101"/>
    <n v="2"/>
    <n v="123"/>
    <n v="30"/>
    <n v="141"/>
    <n v="152"/>
    <n v="1"/>
    <n v="174"/>
    <n v="1"/>
    <n v="191"/>
    <n v="201"/>
    <x v="0"/>
  </r>
  <r>
    <x v="1"/>
    <n v="12"/>
    <x v="1"/>
    <n v="43"/>
    <n v="1158"/>
    <n v="63"/>
    <n v="73"/>
    <n v="3"/>
    <n v="91"/>
    <n v="101"/>
    <n v="1"/>
    <n v="123"/>
    <n v="26"/>
    <n v="143"/>
    <n v="152"/>
    <n v="1"/>
    <n v="173"/>
    <n v="1"/>
    <n v="192"/>
    <n v="201"/>
    <x v="0"/>
  </r>
  <r>
    <x v="1"/>
    <n v="18"/>
    <x v="2"/>
    <n v="45"/>
    <n v="6204"/>
    <n v="61"/>
    <n v="73"/>
    <n v="2"/>
    <n v="93"/>
    <n v="101"/>
    <n v="4"/>
    <n v="121"/>
    <n v="44"/>
    <n v="143"/>
    <n v="152"/>
    <n v="1"/>
    <n v="172"/>
    <n v="2"/>
    <n v="192"/>
    <n v="201"/>
    <x v="0"/>
  </r>
  <r>
    <x v="0"/>
    <n v="30"/>
    <x v="0"/>
    <n v="41"/>
    <n v="6187"/>
    <n v="62"/>
    <n v="74"/>
    <n v="1"/>
    <n v="94"/>
    <n v="101"/>
    <n v="4"/>
    <n v="123"/>
    <n v="24"/>
    <n v="143"/>
    <n v="151"/>
    <n v="2"/>
    <n v="173"/>
    <n v="1"/>
    <n v="191"/>
    <n v="201"/>
    <x v="0"/>
  </r>
  <r>
    <x v="0"/>
    <n v="48"/>
    <x v="0"/>
    <n v="41"/>
    <n v="6143"/>
    <n v="61"/>
    <n v="75"/>
    <n v="4"/>
    <n v="92"/>
    <n v="101"/>
    <n v="4"/>
    <n v="124"/>
    <n v="58"/>
    <n v="142"/>
    <n v="153"/>
    <n v="2"/>
    <n v="172"/>
    <n v="1"/>
    <n v="191"/>
    <n v="201"/>
    <x v="1"/>
  </r>
  <r>
    <x v="2"/>
    <n v="11"/>
    <x v="0"/>
    <n v="40"/>
    <n v="1393"/>
    <n v="61"/>
    <n v="72"/>
    <n v="4"/>
    <n v="92"/>
    <n v="101"/>
    <n v="4"/>
    <n v="123"/>
    <n v="35"/>
    <n v="143"/>
    <n v="152"/>
    <n v="2"/>
    <n v="174"/>
    <n v="1"/>
    <n v="191"/>
    <n v="201"/>
    <x v="0"/>
  </r>
  <r>
    <x v="2"/>
    <n v="36"/>
    <x v="1"/>
    <n v="43"/>
    <n v="2299"/>
    <n v="63"/>
    <n v="75"/>
    <n v="4"/>
    <n v="93"/>
    <n v="101"/>
    <n v="4"/>
    <n v="123"/>
    <n v="39"/>
    <n v="143"/>
    <n v="152"/>
    <n v="1"/>
    <n v="173"/>
    <n v="1"/>
    <n v="191"/>
    <n v="201"/>
    <x v="0"/>
  </r>
  <r>
    <x v="0"/>
    <n v="6"/>
    <x v="1"/>
    <n v="41"/>
    <n v="1352"/>
    <n v="63"/>
    <n v="71"/>
    <n v="1"/>
    <n v="92"/>
    <n v="101"/>
    <n v="2"/>
    <n v="122"/>
    <n v="23"/>
    <n v="143"/>
    <n v="151"/>
    <n v="1"/>
    <n v="171"/>
    <n v="1"/>
    <n v="192"/>
    <n v="201"/>
    <x v="0"/>
  </r>
  <r>
    <x v="2"/>
    <n v="11"/>
    <x v="0"/>
    <n v="40"/>
    <n v="7228"/>
    <n v="61"/>
    <n v="73"/>
    <n v="1"/>
    <n v="93"/>
    <n v="101"/>
    <n v="4"/>
    <n v="122"/>
    <n v="39"/>
    <n v="143"/>
    <n v="152"/>
    <n v="2"/>
    <n v="172"/>
    <n v="1"/>
    <n v="191"/>
    <n v="201"/>
    <x v="0"/>
  </r>
  <r>
    <x v="2"/>
    <n v="12"/>
    <x v="1"/>
    <n v="43"/>
    <n v="2073"/>
    <n v="62"/>
    <n v="73"/>
    <n v="4"/>
    <n v="92"/>
    <n v="102"/>
    <n v="2"/>
    <n v="121"/>
    <n v="28"/>
    <n v="143"/>
    <n v="152"/>
    <n v="1"/>
    <n v="173"/>
    <n v="1"/>
    <n v="191"/>
    <n v="201"/>
    <x v="0"/>
  </r>
  <r>
    <x v="1"/>
    <n v="24"/>
    <x v="2"/>
    <n v="42"/>
    <n v="2333"/>
    <n v="65"/>
    <n v="72"/>
    <n v="4"/>
    <n v="93"/>
    <n v="101"/>
    <n v="2"/>
    <n v="122"/>
    <n v="29"/>
    <n v="141"/>
    <n v="152"/>
    <n v="1"/>
    <n v="172"/>
    <n v="1"/>
    <n v="191"/>
    <n v="201"/>
    <x v="0"/>
  </r>
  <r>
    <x v="1"/>
    <n v="27"/>
    <x v="2"/>
    <n v="41"/>
    <n v="5965"/>
    <n v="61"/>
    <n v="75"/>
    <n v="1"/>
    <n v="93"/>
    <n v="101"/>
    <n v="2"/>
    <n v="123"/>
    <n v="30"/>
    <n v="143"/>
    <n v="152"/>
    <n v="2"/>
    <n v="174"/>
    <n v="1"/>
    <n v="192"/>
    <n v="201"/>
    <x v="0"/>
  </r>
  <r>
    <x v="2"/>
    <n v="12"/>
    <x v="1"/>
    <n v="43"/>
    <n v="1262"/>
    <n v="61"/>
    <n v="73"/>
    <n v="3"/>
    <n v="93"/>
    <n v="101"/>
    <n v="2"/>
    <n v="123"/>
    <n v="25"/>
    <n v="143"/>
    <n v="152"/>
    <n v="1"/>
    <n v="173"/>
    <n v="1"/>
    <n v="191"/>
    <n v="201"/>
    <x v="0"/>
  </r>
  <r>
    <x v="2"/>
    <n v="18"/>
    <x v="1"/>
    <n v="41"/>
    <n v="3378"/>
    <n v="65"/>
    <n v="73"/>
    <n v="2"/>
    <n v="93"/>
    <n v="101"/>
    <n v="1"/>
    <n v="122"/>
    <n v="31"/>
    <n v="143"/>
    <n v="152"/>
    <n v="1"/>
    <n v="173"/>
    <n v="1"/>
    <n v="192"/>
    <n v="201"/>
    <x v="0"/>
  </r>
  <r>
    <x v="1"/>
    <n v="36"/>
    <x v="2"/>
    <n v="40"/>
    <n v="2225"/>
    <n v="61"/>
    <n v="75"/>
    <n v="4"/>
    <n v="93"/>
    <n v="101"/>
    <n v="4"/>
    <n v="124"/>
    <n v="57"/>
    <n v="141"/>
    <n v="153"/>
    <n v="2"/>
    <n v="173"/>
    <n v="1"/>
    <n v="192"/>
    <n v="201"/>
    <x v="1"/>
  </r>
  <r>
    <x v="2"/>
    <n v="6"/>
    <x v="4"/>
    <n v="40"/>
    <n v="783"/>
    <n v="65"/>
    <n v="73"/>
    <n v="1"/>
    <n v="93"/>
    <n v="103"/>
    <n v="2"/>
    <n v="121"/>
    <n v="26"/>
    <n v="142"/>
    <n v="152"/>
    <n v="1"/>
    <n v="172"/>
    <n v="2"/>
    <n v="191"/>
    <n v="201"/>
    <x v="0"/>
  </r>
  <r>
    <x v="1"/>
    <n v="12"/>
    <x v="1"/>
    <n v="43"/>
    <n v="6468"/>
    <n v="65"/>
    <n v="71"/>
    <n v="2"/>
    <n v="93"/>
    <n v="101"/>
    <n v="1"/>
    <n v="124"/>
    <n v="52"/>
    <n v="143"/>
    <n v="152"/>
    <n v="1"/>
    <n v="174"/>
    <n v="1"/>
    <n v="192"/>
    <n v="201"/>
    <x v="1"/>
  </r>
  <r>
    <x v="2"/>
    <n v="36"/>
    <x v="0"/>
    <n v="43"/>
    <n v="9566"/>
    <n v="61"/>
    <n v="73"/>
    <n v="2"/>
    <n v="92"/>
    <n v="101"/>
    <n v="2"/>
    <n v="123"/>
    <n v="31"/>
    <n v="142"/>
    <n v="152"/>
    <n v="2"/>
    <n v="173"/>
    <n v="1"/>
    <n v="191"/>
    <n v="201"/>
    <x v="0"/>
  </r>
  <r>
    <x v="3"/>
    <n v="18"/>
    <x v="1"/>
    <n v="40"/>
    <n v="1961"/>
    <n v="61"/>
    <n v="75"/>
    <n v="3"/>
    <n v="92"/>
    <n v="101"/>
    <n v="2"/>
    <n v="123"/>
    <n v="23"/>
    <n v="143"/>
    <n v="152"/>
    <n v="1"/>
    <n v="174"/>
    <n v="1"/>
    <n v="191"/>
    <n v="201"/>
    <x v="0"/>
  </r>
  <r>
    <x v="0"/>
    <n v="36"/>
    <x v="0"/>
    <n v="42"/>
    <n v="6229"/>
    <n v="61"/>
    <n v="72"/>
    <n v="4"/>
    <n v="92"/>
    <n v="102"/>
    <n v="4"/>
    <n v="124"/>
    <n v="23"/>
    <n v="143"/>
    <n v="151"/>
    <n v="2"/>
    <n v="172"/>
    <n v="1"/>
    <n v="192"/>
    <n v="201"/>
    <x v="1"/>
  </r>
  <r>
    <x v="1"/>
    <n v="9"/>
    <x v="1"/>
    <n v="49"/>
    <n v="1391"/>
    <n v="61"/>
    <n v="73"/>
    <n v="2"/>
    <n v="94"/>
    <n v="101"/>
    <n v="1"/>
    <n v="121"/>
    <n v="27"/>
    <n v="141"/>
    <n v="152"/>
    <n v="1"/>
    <n v="173"/>
    <n v="1"/>
    <n v="192"/>
    <n v="201"/>
    <x v="0"/>
  </r>
  <r>
    <x v="1"/>
    <n v="15"/>
    <x v="0"/>
    <n v="43"/>
    <n v="1537"/>
    <n v="65"/>
    <n v="75"/>
    <n v="4"/>
    <n v="93"/>
    <n v="103"/>
    <n v="4"/>
    <n v="121"/>
    <n v="50"/>
    <n v="143"/>
    <n v="152"/>
    <n v="2"/>
    <n v="173"/>
    <n v="1"/>
    <n v="192"/>
    <n v="201"/>
    <x v="0"/>
  </r>
  <r>
    <x v="1"/>
    <n v="36"/>
    <x v="3"/>
    <n v="49"/>
    <n v="1953"/>
    <n v="61"/>
    <n v="75"/>
    <n v="4"/>
    <n v="93"/>
    <n v="101"/>
    <n v="4"/>
    <n v="124"/>
    <n v="61"/>
    <n v="143"/>
    <n v="153"/>
    <n v="1"/>
    <n v="174"/>
    <n v="1"/>
    <n v="192"/>
    <n v="201"/>
    <x v="1"/>
  </r>
  <r>
    <x v="1"/>
    <n v="48"/>
    <x v="3"/>
    <n v="49"/>
    <n v="14421"/>
    <n v="61"/>
    <n v="73"/>
    <n v="2"/>
    <n v="93"/>
    <n v="101"/>
    <n v="2"/>
    <n v="123"/>
    <n v="25"/>
    <n v="143"/>
    <n v="152"/>
    <n v="1"/>
    <n v="173"/>
    <n v="1"/>
    <n v="192"/>
    <n v="201"/>
    <x v="1"/>
  </r>
  <r>
    <x v="2"/>
    <n v="24"/>
    <x v="1"/>
    <n v="43"/>
    <n v="3181"/>
    <n v="61"/>
    <n v="72"/>
    <n v="4"/>
    <n v="92"/>
    <n v="101"/>
    <n v="4"/>
    <n v="122"/>
    <n v="26"/>
    <n v="143"/>
    <n v="152"/>
    <n v="1"/>
    <n v="173"/>
    <n v="1"/>
    <n v="192"/>
    <n v="201"/>
    <x v="0"/>
  </r>
  <r>
    <x v="2"/>
    <n v="27"/>
    <x v="1"/>
    <n v="45"/>
    <n v="5190"/>
    <n v="65"/>
    <n v="75"/>
    <n v="4"/>
    <n v="93"/>
    <n v="101"/>
    <n v="4"/>
    <n v="122"/>
    <n v="48"/>
    <n v="143"/>
    <n v="152"/>
    <n v="4"/>
    <n v="173"/>
    <n v="2"/>
    <n v="192"/>
    <n v="201"/>
    <x v="0"/>
  </r>
  <r>
    <x v="2"/>
    <n v="12"/>
    <x v="1"/>
    <n v="43"/>
    <n v="2171"/>
    <n v="61"/>
    <n v="72"/>
    <n v="2"/>
    <n v="92"/>
    <n v="101"/>
    <n v="2"/>
    <n v="123"/>
    <n v="29"/>
    <n v="141"/>
    <n v="152"/>
    <n v="1"/>
    <n v="173"/>
    <n v="1"/>
    <n v="191"/>
    <n v="201"/>
    <x v="0"/>
  </r>
  <r>
    <x v="1"/>
    <n v="12"/>
    <x v="1"/>
    <n v="40"/>
    <n v="1007"/>
    <n v="64"/>
    <n v="73"/>
    <n v="4"/>
    <n v="94"/>
    <n v="101"/>
    <n v="1"/>
    <n v="121"/>
    <n v="22"/>
    <n v="143"/>
    <n v="152"/>
    <n v="1"/>
    <n v="173"/>
    <n v="1"/>
    <n v="191"/>
    <n v="201"/>
    <x v="0"/>
  </r>
  <r>
    <x v="2"/>
    <n v="36"/>
    <x v="1"/>
    <n v="46"/>
    <n v="1819"/>
    <n v="61"/>
    <n v="73"/>
    <n v="4"/>
    <n v="93"/>
    <n v="101"/>
    <n v="4"/>
    <n v="124"/>
    <n v="37"/>
    <n v="142"/>
    <n v="153"/>
    <n v="1"/>
    <n v="173"/>
    <n v="1"/>
    <n v="192"/>
    <n v="201"/>
    <x v="1"/>
  </r>
  <r>
    <x v="2"/>
    <n v="36"/>
    <x v="1"/>
    <n v="43"/>
    <n v="2394"/>
    <n v="65"/>
    <n v="73"/>
    <n v="4"/>
    <n v="92"/>
    <n v="101"/>
    <n v="4"/>
    <n v="123"/>
    <n v="25"/>
    <n v="143"/>
    <n v="152"/>
    <n v="1"/>
    <n v="173"/>
    <n v="1"/>
    <n v="191"/>
    <n v="201"/>
    <x v="0"/>
  </r>
  <r>
    <x v="2"/>
    <n v="36"/>
    <x v="1"/>
    <n v="41"/>
    <n v="8133"/>
    <n v="61"/>
    <n v="73"/>
    <n v="1"/>
    <n v="92"/>
    <n v="101"/>
    <n v="2"/>
    <n v="122"/>
    <n v="30"/>
    <n v="141"/>
    <n v="152"/>
    <n v="1"/>
    <n v="173"/>
    <n v="1"/>
    <n v="191"/>
    <n v="201"/>
    <x v="0"/>
  </r>
  <r>
    <x v="2"/>
    <n v="7"/>
    <x v="0"/>
    <n v="43"/>
    <n v="730"/>
    <n v="65"/>
    <n v="75"/>
    <n v="4"/>
    <n v="93"/>
    <n v="101"/>
    <n v="2"/>
    <n v="122"/>
    <n v="46"/>
    <n v="143"/>
    <n v="151"/>
    <n v="2"/>
    <n v="172"/>
    <n v="1"/>
    <n v="192"/>
    <n v="201"/>
    <x v="0"/>
  </r>
  <r>
    <x v="0"/>
    <n v="8"/>
    <x v="0"/>
    <n v="410"/>
    <n v="1164"/>
    <n v="61"/>
    <n v="75"/>
    <n v="3"/>
    <n v="93"/>
    <n v="101"/>
    <n v="4"/>
    <n v="124"/>
    <n v="51"/>
    <n v="141"/>
    <n v="153"/>
    <n v="2"/>
    <n v="174"/>
    <n v="2"/>
    <n v="192"/>
    <n v="201"/>
    <x v="0"/>
  </r>
  <r>
    <x v="1"/>
    <n v="42"/>
    <x v="0"/>
    <n v="49"/>
    <n v="5954"/>
    <n v="61"/>
    <n v="74"/>
    <n v="2"/>
    <n v="92"/>
    <n v="101"/>
    <n v="1"/>
    <n v="121"/>
    <n v="41"/>
    <n v="141"/>
    <n v="152"/>
    <n v="2"/>
    <n v="172"/>
    <n v="1"/>
    <n v="191"/>
    <n v="201"/>
    <x v="0"/>
  </r>
  <r>
    <x v="0"/>
    <n v="36"/>
    <x v="1"/>
    <n v="46"/>
    <n v="1977"/>
    <n v="65"/>
    <n v="75"/>
    <n v="4"/>
    <n v="93"/>
    <n v="101"/>
    <n v="4"/>
    <n v="124"/>
    <n v="40"/>
    <n v="143"/>
    <n v="152"/>
    <n v="1"/>
    <n v="174"/>
    <n v="1"/>
    <n v="192"/>
    <n v="201"/>
    <x v="1"/>
  </r>
  <r>
    <x v="0"/>
    <n v="12"/>
    <x v="0"/>
    <n v="41"/>
    <n v="1526"/>
    <n v="61"/>
    <n v="75"/>
    <n v="4"/>
    <n v="93"/>
    <n v="101"/>
    <n v="4"/>
    <n v="124"/>
    <n v="66"/>
    <n v="143"/>
    <n v="153"/>
    <n v="2"/>
    <n v="174"/>
    <n v="1"/>
    <n v="191"/>
    <n v="201"/>
    <x v="0"/>
  </r>
  <r>
    <x v="0"/>
    <n v="42"/>
    <x v="1"/>
    <n v="43"/>
    <n v="3965"/>
    <n v="61"/>
    <n v="72"/>
    <n v="4"/>
    <n v="93"/>
    <n v="101"/>
    <n v="3"/>
    <n v="123"/>
    <n v="34"/>
    <n v="143"/>
    <n v="152"/>
    <n v="1"/>
    <n v="173"/>
    <n v="1"/>
    <n v="191"/>
    <n v="201"/>
    <x v="1"/>
  </r>
  <r>
    <x v="1"/>
    <n v="11"/>
    <x v="2"/>
    <n v="43"/>
    <n v="4771"/>
    <n v="61"/>
    <n v="74"/>
    <n v="2"/>
    <n v="93"/>
    <n v="101"/>
    <n v="4"/>
    <n v="122"/>
    <n v="51"/>
    <n v="143"/>
    <n v="152"/>
    <n v="1"/>
    <n v="173"/>
    <n v="1"/>
    <n v="191"/>
    <n v="201"/>
    <x v="0"/>
  </r>
  <r>
    <x v="2"/>
    <n v="54"/>
    <x v="3"/>
    <n v="41"/>
    <n v="9436"/>
    <n v="65"/>
    <n v="73"/>
    <n v="2"/>
    <n v="93"/>
    <n v="101"/>
    <n v="2"/>
    <n v="122"/>
    <n v="39"/>
    <n v="143"/>
    <n v="152"/>
    <n v="1"/>
    <n v="172"/>
    <n v="2"/>
    <n v="191"/>
    <n v="201"/>
    <x v="0"/>
  </r>
  <r>
    <x v="1"/>
    <n v="30"/>
    <x v="1"/>
    <n v="42"/>
    <n v="3832"/>
    <n v="61"/>
    <n v="72"/>
    <n v="2"/>
    <n v="94"/>
    <n v="101"/>
    <n v="1"/>
    <n v="122"/>
    <n v="22"/>
    <n v="143"/>
    <n v="152"/>
    <n v="1"/>
    <n v="173"/>
    <n v="1"/>
    <n v="191"/>
    <n v="201"/>
    <x v="0"/>
  </r>
  <r>
    <x v="2"/>
    <n v="24"/>
    <x v="1"/>
    <n v="43"/>
    <n v="5943"/>
    <n v="65"/>
    <n v="72"/>
    <n v="1"/>
    <n v="92"/>
    <n v="101"/>
    <n v="1"/>
    <n v="123"/>
    <n v="44"/>
    <n v="143"/>
    <n v="152"/>
    <n v="2"/>
    <n v="173"/>
    <n v="1"/>
    <n v="192"/>
    <n v="201"/>
    <x v="1"/>
  </r>
  <r>
    <x v="2"/>
    <n v="15"/>
    <x v="1"/>
    <n v="43"/>
    <n v="1213"/>
    <n v="63"/>
    <n v="75"/>
    <n v="4"/>
    <n v="93"/>
    <n v="101"/>
    <n v="3"/>
    <n v="122"/>
    <n v="47"/>
    <n v="142"/>
    <n v="152"/>
    <n v="1"/>
    <n v="173"/>
    <n v="1"/>
    <n v="192"/>
    <n v="201"/>
    <x v="0"/>
  </r>
  <r>
    <x v="2"/>
    <n v="18"/>
    <x v="1"/>
    <n v="49"/>
    <n v="1568"/>
    <n v="62"/>
    <n v="73"/>
    <n v="3"/>
    <n v="92"/>
    <n v="101"/>
    <n v="4"/>
    <n v="122"/>
    <n v="24"/>
    <n v="143"/>
    <n v="151"/>
    <n v="1"/>
    <n v="172"/>
    <n v="1"/>
    <n v="191"/>
    <n v="201"/>
    <x v="0"/>
  </r>
  <r>
    <x v="0"/>
    <n v="24"/>
    <x v="1"/>
    <n v="410"/>
    <n v="1755"/>
    <n v="61"/>
    <n v="75"/>
    <n v="4"/>
    <n v="92"/>
    <n v="103"/>
    <n v="4"/>
    <n v="121"/>
    <n v="58"/>
    <n v="143"/>
    <n v="152"/>
    <n v="1"/>
    <n v="172"/>
    <n v="1"/>
    <n v="192"/>
    <n v="201"/>
    <x v="0"/>
  </r>
  <r>
    <x v="0"/>
    <n v="10"/>
    <x v="1"/>
    <n v="43"/>
    <n v="2315"/>
    <n v="61"/>
    <n v="75"/>
    <n v="3"/>
    <n v="93"/>
    <n v="101"/>
    <n v="4"/>
    <n v="121"/>
    <n v="52"/>
    <n v="143"/>
    <n v="152"/>
    <n v="1"/>
    <n v="172"/>
    <n v="1"/>
    <n v="191"/>
    <n v="201"/>
    <x v="0"/>
  </r>
  <r>
    <x v="2"/>
    <n v="12"/>
    <x v="0"/>
    <n v="49"/>
    <n v="1412"/>
    <n v="61"/>
    <n v="73"/>
    <n v="4"/>
    <n v="92"/>
    <n v="103"/>
    <n v="2"/>
    <n v="121"/>
    <n v="29"/>
    <n v="143"/>
    <n v="152"/>
    <n v="2"/>
    <n v="174"/>
    <n v="1"/>
    <n v="192"/>
    <n v="201"/>
    <x v="0"/>
  </r>
  <r>
    <x v="1"/>
    <n v="18"/>
    <x v="0"/>
    <n v="42"/>
    <n v="1295"/>
    <n v="61"/>
    <n v="72"/>
    <n v="4"/>
    <n v="92"/>
    <n v="101"/>
    <n v="1"/>
    <n v="122"/>
    <n v="27"/>
    <n v="143"/>
    <n v="152"/>
    <n v="2"/>
    <n v="173"/>
    <n v="1"/>
    <n v="191"/>
    <n v="201"/>
    <x v="0"/>
  </r>
  <r>
    <x v="1"/>
    <n v="36"/>
    <x v="1"/>
    <n v="46"/>
    <n v="12612"/>
    <n v="62"/>
    <n v="73"/>
    <n v="1"/>
    <n v="93"/>
    <n v="101"/>
    <n v="4"/>
    <n v="124"/>
    <n v="47"/>
    <n v="143"/>
    <n v="153"/>
    <n v="1"/>
    <n v="173"/>
    <n v="2"/>
    <n v="192"/>
    <n v="201"/>
    <x v="1"/>
  </r>
  <r>
    <x v="0"/>
    <n v="18"/>
    <x v="1"/>
    <n v="40"/>
    <n v="2249"/>
    <n v="62"/>
    <n v="74"/>
    <n v="4"/>
    <n v="93"/>
    <n v="101"/>
    <n v="3"/>
    <n v="123"/>
    <n v="30"/>
    <n v="143"/>
    <n v="152"/>
    <n v="1"/>
    <n v="174"/>
    <n v="2"/>
    <n v="192"/>
    <n v="201"/>
    <x v="0"/>
  </r>
  <r>
    <x v="0"/>
    <n v="12"/>
    <x v="3"/>
    <n v="45"/>
    <n v="1108"/>
    <n v="61"/>
    <n v="74"/>
    <n v="4"/>
    <n v="93"/>
    <n v="101"/>
    <n v="3"/>
    <n v="121"/>
    <n v="28"/>
    <n v="143"/>
    <n v="152"/>
    <n v="2"/>
    <n v="173"/>
    <n v="1"/>
    <n v="191"/>
    <n v="201"/>
    <x v="1"/>
  </r>
  <r>
    <x v="2"/>
    <n v="12"/>
    <x v="0"/>
    <n v="43"/>
    <n v="618"/>
    <n v="61"/>
    <n v="75"/>
    <n v="4"/>
    <n v="93"/>
    <n v="101"/>
    <n v="4"/>
    <n v="121"/>
    <n v="56"/>
    <n v="143"/>
    <n v="152"/>
    <n v="1"/>
    <n v="173"/>
    <n v="1"/>
    <n v="191"/>
    <n v="201"/>
    <x v="0"/>
  </r>
  <r>
    <x v="0"/>
    <n v="12"/>
    <x v="0"/>
    <n v="41"/>
    <n v="1409"/>
    <n v="61"/>
    <n v="75"/>
    <n v="4"/>
    <n v="93"/>
    <n v="101"/>
    <n v="3"/>
    <n v="121"/>
    <n v="54"/>
    <n v="143"/>
    <n v="152"/>
    <n v="1"/>
    <n v="173"/>
    <n v="1"/>
    <n v="191"/>
    <n v="201"/>
    <x v="0"/>
  </r>
  <r>
    <x v="2"/>
    <n v="12"/>
    <x v="0"/>
    <n v="43"/>
    <n v="797"/>
    <n v="65"/>
    <n v="75"/>
    <n v="4"/>
    <n v="92"/>
    <n v="101"/>
    <n v="3"/>
    <n v="122"/>
    <n v="33"/>
    <n v="141"/>
    <n v="152"/>
    <n v="1"/>
    <n v="172"/>
    <n v="2"/>
    <n v="191"/>
    <n v="201"/>
    <x v="1"/>
  </r>
  <r>
    <x v="3"/>
    <n v="24"/>
    <x v="0"/>
    <n v="42"/>
    <n v="3617"/>
    <n v="65"/>
    <n v="75"/>
    <n v="4"/>
    <n v="93"/>
    <n v="102"/>
    <n v="4"/>
    <n v="124"/>
    <n v="20"/>
    <n v="143"/>
    <n v="151"/>
    <n v="2"/>
    <n v="173"/>
    <n v="1"/>
    <n v="191"/>
    <n v="201"/>
    <x v="0"/>
  </r>
  <r>
    <x v="1"/>
    <n v="12"/>
    <x v="1"/>
    <n v="40"/>
    <n v="1318"/>
    <n v="64"/>
    <n v="75"/>
    <n v="4"/>
    <n v="93"/>
    <n v="101"/>
    <n v="4"/>
    <n v="121"/>
    <n v="54"/>
    <n v="143"/>
    <n v="152"/>
    <n v="1"/>
    <n v="173"/>
    <n v="1"/>
    <n v="192"/>
    <n v="201"/>
    <x v="0"/>
  </r>
  <r>
    <x v="1"/>
    <n v="54"/>
    <x v="3"/>
    <n v="49"/>
    <n v="15945"/>
    <n v="61"/>
    <n v="72"/>
    <n v="3"/>
    <n v="93"/>
    <n v="101"/>
    <n v="4"/>
    <n v="124"/>
    <n v="58"/>
    <n v="143"/>
    <n v="151"/>
    <n v="1"/>
    <n v="173"/>
    <n v="1"/>
    <n v="192"/>
    <n v="201"/>
    <x v="1"/>
  </r>
  <r>
    <x v="2"/>
    <n v="12"/>
    <x v="0"/>
    <n v="46"/>
    <n v="2012"/>
    <n v="65"/>
    <n v="74"/>
    <n v="4"/>
    <n v="92"/>
    <n v="101"/>
    <n v="2"/>
    <n v="123"/>
    <n v="61"/>
    <n v="143"/>
    <n v="152"/>
    <n v="1"/>
    <n v="173"/>
    <n v="1"/>
    <n v="191"/>
    <n v="201"/>
    <x v="0"/>
  </r>
  <r>
    <x v="1"/>
    <n v="18"/>
    <x v="1"/>
    <n v="49"/>
    <n v="2622"/>
    <n v="62"/>
    <n v="73"/>
    <n v="4"/>
    <n v="93"/>
    <n v="101"/>
    <n v="4"/>
    <n v="123"/>
    <n v="34"/>
    <n v="143"/>
    <n v="152"/>
    <n v="1"/>
    <n v="173"/>
    <n v="1"/>
    <n v="191"/>
    <n v="201"/>
    <x v="0"/>
  </r>
  <r>
    <x v="1"/>
    <n v="36"/>
    <x v="0"/>
    <n v="43"/>
    <n v="2337"/>
    <n v="61"/>
    <n v="75"/>
    <n v="4"/>
    <n v="93"/>
    <n v="101"/>
    <n v="4"/>
    <n v="121"/>
    <n v="36"/>
    <n v="143"/>
    <n v="152"/>
    <n v="1"/>
    <n v="173"/>
    <n v="1"/>
    <n v="191"/>
    <n v="201"/>
    <x v="0"/>
  </r>
  <r>
    <x v="1"/>
    <n v="20"/>
    <x v="2"/>
    <n v="41"/>
    <n v="7057"/>
    <n v="65"/>
    <n v="74"/>
    <n v="3"/>
    <n v="93"/>
    <n v="101"/>
    <n v="4"/>
    <n v="122"/>
    <n v="36"/>
    <n v="141"/>
    <n v="151"/>
    <n v="2"/>
    <n v="174"/>
    <n v="2"/>
    <n v="192"/>
    <n v="201"/>
    <x v="0"/>
  </r>
  <r>
    <x v="2"/>
    <n v="24"/>
    <x v="1"/>
    <n v="40"/>
    <n v="1469"/>
    <n v="62"/>
    <n v="75"/>
    <n v="4"/>
    <n v="94"/>
    <n v="101"/>
    <n v="4"/>
    <n v="121"/>
    <n v="41"/>
    <n v="143"/>
    <n v="151"/>
    <n v="1"/>
    <n v="172"/>
    <n v="1"/>
    <n v="191"/>
    <n v="201"/>
    <x v="0"/>
  </r>
  <r>
    <x v="1"/>
    <n v="36"/>
    <x v="1"/>
    <n v="43"/>
    <n v="2323"/>
    <n v="61"/>
    <n v="74"/>
    <n v="4"/>
    <n v="93"/>
    <n v="101"/>
    <n v="4"/>
    <n v="123"/>
    <n v="24"/>
    <n v="143"/>
    <n v="151"/>
    <n v="1"/>
    <n v="173"/>
    <n v="1"/>
    <n v="191"/>
    <n v="201"/>
    <x v="0"/>
  </r>
  <r>
    <x v="2"/>
    <n v="6"/>
    <x v="2"/>
    <n v="43"/>
    <n v="932"/>
    <n v="61"/>
    <n v="73"/>
    <n v="3"/>
    <n v="92"/>
    <n v="101"/>
    <n v="2"/>
    <n v="121"/>
    <n v="24"/>
    <n v="143"/>
    <n v="152"/>
    <n v="1"/>
    <n v="173"/>
    <n v="1"/>
    <n v="191"/>
    <n v="201"/>
    <x v="0"/>
  </r>
  <r>
    <x v="1"/>
    <n v="9"/>
    <x v="0"/>
    <n v="42"/>
    <n v="1919"/>
    <n v="61"/>
    <n v="74"/>
    <n v="4"/>
    <n v="93"/>
    <n v="101"/>
    <n v="3"/>
    <n v="123"/>
    <n v="35"/>
    <n v="143"/>
    <n v="151"/>
    <n v="1"/>
    <n v="173"/>
    <n v="1"/>
    <n v="192"/>
    <n v="201"/>
    <x v="0"/>
  </r>
  <r>
    <x v="2"/>
    <n v="12"/>
    <x v="1"/>
    <n v="41"/>
    <n v="2445"/>
    <n v="65"/>
    <n v="72"/>
    <n v="2"/>
    <n v="94"/>
    <n v="101"/>
    <n v="4"/>
    <n v="123"/>
    <n v="26"/>
    <n v="143"/>
    <n v="151"/>
    <n v="1"/>
    <n v="173"/>
    <n v="1"/>
    <n v="192"/>
    <n v="201"/>
    <x v="0"/>
  </r>
  <r>
    <x v="1"/>
    <n v="24"/>
    <x v="0"/>
    <n v="410"/>
    <n v="11938"/>
    <n v="61"/>
    <n v="73"/>
    <n v="2"/>
    <n v="93"/>
    <n v="102"/>
    <n v="3"/>
    <n v="123"/>
    <n v="39"/>
    <n v="143"/>
    <n v="152"/>
    <n v="2"/>
    <n v="174"/>
    <n v="2"/>
    <n v="192"/>
    <n v="201"/>
    <x v="1"/>
  </r>
  <r>
    <x v="2"/>
    <n v="18"/>
    <x v="4"/>
    <n v="40"/>
    <n v="6458"/>
    <n v="61"/>
    <n v="75"/>
    <n v="2"/>
    <n v="93"/>
    <n v="101"/>
    <n v="4"/>
    <n v="124"/>
    <n v="39"/>
    <n v="141"/>
    <n v="152"/>
    <n v="2"/>
    <n v="174"/>
    <n v="2"/>
    <n v="192"/>
    <n v="201"/>
    <x v="1"/>
  </r>
  <r>
    <x v="1"/>
    <n v="12"/>
    <x v="1"/>
    <n v="40"/>
    <n v="6078"/>
    <n v="61"/>
    <n v="74"/>
    <n v="2"/>
    <n v="93"/>
    <n v="101"/>
    <n v="2"/>
    <n v="123"/>
    <n v="32"/>
    <n v="143"/>
    <n v="152"/>
    <n v="1"/>
    <n v="173"/>
    <n v="1"/>
    <n v="191"/>
    <n v="201"/>
    <x v="0"/>
  </r>
  <r>
    <x v="0"/>
    <n v="24"/>
    <x v="1"/>
    <n v="42"/>
    <n v="7721"/>
    <n v="65"/>
    <n v="72"/>
    <n v="1"/>
    <n v="92"/>
    <n v="101"/>
    <n v="2"/>
    <n v="122"/>
    <n v="30"/>
    <n v="143"/>
    <n v="152"/>
    <n v="1"/>
    <n v="173"/>
    <n v="1"/>
    <n v="192"/>
    <n v="202"/>
    <x v="0"/>
  </r>
  <r>
    <x v="1"/>
    <n v="14"/>
    <x v="1"/>
    <n v="49"/>
    <n v="1410"/>
    <n v="63"/>
    <n v="75"/>
    <n v="1"/>
    <n v="94"/>
    <n v="101"/>
    <n v="2"/>
    <n v="121"/>
    <n v="35"/>
    <n v="143"/>
    <n v="152"/>
    <n v="1"/>
    <n v="173"/>
    <n v="1"/>
    <n v="192"/>
    <n v="201"/>
    <x v="0"/>
  </r>
  <r>
    <x v="1"/>
    <n v="6"/>
    <x v="2"/>
    <n v="49"/>
    <n v="1449"/>
    <n v="62"/>
    <n v="75"/>
    <n v="1"/>
    <n v="91"/>
    <n v="101"/>
    <n v="2"/>
    <n v="123"/>
    <n v="31"/>
    <n v="141"/>
    <n v="152"/>
    <n v="2"/>
    <n v="173"/>
    <n v="2"/>
    <n v="191"/>
    <n v="201"/>
    <x v="0"/>
  </r>
  <r>
    <x v="3"/>
    <n v="15"/>
    <x v="1"/>
    <n v="46"/>
    <n v="392"/>
    <n v="61"/>
    <n v="72"/>
    <n v="4"/>
    <n v="92"/>
    <n v="101"/>
    <n v="4"/>
    <n v="122"/>
    <n v="23"/>
    <n v="143"/>
    <n v="151"/>
    <n v="1"/>
    <n v="173"/>
    <n v="1"/>
    <n v="192"/>
    <n v="201"/>
    <x v="0"/>
  </r>
  <r>
    <x v="1"/>
    <n v="18"/>
    <x v="1"/>
    <n v="40"/>
    <n v="6260"/>
    <n v="61"/>
    <n v="74"/>
    <n v="3"/>
    <n v="93"/>
    <n v="101"/>
    <n v="3"/>
    <n v="121"/>
    <n v="28"/>
    <n v="143"/>
    <n v="151"/>
    <n v="1"/>
    <n v="172"/>
    <n v="1"/>
    <n v="191"/>
    <n v="201"/>
    <x v="0"/>
  </r>
  <r>
    <x v="2"/>
    <n v="36"/>
    <x v="0"/>
    <n v="40"/>
    <n v="7855"/>
    <n v="61"/>
    <n v="73"/>
    <n v="4"/>
    <n v="92"/>
    <n v="101"/>
    <n v="2"/>
    <n v="121"/>
    <n v="25"/>
    <n v="142"/>
    <n v="152"/>
    <n v="2"/>
    <n v="173"/>
    <n v="1"/>
    <n v="192"/>
    <n v="201"/>
    <x v="1"/>
  </r>
  <r>
    <x v="0"/>
    <n v="12"/>
    <x v="1"/>
    <n v="43"/>
    <n v="1680"/>
    <n v="63"/>
    <n v="75"/>
    <n v="3"/>
    <n v="94"/>
    <n v="101"/>
    <n v="1"/>
    <n v="121"/>
    <n v="35"/>
    <n v="143"/>
    <n v="152"/>
    <n v="1"/>
    <n v="173"/>
    <n v="1"/>
    <n v="191"/>
    <n v="201"/>
    <x v="0"/>
  </r>
  <r>
    <x v="2"/>
    <n v="48"/>
    <x v="0"/>
    <n v="43"/>
    <n v="3578"/>
    <n v="65"/>
    <n v="75"/>
    <n v="4"/>
    <n v="93"/>
    <n v="101"/>
    <n v="1"/>
    <n v="121"/>
    <n v="47"/>
    <n v="143"/>
    <n v="152"/>
    <n v="1"/>
    <n v="173"/>
    <n v="1"/>
    <n v="192"/>
    <n v="201"/>
    <x v="0"/>
  </r>
  <r>
    <x v="0"/>
    <n v="42"/>
    <x v="1"/>
    <n v="43"/>
    <n v="7174"/>
    <n v="65"/>
    <n v="74"/>
    <n v="4"/>
    <n v="92"/>
    <n v="101"/>
    <n v="3"/>
    <n v="123"/>
    <n v="30"/>
    <n v="143"/>
    <n v="152"/>
    <n v="1"/>
    <n v="174"/>
    <n v="1"/>
    <n v="192"/>
    <n v="201"/>
    <x v="1"/>
  </r>
  <r>
    <x v="0"/>
    <n v="10"/>
    <x v="0"/>
    <n v="42"/>
    <n v="2132"/>
    <n v="65"/>
    <n v="72"/>
    <n v="2"/>
    <n v="92"/>
    <n v="102"/>
    <n v="3"/>
    <n v="121"/>
    <n v="27"/>
    <n v="143"/>
    <n v="151"/>
    <n v="2"/>
    <n v="173"/>
    <n v="1"/>
    <n v="191"/>
    <n v="202"/>
    <x v="0"/>
  </r>
  <r>
    <x v="0"/>
    <n v="33"/>
    <x v="0"/>
    <n v="42"/>
    <n v="4281"/>
    <n v="63"/>
    <n v="73"/>
    <n v="1"/>
    <n v="92"/>
    <n v="101"/>
    <n v="4"/>
    <n v="123"/>
    <n v="23"/>
    <n v="143"/>
    <n v="152"/>
    <n v="2"/>
    <n v="173"/>
    <n v="1"/>
    <n v="191"/>
    <n v="201"/>
    <x v="1"/>
  </r>
  <r>
    <x v="1"/>
    <n v="12"/>
    <x v="0"/>
    <n v="40"/>
    <n v="2366"/>
    <n v="63"/>
    <n v="74"/>
    <n v="3"/>
    <n v="91"/>
    <n v="101"/>
    <n v="3"/>
    <n v="123"/>
    <n v="36"/>
    <n v="143"/>
    <n v="152"/>
    <n v="1"/>
    <n v="174"/>
    <n v="1"/>
    <n v="192"/>
    <n v="201"/>
    <x v="0"/>
  </r>
  <r>
    <x v="0"/>
    <n v="21"/>
    <x v="1"/>
    <n v="43"/>
    <n v="1835"/>
    <n v="61"/>
    <n v="73"/>
    <n v="3"/>
    <n v="92"/>
    <n v="101"/>
    <n v="2"/>
    <n v="121"/>
    <n v="25"/>
    <n v="143"/>
    <n v="152"/>
    <n v="2"/>
    <n v="173"/>
    <n v="1"/>
    <n v="192"/>
    <n v="201"/>
    <x v="1"/>
  </r>
  <r>
    <x v="2"/>
    <n v="24"/>
    <x v="0"/>
    <n v="41"/>
    <n v="3868"/>
    <n v="61"/>
    <n v="75"/>
    <n v="4"/>
    <n v="92"/>
    <n v="101"/>
    <n v="2"/>
    <n v="123"/>
    <n v="41"/>
    <n v="143"/>
    <n v="151"/>
    <n v="2"/>
    <n v="174"/>
    <n v="1"/>
    <n v="192"/>
    <n v="201"/>
    <x v="0"/>
  </r>
  <r>
    <x v="2"/>
    <n v="12"/>
    <x v="1"/>
    <n v="42"/>
    <n v="1768"/>
    <n v="61"/>
    <n v="73"/>
    <n v="3"/>
    <n v="93"/>
    <n v="101"/>
    <n v="2"/>
    <n v="121"/>
    <n v="24"/>
    <n v="143"/>
    <n v="151"/>
    <n v="1"/>
    <n v="172"/>
    <n v="1"/>
    <n v="191"/>
    <n v="201"/>
    <x v="0"/>
  </r>
  <r>
    <x v="3"/>
    <n v="10"/>
    <x v="0"/>
    <n v="40"/>
    <n v="781"/>
    <n v="61"/>
    <n v="75"/>
    <n v="4"/>
    <n v="93"/>
    <n v="101"/>
    <n v="4"/>
    <n v="124"/>
    <n v="63"/>
    <n v="143"/>
    <n v="153"/>
    <n v="2"/>
    <n v="173"/>
    <n v="1"/>
    <n v="192"/>
    <n v="201"/>
    <x v="0"/>
  </r>
  <r>
    <x v="1"/>
    <n v="18"/>
    <x v="1"/>
    <n v="42"/>
    <n v="1924"/>
    <n v="65"/>
    <n v="72"/>
    <n v="4"/>
    <n v="92"/>
    <n v="101"/>
    <n v="3"/>
    <n v="121"/>
    <n v="27"/>
    <n v="143"/>
    <n v="151"/>
    <n v="1"/>
    <n v="173"/>
    <n v="1"/>
    <n v="191"/>
    <n v="201"/>
    <x v="1"/>
  </r>
  <r>
    <x v="0"/>
    <n v="12"/>
    <x v="0"/>
    <n v="40"/>
    <n v="2121"/>
    <n v="61"/>
    <n v="73"/>
    <n v="4"/>
    <n v="93"/>
    <n v="101"/>
    <n v="2"/>
    <n v="122"/>
    <n v="30"/>
    <n v="143"/>
    <n v="152"/>
    <n v="2"/>
    <n v="173"/>
    <n v="1"/>
    <n v="191"/>
    <n v="201"/>
    <x v="0"/>
  </r>
  <r>
    <x v="0"/>
    <n v="12"/>
    <x v="1"/>
    <n v="43"/>
    <n v="701"/>
    <n v="61"/>
    <n v="73"/>
    <n v="4"/>
    <n v="94"/>
    <n v="101"/>
    <n v="2"/>
    <n v="121"/>
    <n v="40"/>
    <n v="143"/>
    <n v="152"/>
    <n v="1"/>
    <n v="172"/>
    <n v="1"/>
    <n v="191"/>
    <n v="201"/>
    <x v="0"/>
  </r>
  <r>
    <x v="1"/>
    <n v="12"/>
    <x v="1"/>
    <n v="45"/>
    <n v="639"/>
    <n v="61"/>
    <n v="73"/>
    <n v="4"/>
    <n v="93"/>
    <n v="101"/>
    <n v="2"/>
    <n v="123"/>
    <n v="30"/>
    <n v="143"/>
    <n v="152"/>
    <n v="1"/>
    <n v="173"/>
    <n v="1"/>
    <n v="191"/>
    <n v="201"/>
    <x v="1"/>
  </r>
  <r>
    <x v="1"/>
    <n v="12"/>
    <x v="0"/>
    <n v="41"/>
    <n v="1860"/>
    <n v="61"/>
    <n v="71"/>
    <n v="4"/>
    <n v="93"/>
    <n v="101"/>
    <n v="2"/>
    <n v="123"/>
    <n v="34"/>
    <n v="143"/>
    <n v="152"/>
    <n v="2"/>
    <n v="174"/>
    <n v="1"/>
    <n v="192"/>
    <n v="201"/>
    <x v="0"/>
  </r>
  <r>
    <x v="0"/>
    <n v="12"/>
    <x v="0"/>
    <n v="40"/>
    <n v="3499"/>
    <n v="61"/>
    <n v="73"/>
    <n v="3"/>
    <n v="92"/>
    <n v="102"/>
    <n v="2"/>
    <n v="121"/>
    <n v="29"/>
    <n v="143"/>
    <n v="152"/>
    <n v="2"/>
    <n v="173"/>
    <n v="1"/>
    <n v="191"/>
    <n v="201"/>
    <x v="1"/>
  </r>
  <r>
    <x v="1"/>
    <n v="48"/>
    <x v="1"/>
    <n v="40"/>
    <n v="8487"/>
    <n v="65"/>
    <n v="74"/>
    <n v="1"/>
    <n v="92"/>
    <n v="101"/>
    <n v="2"/>
    <n v="123"/>
    <n v="24"/>
    <n v="143"/>
    <n v="152"/>
    <n v="1"/>
    <n v="173"/>
    <n v="1"/>
    <n v="191"/>
    <n v="201"/>
    <x v="0"/>
  </r>
  <r>
    <x v="0"/>
    <n v="36"/>
    <x v="2"/>
    <n v="46"/>
    <n v="6887"/>
    <n v="61"/>
    <n v="73"/>
    <n v="4"/>
    <n v="93"/>
    <n v="101"/>
    <n v="3"/>
    <n v="122"/>
    <n v="29"/>
    <n v="142"/>
    <n v="152"/>
    <n v="1"/>
    <n v="173"/>
    <n v="1"/>
    <n v="192"/>
    <n v="201"/>
    <x v="1"/>
  </r>
  <r>
    <x v="2"/>
    <n v="15"/>
    <x v="1"/>
    <n v="42"/>
    <n v="2708"/>
    <n v="61"/>
    <n v="72"/>
    <n v="2"/>
    <n v="93"/>
    <n v="101"/>
    <n v="3"/>
    <n v="122"/>
    <n v="27"/>
    <n v="141"/>
    <n v="152"/>
    <n v="2"/>
    <n v="172"/>
    <n v="1"/>
    <n v="191"/>
    <n v="201"/>
    <x v="0"/>
  </r>
  <r>
    <x v="2"/>
    <n v="18"/>
    <x v="1"/>
    <n v="42"/>
    <n v="1984"/>
    <n v="61"/>
    <n v="73"/>
    <n v="4"/>
    <n v="93"/>
    <n v="101"/>
    <n v="4"/>
    <n v="124"/>
    <n v="47"/>
    <n v="141"/>
    <n v="153"/>
    <n v="2"/>
    <n v="173"/>
    <n v="1"/>
    <n v="191"/>
    <n v="201"/>
    <x v="0"/>
  </r>
  <r>
    <x v="2"/>
    <n v="60"/>
    <x v="1"/>
    <n v="43"/>
    <n v="10144"/>
    <n v="62"/>
    <n v="74"/>
    <n v="2"/>
    <n v="92"/>
    <n v="101"/>
    <n v="4"/>
    <n v="121"/>
    <n v="21"/>
    <n v="143"/>
    <n v="152"/>
    <n v="1"/>
    <n v="173"/>
    <n v="1"/>
    <n v="192"/>
    <n v="201"/>
    <x v="0"/>
  </r>
  <r>
    <x v="2"/>
    <n v="12"/>
    <x v="0"/>
    <n v="43"/>
    <n v="1240"/>
    <n v="65"/>
    <n v="75"/>
    <n v="4"/>
    <n v="92"/>
    <n v="101"/>
    <n v="2"/>
    <n v="121"/>
    <n v="38"/>
    <n v="143"/>
    <n v="152"/>
    <n v="2"/>
    <n v="173"/>
    <n v="1"/>
    <n v="192"/>
    <n v="201"/>
    <x v="0"/>
  </r>
  <r>
    <x v="2"/>
    <n v="27"/>
    <x v="2"/>
    <n v="41"/>
    <n v="8613"/>
    <n v="64"/>
    <n v="73"/>
    <n v="2"/>
    <n v="93"/>
    <n v="101"/>
    <n v="2"/>
    <n v="123"/>
    <n v="27"/>
    <n v="143"/>
    <n v="152"/>
    <n v="2"/>
    <n v="173"/>
    <n v="1"/>
    <n v="191"/>
    <n v="201"/>
    <x v="0"/>
  </r>
  <r>
    <x v="1"/>
    <n v="12"/>
    <x v="1"/>
    <n v="43"/>
    <n v="766"/>
    <n v="63"/>
    <n v="73"/>
    <n v="4"/>
    <n v="93"/>
    <n v="101"/>
    <n v="3"/>
    <n v="121"/>
    <n v="66"/>
    <n v="143"/>
    <n v="152"/>
    <n v="1"/>
    <n v="172"/>
    <n v="1"/>
    <n v="191"/>
    <n v="201"/>
    <x v="1"/>
  </r>
  <r>
    <x v="1"/>
    <n v="15"/>
    <x v="0"/>
    <n v="43"/>
    <n v="2728"/>
    <n v="65"/>
    <n v="74"/>
    <n v="4"/>
    <n v="93"/>
    <n v="103"/>
    <n v="2"/>
    <n v="121"/>
    <n v="35"/>
    <n v="141"/>
    <n v="152"/>
    <n v="3"/>
    <n v="173"/>
    <n v="1"/>
    <n v="192"/>
    <n v="201"/>
    <x v="0"/>
  </r>
  <r>
    <x v="3"/>
    <n v="12"/>
    <x v="1"/>
    <n v="43"/>
    <n v="1881"/>
    <n v="61"/>
    <n v="73"/>
    <n v="2"/>
    <n v="92"/>
    <n v="101"/>
    <n v="2"/>
    <n v="123"/>
    <n v="44"/>
    <n v="143"/>
    <n v="151"/>
    <n v="1"/>
    <n v="172"/>
    <n v="1"/>
    <n v="192"/>
    <n v="201"/>
    <x v="0"/>
  </r>
  <r>
    <x v="3"/>
    <n v="6"/>
    <x v="1"/>
    <n v="40"/>
    <n v="709"/>
    <n v="64"/>
    <n v="72"/>
    <n v="2"/>
    <n v="94"/>
    <n v="101"/>
    <n v="2"/>
    <n v="121"/>
    <n v="27"/>
    <n v="143"/>
    <n v="152"/>
    <n v="1"/>
    <n v="171"/>
    <n v="1"/>
    <n v="191"/>
    <n v="202"/>
    <x v="0"/>
  </r>
  <r>
    <x v="1"/>
    <n v="36"/>
    <x v="1"/>
    <n v="43"/>
    <n v="4795"/>
    <n v="61"/>
    <n v="72"/>
    <n v="4"/>
    <n v="92"/>
    <n v="101"/>
    <n v="1"/>
    <n v="124"/>
    <n v="30"/>
    <n v="143"/>
    <n v="152"/>
    <n v="1"/>
    <n v="174"/>
    <n v="1"/>
    <n v="192"/>
    <n v="201"/>
    <x v="0"/>
  </r>
  <r>
    <x v="0"/>
    <n v="27"/>
    <x v="1"/>
    <n v="43"/>
    <n v="3416"/>
    <n v="61"/>
    <n v="73"/>
    <n v="3"/>
    <n v="93"/>
    <n v="101"/>
    <n v="2"/>
    <n v="123"/>
    <n v="27"/>
    <n v="143"/>
    <n v="152"/>
    <n v="1"/>
    <n v="174"/>
    <n v="1"/>
    <n v="191"/>
    <n v="201"/>
    <x v="0"/>
  </r>
  <r>
    <x v="0"/>
    <n v="18"/>
    <x v="1"/>
    <n v="42"/>
    <n v="2462"/>
    <n v="61"/>
    <n v="73"/>
    <n v="2"/>
    <n v="93"/>
    <n v="101"/>
    <n v="2"/>
    <n v="123"/>
    <n v="22"/>
    <n v="143"/>
    <n v="152"/>
    <n v="1"/>
    <n v="173"/>
    <n v="1"/>
    <n v="191"/>
    <n v="201"/>
    <x v="1"/>
  </r>
  <r>
    <x v="2"/>
    <n v="21"/>
    <x v="0"/>
    <n v="42"/>
    <n v="2288"/>
    <n v="61"/>
    <n v="72"/>
    <n v="4"/>
    <n v="92"/>
    <n v="101"/>
    <n v="4"/>
    <n v="122"/>
    <n v="23"/>
    <n v="143"/>
    <n v="152"/>
    <n v="1"/>
    <n v="173"/>
    <n v="1"/>
    <n v="192"/>
    <n v="201"/>
    <x v="0"/>
  </r>
  <r>
    <x v="1"/>
    <n v="48"/>
    <x v="4"/>
    <n v="49"/>
    <n v="3566"/>
    <n v="62"/>
    <n v="74"/>
    <n v="4"/>
    <n v="93"/>
    <n v="101"/>
    <n v="2"/>
    <n v="123"/>
    <n v="30"/>
    <n v="143"/>
    <n v="152"/>
    <n v="1"/>
    <n v="173"/>
    <n v="1"/>
    <n v="191"/>
    <n v="201"/>
    <x v="0"/>
  </r>
  <r>
    <x v="0"/>
    <n v="6"/>
    <x v="0"/>
    <n v="40"/>
    <n v="860"/>
    <n v="61"/>
    <n v="75"/>
    <n v="1"/>
    <n v="92"/>
    <n v="101"/>
    <n v="4"/>
    <n v="124"/>
    <n v="39"/>
    <n v="143"/>
    <n v="152"/>
    <n v="2"/>
    <n v="173"/>
    <n v="1"/>
    <n v="192"/>
    <n v="201"/>
    <x v="0"/>
  </r>
  <r>
    <x v="2"/>
    <n v="12"/>
    <x v="0"/>
    <n v="40"/>
    <n v="682"/>
    <n v="62"/>
    <n v="74"/>
    <n v="4"/>
    <n v="92"/>
    <n v="101"/>
    <n v="3"/>
    <n v="123"/>
    <n v="51"/>
    <n v="143"/>
    <n v="152"/>
    <n v="2"/>
    <n v="173"/>
    <n v="1"/>
    <n v="192"/>
    <n v="201"/>
    <x v="0"/>
  </r>
  <r>
    <x v="0"/>
    <n v="36"/>
    <x v="0"/>
    <n v="42"/>
    <n v="5371"/>
    <n v="61"/>
    <n v="73"/>
    <n v="3"/>
    <n v="93"/>
    <n v="103"/>
    <n v="2"/>
    <n v="122"/>
    <n v="28"/>
    <n v="143"/>
    <n v="152"/>
    <n v="2"/>
    <n v="173"/>
    <n v="1"/>
    <n v="191"/>
    <n v="201"/>
    <x v="0"/>
  </r>
  <r>
    <x v="2"/>
    <n v="18"/>
    <x v="0"/>
    <n v="43"/>
    <n v="1582"/>
    <n v="64"/>
    <n v="75"/>
    <n v="4"/>
    <n v="93"/>
    <n v="101"/>
    <n v="4"/>
    <n v="123"/>
    <n v="46"/>
    <n v="143"/>
    <n v="152"/>
    <n v="2"/>
    <n v="173"/>
    <n v="1"/>
    <n v="191"/>
    <n v="201"/>
    <x v="0"/>
  </r>
  <r>
    <x v="2"/>
    <n v="6"/>
    <x v="1"/>
    <n v="43"/>
    <n v="1346"/>
    <n v="62"/>
    <n v="75"/>
    <n v="2"/>
    <n v="93"/>
    <n v="101"/>
    <n v="4"/>
    <n v="124"/>
    <n v="42"/>
    <n v="141"/>
    <n v="153"/>
    <n v="1"/>
    <n v="173"/>
    <n v="2"/>
    <n v="192"/>
    <n v="201"/>
    <x v="0"/>
  </r>
  <r>
    <x v="2"/>
    <n v="10"/>
    <x v="1"/>
    <n v="43"/>
    <n v="1924"/>
    <n v="61"/>
    <n v="73"/>
    <n v="1"/>
    <n v="93"/>
    <n v="101"/>
    <n v="4"/>
    <n v="122"/>
    <n v="38"/>
    <n v="143"/>
    <n v="152"/>
    <n v="1"/>
    <n v="173"/>
    <n v="1"/>
    <n v="192"/>
    <n v="202"/>
    <x v="0"/>
  </r>
  <r>
    <x v="3"/>
    <n v="36"/>
    <x v="1"/>
    <n v="43"/>
    <n v="5848"/>
    <n v="61"/>
    <n v="73"/>
    <n v="4"/>
    <n v="93"/>
    <n v="101"/>
    <n v="1"/>
    <n v="123"/>
    <n v="24"/>
    <n v="143"/>
    <n v="152"/>
    <n v="1"/>
    <n v="173"/>
    <n v="1"/>
    <n v="191"/>
    <n v="201"/>
    <x v="0"/>
  </r>
  <r>
    <x v="1"/>
    <n v="24"/>
    <x v="0"/>
    <n v="41"/>
    <n v="7758"/>
    <n v="64"/>
    <n v="75"/>
    <n v="2"/>
    <n v="92"/>
    <n v="101"/>
    <n v="4"/>
    <n v="124"/>
    <n v="29"/>
    <n v="143"/>
    <n v="151"/>
    <n v="1"/>
    <n v="173"/>
    <n v="1"/>
    <n v="191"/>
    <n v="201"/>
    <x v="0"/>
  </r>
  <r>
    <x v="1"/>
    <n v="24"/>
    <x v="2"/>
    <n v="49"/>
    <n v="6967"/>
    <n v="62"/>
    <n v="74"/>
    <n v="4"/>
    <n v="93"/>
    <n v="101"/>
    <n v="4"/>
    <n v="123"/>
    <n v="36"/>
    <n v="143"/>
    <n v="151"/>
    <n v="1"/>
    <n v="174"/>
    <n v="1"/>
    <n v="192"/>
    <n v="201"/>
    <x v="0"/>
  </r>
  <r>
    <x v="0"/>
    <n v="12"/>
    <x v="1"/>
    <n v="42"/>
    <n v="1282"/>
    <n v="61"/>
    <n v="73"/>
    <n v="2"/>
    <n v="92"/>
    <n v="101"/>
    <n v="4"/>
    <n v="123"/>
    <n v="20"/>
    <n v="143"/>
    <n v="151"/>
    <n v="1"/>
    <n v="173"/>
    <n v="1"/>
    <n v="191"/>
    <n v="201"/>
    <x v="1"/>
  </r>
  <r>
    <x v="0"/>
    <n v="9"/>
    <x v="0"/>
    <n v="45"/>
    <n v="1288"/>
    <n v="62"/>
    <n v="75"/>
    <n v="3"/>
    <n v="93"/>
    <n v="103"/>
    <n v="4"/>
    <n v="121"/>
    <n v="48"/>
    <n v="143"/>
    <n v="152"/>
    <n v="2"/>
    <n v="173"/>
    <n v="2"/>
    <n v="191"/>
    <n v="202"/>
    <x v="0"/>
  </r>
  <r>
    <x v="0"/>
    <n v="12"/>
    <x v="4"/>
    <n v="48"/>
    <n v="339"/>
    <n v="61"/>
    <n v="75"/>
    <n v="4"/>
    <n v="94"/>
    <n v="101"/>
    <n v="1"/>
    <n v="123"/>
    <n v="45"/>
    <n v="141"/>
    <n v="152"/>
    <n v="1"/>
    <n v="172"/>
    <n v="1"/>
    <n v="191"/>
    <n v="201"/>
    <x v="0"/>
  </r>
  <r>
    <x v="1"/>
    <n v="24"/>
    <x v="1"/>
    <n v="40"/>
    <n v="3512"/>
    <n v="62"/>
    <n v="74"/>
    <n v="2"/>
    <n v="93"/>
    <n v="101"/>
    <n v="3"/>
    <n v="123"/>
    <n v="38"/>
    <n v="141"/>
    <n v="152"/>
    <n v="2"/>
    <n v="173"/>
    <n v="1"/>
    <n v="192"/>
    <n v="201"/>
    <x v="0"/>
  </r>
  <r>
    <x v="2"/>
    <n v="6"/>
    <x v="0"/>
    <n v="43"/>
    <n v="1898"/>
    <n v="65"/>
    <n v="73"/>
    <n v="1"/>
    <n v="93"/>
    <n v="101"/>
    <n v="2"/>
    <n v="121"/>
    <n v="34"/>
    <n v="143"/>
    <n v="152"/>
    <n v="2"/>
    <n v="172"/>
    <n v="2"/>
    <n v="191"/>
    <n v="201"/>
    <x v="0"/>
  </r>
  <r>
    <x v="2"/>
    <n v="24"/>
    <x v="0"/>
    <n v="43"/>
    <n v="2872"/>
    <n v="62"/>
    <n v="75"/>
    <n v="3"/>
    <n v="93"/>
    <n v="101"/>
    <n v="4"/>
    <n v="121"/>
    <n v="36"/>
    <n v="143"/>
    <n v="152"/>
    <n v="1"/>
    <n v="173"/>
    <n v="2"/>
    <n v="192"/>
    <n v="201"/>
    <x v="0"/>
  </r>
  <r>
    <x v="2"/>
    <n v="18"/>
    <x v="0"/>
    <n v="40"/>
    <n v="1055"/>
    <n v="61"/>
    <n v="72"/>
    <n v="4"/>
    <n v="92"/>
    <n v="101"/>
    <n v="1"/>
    <n v="122"/>
    <n v="30"/>
    <n v="143"/>
    <n v="152"/>
    <n v="2"/>
    <n v="173"/>
    <n v="1"/>
    <n v="191"/>
    <n v="201"/>
    <x v="0"/>
  </r>
  <r>
    <x v="2"/>
    <n v="15"/>
    <x v="1"/>
    <n v="44"/>
    <n v="1262"/>
    <n v="63"/>
    <n v="74"/>
    <n v="4"/>
    <n v="93"/>
    <n v="101"/>
    <n v="3"/>
    <n v="122"/>
    <n v="36"/>
    <n v="143"/>
    <n v="152"/>
    <n v="2"/>
    <n v="173"/>
    <n v="1"/>
    <n v="192"/>
    <n v="201"/>
    <x v="0"/>
  </r>
  <r>
    <x v="1"/>
    <n v="10"/>
    <x v="1"/>
    <n v="40"/>
    <n v="7308"/>
    <n v="61"/>
    <n v="71"/>
    <n v="2"/>
    <n v="93"/>
    <n v="101"/>
    <n v="4"/>
    <n v="124"/>
    <n v="70"/>
    <n v="141"/>
    <n v="153"/>
    <n v="1"/>
    <n v="174"/>
    <n v="1"/>
    <n v="192"/>
    <n v="201"/>
    <x v="0"/>
  </r>
  <r>
    <x v="2"/>
    <n v="36"/>
    <x v="1"/>
    <n v="40"/>
    <n v="909"/>
    <n v="63"/>
    <n v="75"/>
    <n v="4"/>
    <n v="93"/>
    <n v="101"/>
    <n v="4"/>
    <n v="122"/>
    <n v="36"/>
    <n v="143"/>
    <n v="152"/>
    <n v="1"/>
    <n v="173"/>
    <n v="1"/>
    <n v="191"/>
    <n v="201"/>
    <x v="0"/>
  </r>
  <r>
    <x v="2"/>
    <n v="6"/>
    <x v="1"/>
    <n v="42"/>
    <n v="2978"/>
    <n v="63"/>
    <n v="73"/>
    <n v="1"/>
    <n v="93"/>
    <n v="101"/>
    <n v="2"/>
    <n v="123"/>
    <n v="32"/>
    <n v="143"/>
    <n v="152"/>
    <n v="1"/>
    <n v="173"/>
    <n v="1"/>
    <n v="192"/>
    <n v="201"/>
    <x v="0"/>
  </r>
  <r>
    <x v="0"/>
    <n v="18"/>
    <x v="1"/>
    <n v="42"/>
    <n v="1131"/>
    <n v="61"/>
    <n v="71"/>
    <n v="4"/>
    <n v="92"/>
    <n v="101"/>
    <n v="2"/>
    <n v="123"/>
    <n v="33"/>
    <n v="143"/>
    <n v="152"/>
    <n v="1"/>
    <n v="173"/>
    <n v="1"/>
    <n v="191"/>
    <n v="201"/>
    <x v="1"/>
  </r>
  <r>
    <x v="1"/>
    <n v="11"/>
    <x v="1"/>
    <n v="42"/>
    <n v="1577"/>
    <n v="64"/>
    <n v="72"/>
    <n v="4"/>
    <n v="92"/>
    <n v="101"/>
    <n v="1"/>
    <n v="121"/>
    <n v="20"/>
    <n v="143"/>
    <n v="152"/>
    <n v="1"/>
    <n v="173"/>
    <n v="1"/>
    <n v="191"/>
    <n v="201"/>
    <x v="0"/>
  </r>
  <r>
    <x v="2"/>
    <n v="24"/>
    <x v="1"/>
    <n v="42"/>
    <n v="3972"/>
    <n v="61"/>
    <n v="74"/>
    <n v="2"/>
    <n v="92"/>
    <n v="101"/>
    <n v="4"/>
    <n v="122"/>
    <n v="25"/>
    <n v="143"/>
    <n v="151"/>
    <n v="1"/>
    <n v="173"/>
    <n v="1"/>
    <n v="192"/>
    <n v="201"/>
    <x v="0"/>
  </r>
  <r>
    <x v="1"/>
    <n v="24"/>
    <x v="0"/>
    <n v="49"/>
    <n v="1935"/>
    <n v="61"/>
    <n v="75"/>
    <n v="4"/>
    <n v="91"/>
    <n v="101"/>
    <n v="4"/>
    <n v="121"/>
    <n v="31"/>
    <n v="143"/>
    <n v="152"/>
    <n v="2"/>
    <n v="173"/>
    <n v="1"/>
    <n v="192"/>
    <n v="201"/>
    <x v="1"/>
  </r>
  <r>
    <x v="0"/>
    <n v="15"/>
    <x v="3"/>
    <n v="40"/>
    <n v="950"/>
    <n v="61"/>
    <n v="75"/>
    <n v="4"/>
    <n v="93"/>
    <n v="101"/>
    <n v="3"/>
    <n v="123"/>
    <n v="33"/>
    <n v="143"/>
    <n v="151"/>
    <n v="2"/>
    <n v="173"/>
    <n v="2"/>
    <n v="191"/>
    <n v="201"/>
    <x v="1"/>
  </r>
  <r>
    <x v="2"/>
    <n v="12"/>
    <x v="1"/>
    <n v="42"/>
    <n v="763"/>
    <n v="61"/>
    <n v="73"/>
    <n v="4"/>
    <n v="92"/>
    <n v="101"/>
    <n v="1"/>
    <n v="121"/>
    <n v="26"/>
    <n v="143"/>
    <n v="152"/>
    <n v="1"/>
    <n v="173"/>
    <n v="1"/>
    <n v="192"/>
    <n v="201"/>
    <x v="0"/>
  </r>
  <r>
    <x v="1"/>
    <n v="24"/>
    <x v="2"/>
    <n v="42"/>
    <n v="2064"/>
    <n v="61"/>
    <n v="71"/>
    <n v="3"/>
    <n v="92"/>
    <n v="101"/>
    <n v="2"/>
    <n v="122"/>
    <n v="34"/>
    <n v="143"/>
    <n v="152"/>
    <n v="1"/>
    <n v="174"/>
    <n v="1"/>
    <n v="192"/>
    <n v="201"/>
    <x v="1"/>
  </r>
  <r>
    <x v="1"/>
    <n v="8"/>
    <x v="1"/>
    <n v="43"/>
    <n v="1414"/>
    <n v="61"/>
    <n v="73"/>
    <n v="4"/>
    <n v="93"/>
    <n v="103"/>
    <n v="2"/>
    <n v="121"/>
    <n v="33"/>
    <n v="143"/>
    <n v="152"/>
    <n v="1"/>
    <n v="173"/>
    <n v="1"/>
    <n v="191"/>
    <n v="202"/>
    <x v="0"/>
  </r>
  <r>
    <x v="0"/>
    <n v="21"/>
    <x v="2"/>
    <n v="46"/>
    <n v="3414"/>
    <n v="61"/>
    <n v="72"/>
    <n v="2"/>
    <n v="93"/>
    <n v="101"/>
    <n v="1"/>
    <n v="122"/>
    <n v="26"/>
    <n v="143"/>
    <n v="152"/>
    <n v="2"/>
    <n v="173"/>
    <n v="1"/>
    <n v="191"/>
    <n v="201"/>
    <x v="1"/>
  </r>
  <r>
    <x v="2"/>
    <n v="30"/>
    <x v="4"/>
    <n v="41"/>
    <n v="7485"/>
    <n v="65"/>
    <n v="71"/>
    <n v="4"/>
    <n v="92"/>
    <n v="101"/>
    <n v="1"/>
    <n v="121"/>
    <n v="53"/>
    <n v="141"/>
    <n v="152"/>
    <n v="1"/>
    <n v="174"/>
    <n v="1"/>
    <n v="192"/>
    <n v="201"/>
    <x v="1"/>
  </r>
  <r>
    <x v="0"/>
    <n v="12"/>
    <x v="1"/>
    <n v="42"/>
    <n v="2577"/>
    <n v="61"/>
    <n v="73"/>
    <n v="2"/>
    <n v="91"/>
    <n v="101"/>
    <n v="1"/>
    <n v="123"/>
    <n v="42"/>
    <n v="143"/>
    <n v="152"/>
    <n v="1"/>
    <n v="173"/>
    <n v="1"/>
    <n v="191"/>
    <n v="201"/>
    <x v="0"/>
  </r>
  <r>
    <x v="0"/>
    <n v="6"/>
    <x v="0"/>
    <n v="43"/>
    <n v="338"/>
    <n v="63"/>
    <n v="75"/>
    <n v="4"/>
    <n v="93"/>
    <n v="101"/>
    <n v="4"/>
    <n v="123"/>
    <n v="52"/>
    <n v="143"/>
    <n v="152"/>
    <n v="2"/>
    <n v="173"/>
    <n v="1"/>
    <n v="191"/>
    <n v="201"/>
    <x v="0"/>
  </r>
  <r>
    <x v="2"/>
    <n v="12"/>
    <x v="1"/>
    <n v="43"/>
    <n v="1963"/>
    <n v="61"/>
    <n v="74"/>
    <n v="4"/>
    <n v="93"/>
    <n v="101"/>
    <n v="2"/>
    <n v="123"/>
    <n v="31"/>
    <n v="143"/>
    <n v="151"/>
    <n v="2"/>
    <n v="174"/>
    <n v="2"/>
    <n v="192"/>
    <n v="201"/>
    <x v="0"/>
  </r>
  <r>
    <x v="0"/>
    <n v="21"/>
    <x v="0"/>
    <n v="40"/>
    <n v="571"/>
    <n v="61"/>
    <n v="75"/>
    <n v="4"/>
    <n v="93"/>
    <n v="101"/>
    <n v="4"/>
    <n v="121"/>
    <n v="65"/>
    <n v="143"/>
    <n v="152"/>
    <n v="2"/>
    <n v="173"/>
    <n v="1"/>
    <n v="191"/>
    <n v="201"/>
    <x v="0"/>
  </r>
  <r>
    <x v="2"/>
    <n v="36"/>
    <x v="2"/>
    <n v="49"/>
    <n v="9572"/>
    <n v="61"/>
    <n v="72"/>
    <n v="1"/>
    <n v="91"/>
    <n v="101"/>
    <n v="1"/>
    <n v="123"/>
    <n v="28"/>
    <n v="143"/>
    <n v="152"/>
    <n v="2"/>
    <n v="173"/>
    <n v="1"/>
    <n v="191"/>
    <n v="201"/>
    <x v="1"/>
  </r>
  <r>
    <x v="1"/>
    <n v="36"/>
    <x v="2"/>
    <n v="49"/>
    <n v="4455"/>
    <n v="61"/>
    <n v="73"/>
    <n v="2"/>
    <n v="91"/>
    <n v="101"/>
    <n v="2"/>
    <n v="121"/>
    <n v="30"/>
    <n v="142"/>
    <n v="152"/>
    <n v="2"/>
    <n v="174"/>
    <n v="1"/>
    <n v="192"/>
    <n v="201"/>
    <x v="1"/>
  </r>
  <r>
    <x v="0"/>
    <n v="21"/>
    <x v="4"/>
    <n v="40"/>
    <n v="1647"/>
    <n v="65"/>
    <n v="73"/>
    <n v="4"/>
    <n v="93"/>
    <n v="101"/>
    <n v="2"/>
    <n v="122"/>
    <n v="40"/>
    <n v="143"/>
    <n v="152"/>
    <n v="2"/>
    <n v="172"/>
    <n v="2"/>
    <n v="191"/>
    <n v="201"/>
    <x v="1"/>
  </r>
  <r>
    <x v="2"/>
    <n v="24"/>
    <x v="0"/>
    <n v="42"/>
    <n v="3777"/>
    <n v="64"/>
    <n v="73"/>
    <n v="4"/>
    <n v="93"/>
    <n v="101"/>
    <n v="4"/>
    <n v="121"/>
    <n v="50"/>
    <n v="143"/>
    <n v="152"/>
    <n v="1"/>
    <n v="173"/>
    <n v="1"/>
    <n v="192"/>
    <n v="201"/>
    <x v="0"/>
  </r>
  <r>
    <x v="1"/>
    <n v="18"/>
    <x v="0"/>
    <n v="40"/>
    <n v="884"/>
    <n v="61"/>
    <n v="75"/>
    <n v="4"/>
    <n v="93"/>
    <n v="101"/>
    <n v="4"/>
    <n v="123"/>
    <n v="36"/>
    <n v="141"/>
    <n v="152"/>
    <n v="1"/>
    <n v="173"/>
    <n v="2"/>
    <n v="192"/>
    <n v="201"/>
    <x v="1"/>
  </r>
  <r>
    <x v="2"/>
    <n v="15"/>
    <x v="0"/>
    <n v="43"/>
    <n v="1360"/>
    <n v="61"/>
    <n v="73"/>
    <n v="4"/>
    <n v="93"/>
    <n v="101"/>
    <n v="2"/>
    <n v="122"/>
    <n v="31"/>
    <n v="143"/>
    <n v="152"/>
    <n v="2"/>
    <n v="173"/>
    <n v="1"/>
    <n v="191"/>
    <n v="201"/>
    <x v="0"/>
  </r>
  <r>
    <x v="1"/>
    <n v="9"/>
    <x v="4"/>
    <n v="41"/>
    <n v="5129"/>
    <n v="61"/>
    <n v="75"/>
    <n v="2"/>
    <n v="92"/>
    <n v="101"/>
    <n v="4"/>
    <n v="124"/>
    <n v="74"/>
    <n v="141"/>
    <n v="153"/>
    <n v="1"/>
    <n v="174"/>
    <n v="2"/>
    <n v="192"/>
    <n v="201"/>
    <x v="1"/>
  </r>
  <r>
    <x v="1"/>
    <n v="16"/>
    <x v="0"/>
    <n v="40"/>
    <n v="1175"/>
    <n v="61"/>
    <n v="71"/>
    <n v="2"/>
    <n v="93"/>
    <n v="101"/>
    <n v="3"/>
    <n v="123"/>
    <n v="68"/>
    <n v="143"/>
    <n v="153"/>
    <n v="3"/>
    <n v="171"/>
    <n v="1"/>
    <n v="192"/>
    <n v="201"/>
    <x v="0"/>
  </r>
  <r>
    <x v="0"/>
    <n v="12"/>
    <x v="1"/>
    <n v="43"/>
    <n v="674"/>
    <n v="62"/>
    <n v="74"/>
    <n v="4"/>
    <n v="94"/>
    <n v="101"/>
    <n v="1"/>
    <n v="122"/>
    <n v="20"/>
    <n v="143"/>
    <n v="152"/>
    <n v="1"/>
    <n v="173"/>
    <n v="1"/>
    <n v="191"/>
    <n v="201"/>
    <x v="1"/>
  </r>
  <r>
    <x v="1"/>
    <n v="18"/>
    <x v="3"/>
    <n v="42"/>
    <n v="3244"/>
    <n v="61"/>
    <n v="73"/>
    <n v="1"/>
    <n v="92"/>
    <n v="101"/>
    <n v="4"/>
    <n v="123"/>
    <n v="33"/>
    <n v="141"/>
    <n v="152"/>
    <n v="2"/>
    <n v="173"/>
    <n v="1"/>
    <n v="192"/>
    <n v="201"/>
    <x v="0"/>
  </r>
  <r>
    <x v="2"/>
    <n v="24"/>
    <x v="1"/>
    <n v="49"/>
    <n v="4591"/>
    <n v="64"/>
    <n v="73"/>
    <n v="2"/>
    <n v="93"/>
    <n v="101"/>
    <n v="3"/>
    <n v="122"/>
    <n v="54"/>
    <n v="143"/>
    <n v="152"/>
    <n v="3"/>
    <n v="174"/>
    <n v="1"/>
    <n v="192"/>
    <n v="201"/>
    <x v="1"/>
  </r>
  <r>
    <x v="1"/>
    <n v="48"/>
    <x v="3"/>
    <n v="49"/>
    <n v="3844"/>
    <n v="62"/>
    <n v="74"/>
    <n v="4"/>
    <n v="93"/>
    <n v="101"/>
    <n v="4"/>
    <n v="124"/>
    <n v="34"/>
    <n v="143"/>
    <n v="153"/>
    <n v="1"/>
    <n v="172"/>
    <n v="2"/>
    <n v="191"/>
    <n v="201"/>
    <x v="1"/>
  </r>
  <r>
    <x v="1"/>
    <n v="27"/>
    <x v="1"/>
    <n v="49"/>
    <n v="3915"/>
    <n v="61"/>
    <n v="73"/>
    <n v="4"/>
    <n v="93"/>
    <n v="101"/>
    <n v="2"/>
    <n v="123"/>
    <n v="36"/>
    <n v="143"/>
    <n v="152"/>
    <n v="1"/>
    <n v="173"/>
    <n v="2"/>
    <n v="192"/>
    <n v="201"/>
    <x v="1"/>
  </r>
  <r>
    <x v="2"/>
    <n v="6"/>
    <x v="1"/>
    <n v="43"/>
    <n v="2108"/>
    <n v="61"/>
    <n v="74"/>
    <n v="2"/>
    <n v="94"/>
    <n v="101"/>
    <n v="2"/>
    <n v="121"/>
    <n v="29"/>
    <n v="143"/>
    <n v="151"/>
    <n v="1"/>
    <n v="173"/>
    <n v="1"/>
    <n v="191"/>
    <n v="201"/>
    <x v="0"/>
  </r>
  <r>
    <x v="1"/>
    <n v="45"/>
    <x v="1"/>
    <n v="43"/>
    <n v="3031"/>
    <n v="62"/>
    <n v="73"/>
    <n v="4"/>
    <n v="93"/>
    <n v="103"/>
    <n v="4"/>
    <n v="122"/>
    <n v="21"/>
    <n v="143"/>
    <n v="151"/>
    <n v="1"/>
    <n v="173"/>
    <n v="1"/>
    <n v="191"/>
    <n v="201"/>
    <x v="1"/>
  </r>
  <r>
    <x v="1"/>
    <n v="9"/>
    <x v="0"/>
    <n v="46"/>
    <n v="1501"/>
    <n v="61"/>
    <n v="75"/>
    <n v="2"/>
    <n v="92"/>
    <n v="101"/>
    <n v="3"/>
    <n v="123"/>
    <n v="34"/>
    <n v="143"/>
    <n v="152"/>
    <n v="2"/>
    <n v="174"/>
    <n v="1"/>
    <n v="192"/>
    <n v="201"/>
    <x v="1"/>
  </r>
  <r>
    <x v="2"/>
    <n v="6"/>
    <x v="0"/>
    <n v="43"/>
    <n v="1382"/>
    <n v="61"/>
    <n v="73"/>
    <n v="1"/>
    <n v="92"/>
    <n v="101"/>
    <n v="1"/>
    <n v="123"/>
    <n v="28"/>
    <n v="143"/>
    <n v="152"/>
    <n v="2"/>
    <n v="173"/>
    <n v="1"/>
    <n v="192"/>
    <n v="201"/>
    <x v="0"/>
  </r>
  <r>
    <x v="1"/>
    <n v="12"/>
    <x v="1"/>
    <n v="42"/>
    <n v="951"/>
    <n v="62"/>
    <n v="72"/>
    <n v="4"/>
    <n v="92"/>
    <n v="101"/>
    <n v="4"/>
    <n v="123"/>
    <n v="27"/>
    <n v="141"/>
    <n v="151"/>
    <n v="4"/>
    <n v="173"/>
    <n v="1"/>
    <n v="191"/>
    <n v="201"/>
    <x v="1"/>
  </r>
  <r>
    <x v="1"/>
    <n v="24"/>
    <x v="1"/>
    <n v="41"/>
    <n v="2760"/>
    <n v="65"/>
    <n v="75"/>
    <n v="4"/>
    <n v="93"/>
    <n v="101"/>
    <n v="4"/>
    <n v="124"/>
    <n v="36"/>
    <n v="141"/>
    <n v="153"/>
    <n v="1"/>
    <n v="173"/>
    <n v="1"/>
    <n v="192"/>
    <n v="201"/>
    <x v="0"/>
  </r>
  <r>
    <x v="1"/>
    <n v="18"/>
    <x v="2"/>
    <n v="42"/>
    <n v="4297"/>
    <n v="61"/>
    <n v="75"/>
    <n v="4"/>
    <n v="91"/>
    <n v="101"/>
    <n v="3"/>
    <n v="124"/>
    <n v="40"/>
    <n v="143"/>
    <n v="152"/>
    <n v="1"/>
    <n v="174"/>
    <n v="1"/>
    <n v="192"/>
    <n v="201"/>
    <x v="1"/>
  </r>
  <r>
    <x v="2"/>
    <n v="9"/>
    <x v="0"/>
    <n v="46"/>
    <n v="936"/>
    <n v="63"/>
    <n v="75"/>
    <n v="4"/>
    <n v="93"/>
    <n v="101"/>
    <n v="2"/>
    <n v="123"/>
    <n v="52"/>
    <n v="143"/>
    <n v="152"/>
    <n v="2"/>
    <n v="173"/>
    <n v="1"/>
    <n v="192"/>
    <n v="201"/>
    <x v="0"/>
  </r>
  <r>
    <x v="0"/>
    <n v="12"/>
    <x v="1"/>
    <n v="40"/>
    <n v="1168"/>
    <n v="61"/>
    <n v="73"/>
    <n v="4"/>
    <n v="94"/>
    <n v="101"/>
    <n v="3"/>
    <n v="121"/>
    <n v="27"/>
    <n v="143"/>
    <n v="152"/>
    <n v="1"/>
    <n v="172"/>
    <n v="1"/>
    <n v="191"/>
    <n v="201"/>
    <x v="0"/>
  </r>
  <r>
    <x v="2"/>
    <n v="27"/>
    <x v="2"/>
    <n v="49"/>
    <n v="5117"/>
    <n v="61"/>
    <n v="74"/>
    <n v="3"/>
    <n v="93"/>
    <n v="101"/>
    <n v="4"/>
    <n v="123"/>
    <n v="26"/>
    <n v="143"/>
    <n v="152"/>
    <n v="2"/>
    <n v="173"/>
    <n v="1"/>
    <n v="191"/>
    <n v="201"/>
    <x v="0"/>
  </r>
  <r>
    <x v="0"/>
    <n v="12"/>
    <x v="1"/>
    <n v="48"/>
    <n v="902"/>
    <n v="61"/>
    <n v="74"/>
    <n v="4"/>
    <n v="94"/>
    <n v="101"/>
    <n v="4"/>
    <n v="122"/>
    <n v="21"/>
    <n v="143"/>
    <n v="151"/>
    <n v="1"/>
    <n v="173"/>
    <n v="1"/>
    <n v="191"/>
    <n v="201"/>
    <x v="1"/>
  </r>
  <r>
    <x v="2"/>
    <n v="12"/>
    <x v="0"/>
    <n v="40"/>
    <n v="1495"/>
    <n v="61"/>
    <n v="75"/>
    <n v="4"/>
    <n v="93"/>
    <n v="101"/>
    <n v="1"/>
    <n v="121"/>
    <n v="38"/>
    <n v="143"/>
    <n v="152"/>
    <n v="2"/>
    <n v="172"/>
    <n v="2"/>
    <n v="191"/>
    <n v="201"/>
    <x v="0"/>
  </r>
  <r>
    <x v="0"/>
    <n v="30"/>
    <x v="0"/>
    <n v="41"/>
    <n v="10623"/>
    <n v="61"/>
    <n v="75"/>
    <n v="3"/>
    <n v="93"/>
    <n v="101"/>
    <n v="4"/>
    <n v="124"/>
    <n v="38"/>
    <n v="143"/>
    <n v="153"/>
    <n v="3"/>
    <n v="174"/>
    <n v="2"/>
    <n v="192"/>
    <n v="201"/>
    <x v="0"/>
  </r>
  <r>
    <x v="2"/>
    <n v="12"/>
    <x v="0"/>
    <n v="42"/>
    <n v="1935"/>
    <n v="61"/>
    <n v="75"/>
    <n v="4"/>
    <n v="93"/>
    <n v="101"/>
    <n v="4"/>
    <n v="121"/>
    <n v="43"/>
    <n v="143"/>
    <n v="152"/>
    <n v="3"/>
    <n v="173"/>
    <n v="1"/>
    <n v="192"/>
    <n v="201"/>
    <x v="0"/>
  </r>
  <r>
    <x v="1"/>
    <n v="12"/>
    <x v="0"/>
    <n v="44"/>
    <n v="1424"/>
    <n v="61"/>
    <n v="74"/>
    <n v="4"/>
    <n v="93"/>
    <n v="101"/>
    <n v="3"/>
    <n v="122"/>
    <n v="26"/>
    <n v="143"/>
    <n v="152"/>
    <n v="1"/>
    <n v="173"/>
    <n v="1"/>
    <n v="191"/>
    <n v="201"/>
    <x v="0"/>
  </r>
  <r>
    <x v="0"/>
    <n v="24"/>
    <x v="1"/>
    <n v="49"/>
    <n v="6568"/>
    <n v="61"/>
    <n v="73"/>
    <n v="2"/>
    <n v="94"/>
    <n v="101"/>
    <n v="2"/>
    <n v="123"/>
    <n v="21"/>
    <n v="142"/>
    <n v="152"/>
    <n v="1"/>
    <n v="172"/>
    <n v="1"/>
    <n v="191"/>
    <n v="201"/>
    <x v="0"/>
  </r>
  <r>
    <x v="2"/>
    <n v="12"/>
    <x v="1"/>
    <n v="41"/>
    <n v="1413"/>
    <n v="64"/>
    <n v="74"/>
    <n v="3"/>
    <n v="93"/>
    <n v="101"/>
    <n v="2"/>
    <n v="122"/>
    <n v="55"/>
    <n v="143"/>
    <n v="152"/>
    <n v="1"/>
    <n v="173"/>
    <n v="1"/>
    <n v="191"/>
    <n v="202"/>
    <x v="0"/>
  </r>
  <r>
    <x v="2"/>
    <n v="9"/>
    <x v="0"/>
    <n v="43"/>
    <n v="3074"/>
    <n v="65"/>
    <n v="73"/>
    <n v="1"/>
    <n v="93"/>
    <n v="101"/>
    <n v="2"/>
    <n v="121"/>
    <n v="33"/>
    <n v="143"/>
    <n v="152"/>
    <n v="2"/>
    <n v="173"/>
    <n v="2"/>
    <n v="191"/>
    <n v="201"/>
    <x v="0"/>
  </r>
  <r>
    <x v="2"/>
    <n v="36"/>
    <x v="1"/>
    <n v="43"/>
    <n v="3835"/>
    <n v="65"/>
    <n v="75"/>
    <n v="2"/>
    <n v="92"/>
    <n v="101"/>
    <n v="4"/>
    <n v="121"/>
    <n v="45"/>
    <n v="143"/>
    <n v="152"/>
    <n v="1"/>
    <n v="172"/>
    <n v="1"/>
    <n v="192"/>
    <n v="201"/>
    <x v="0"/>
  </r>
  <r>
    <x v="0"/>
    <n v="27"/>
    <x v="3"/>
    <n v="49"/>
    <n v="5293"/>
    <n v="61"/>
    <n v="71"/>
    <n v="2"/>
    <n v="93"/>
    <n v="101"/>
    <n v="4"/>
    <n v="122"/>
    <n v="50"/>
    <n v="142"/>
    <n v="152"/>
    <n v="2"/>
    <n v="173"/>
    <n v="1"/>
    <n v="192"/>
    <n v="201"/>
    <x v="1"/>
  </r>
  <r>
    <x v="3"/>
    <n v="30"/>
    <x v="2"/>
    <n v="49"/>
    <n v="1908"/>
    <n v="61"/>
    <n v="75"/>
    <n v="4"/>
    <n v="93"/>
    <n v="101"/>
    <n v="4"/>
    <n v="121"/>
    <n v="66"/>
    <n v="143"/>
    <n v="152"/>
    <n v="1"/>
    <n v="174"/>
    <n v="1"/>
    <n v="192"/>
    <n v="201"/>
    <x v="1"/>
  </r>
  <r>
    <x v="2"/>
    <n v="36"/>
    <x v="0"/>
    <n v="43"/>
    <n v="3342"/>
    <n v="65"/>
    <n v="75"/>
    <n v="4"/>
    <n v="93"/>
    <n v="101"/>
    <n v="2"/>
    <n v="123"/>
    <n v="51"/>
    <n v="143"/>
    <n v="152"/>
    <n v="1"/>
    <n v="173"/>
    <n v="1"/>
    <n v="192"/>
    <n v="201"/>
    <x v="0"/>
  </r>
  <r>
    <x v="1"/>
    <n v="6"/>
    <x v="0"/>
    <n v="48"/>
    <n v="932"/>
    <n v="65"/>
    <n v="74"/>
    <n v="1"/>
    <n v="92"/>
    <n v="101"/>
    <n v="3"/>
    <n v="122"/>
    <n v="39"/>
    <n v="143"/>
    <n v="152"/>
    <n v="2"/>
    <n v="172"/>
    <n v="1"/>
    <n v="191"/>
    <n v="201"/>
    <x v="0"/>
  </r>
  <r>
    <x v="0"/>
    <n v="18"/>
    <x v="3"/>
    <n v="49"/>
    <n v="3104"/>
    <n v="61"/>
    <n v="74"/>
    <n v="3"/>
    <n v="93"/>
    <n v="101"/>
    <n v="1"/>
    <n v="122"/>
    <n v="31"/>
    <n v="141"/>
    <n v="152"/>
    <n v="1"/>
    <n v="173"/>
    <n v="1"/>
    <n v="192"/>
    <n v="201"/>
    <x v="0"/>
  </r>
  <r>
    <x v="3"/>
    <n v="36"/>
    <x v="1"/>
    <n v="43"/>
    <n v="3913"/>
    <n v="61"/>
    <n v="73"/>
    <n v="2"/>
    <n v="93"/>
    <n v="101"/>
    <n v="2"/>
    <n v="121"/>
    <n v="23"/>
    <n v="143"/>
    <n v="152"/>
    <n v="1"/>
    <n v="173"/>
    <n v="1"/>
    <n v="192"/>
    <n v="201"/>
    <x v="0"/>
  </r>
  <r>
    <x v="0"/>
    <n v="24"/>
    <x v="1"/>
    <n v="42"/>
    <n v="3021"/>
    <n v="61"/>
    <n v="73"/>
    <n v="2"/>
    <n v="91"/>
    <n v="101"/>
    <n v="2"/>
    <n v="121"/>
    <n v="24"/>
    <n v="143"/>
    <n v="151"/>
    <n v="1"/>
    <n v="172"/>
    <n v="1"/>
    <n v="191"/>
    <n v="201"/>
    <x v="0"/>
  </r>
  <r>
    <x v="2"/>
    <n v="10"/>
    <x v="1"/>
    <n v="40"/>
    <n v="1364"/>
    <n v="61"/>
    <n v="73"/>
    <n v="2"/>
    <n v="92"/>
    <n v="101"/>
    <n v="4"/>
    <n v="123"/>
    <n v="64"/>
    <n v="143"/>
    <n v="152"/>
    <n v="1"/>
    <n v="173"/>
    <n v="1"/>
    <n v="192"/>
    <n v="201"/>
    <x v="0"/>
  </r>
  <r>
    <x v="1"/>
    <n v="12"/>
    <x v="1"/>
    <n v="43"/>
    <n v="625"/>
    <n v="61"/>
    <n v="72"/>
    <n v="4"/>
    <n v="94"/>
    <n v="103"/>
    <n v="1"/>
    <n v="121"/>
    <n v="26"/>
    <n v="141"/>
    <n v="152"/>
    <n v="1"/>
    <n v="172"/>
    <n v="1"/>
    <n v="191"/>
    <n v="201"/>
    <x v="0"/>
  </r>
  <r>
    <x v="0"/>
    <n v="12"/>
    <x v="1"/>
    <n v="46"/>
    <n v="1200"/>
    <n v="65"/>
    <n v="73"/>
    <n v="4"/>
    <n v="92"/>
    <n v="101"/>
    <n v="4"/>
    <n v="122"/>
    <n v="23"/>
    <n v="141"/>
    <n v="151"/>
    <n v="1"/>
    <n v="173"/>
    <n v="1"/>
    <n v="192"/>
    <n v="201"/>
    <x v="0"/>
  </r>
  <r>
    <x v="2"/>
    <n v="12"/>
    <x v="1"/>
    <n v="43"/>
    <n v="707"/>
    <n v="61"/>
    <n v="73"/>
    <n v="4"/>
    <n v="93"/>
    <n v="101"/>
    <n v="2"/>
    <n v="121"/>
    <n v="30"/>
    <n v="141"/>
    <n v="152"/>
    <n v="2"/>
    <n v="173"/>
    <n v="1"/>
    <n v="191"/>
    <n v="201"/>
    <x v="0"/>
  </r>
  <r>
    <x v="2"/>
    <n v="24"/>
    <x v="2"/>
    <n v="49"/>
    <n v="2978"/>
    <n v="65"/>
    <n v="73"/>
    <n v="4"/>
    <n v="93"/>
    <n v="101"/>
    <n v="4"/>
    <n v="121"/>
    <n v="32"/>
    <n v="143"/>
    <n v="152"/>
    <n v="2"/>
    <n v="173"/>
    <n v="2"/>
    <n v="192"/>
    <n v="201"/>
    <x v="0"/>
  </r>
  <r>
    <x v="2"/>
    <n v="15"/>
    <x v="1"/>
    <n v="41"/>
    <n v="4657"/>
    <n v="61"/>
    <n v="73"/>
    <n v="3"/>
    <n v="93"/>
    <n v="101"/>
    <n v="2"/>
    <n v="123"/>
    <n v="30"/>
    <n v="143"/>
    <n v="152"/>
    <n v="1"/>
    <n v="173"/>
    <n v="1"/>
    <n v="192"/>
    <n v="201"/>
    <x v="0"/>
  </r>
  <r>
    <x v="2"/>
    <n v="36"/>
    <x v="3"/>
    <n v="45"/>
    <n v="2613"/>
    <n v="61"/>
    <n v="73"/>
    <n v="4"/>
    <n v="93"/>
    <n v="101"/>
    <n v="2"/>
    <n v="123"/>
    <n v="27"/>
    <n v="143"/>
    <n v="152"/>
    <n v="2"/>
    <n v="173"/>
    <n v="1"/>
    <n v="191"/>
    <n v="201"/>
    <x v="0"/>
  </r>
  <r>
    <x v="1"/>
    <n v="48"/>
    <x v="1"/>
    <n v="43"/>
    <n v="10961"/>
    <n v="64"/>
    <n v="74"/>
    <n v="1"/>
    <n v="93"/>
    <n v="102"/>
    <n v="2"/>
    <n v="124"/>
    <n v="27"/>
    <n v="141"/>
    <n v="152"/>
    <n v="2"/>
    <n v="173"/>
    <n v="1"/>
    <n v="192"/>
    <n v="201"/>
    <x v="1"/>
  </r>
  <r>
    <x v="0"/>
    <n v="12"/>
    <x v="1"/>
    <n v="42"/>
    <n v="7865"/>
    <n v="61"/>
    <n v="75"/>
    <n v="4"/>
    <n v="93"/>
    <n v="101"/>
    <n v="4"/>
    <n v="124"/>
    <n v="53"/>
    <n v="143"/>
    <n v="153"/>
    <n v="1"/>
    <n v="174"/>
    <n v="1"/>
    <n v="192"/>
    <n v="201"/>
    <x v="1"/>
  </r>
  <r>
    <x v="2"/>
    <n v="9"/>
    <x v="1"/>
    <n v="43"/>
    <n v="1478"/>
    <n v="61"/>
    <n v="74"/>
    <n v="4"/>
    <n v="93"/>
    <n v="101"/>
    <n v="2"/>
    <n v="123"/>
    <n v="22"/>
    <n v="143"/>
    <n v="152"/>
    <n v="1"/>
    <n v="173"/>
    <n v="1"/>
    <n v="191"/>
    <n v="201"/>
    <x v="1"/>
  </r>
  <r>
    <x v="0"/>
    <n v="24"/>
    <x v="1"/>
    <n v="42"/>
    <n v="3149"/>
    <n v="61"/>
    <n v="72"/>
    <n v="4"/>
    <n v="93"/>
    <n v="101"/>
    <n v="1"/>
    <n v="124"/>
    <n v="22"/>
    <n v="141"/>
    <n v="153"/>
    <n v="1"/>
    <n v="173"/>
    <n v="1"/>
    <n v="191"/>
    <n v="201"/>
    <x v="0"/>
  </r>
  <r>
    <x v="3"/>
    <n v="36"/>
    <x v="1"/>
    <n v="43"/>
    <n v="4210"/>
    <n v="61"/>
    <n v="73"/>
    <n v="4"/>
    <n v="93"/>
    <n v="101"/>
    <n v="2"/>
    <n v="123"/>
    <n v="26"/>
    <n v="143"/>
    <n v="152"/>
    <n v="1"/>
    <n v="173"/>
    <n v="1"/>
    <n v="191"/>
    <n v="201"/>
    <x v="1"/>
  </r>
  <r>
    <x v="2"/>
    <n v="9"/>
    <x v="1"/>
    <n v="40"/>
    <n v="2507"/>
    <n v="63"/>
    <n v="75"/>
    <n v="2"/>
    <n v="93"/>
    <n v="101"/>
    <n v="4"/>
    <n v="124"/>
    <n v="51"/>
    <n v="143"/>
    <n v="153"/>
    <n v="1"/>
    <n v="172"/>
    <n v="1"/>
    <n v="191"/>
    <n v="201"/>
    <x v="0"/>
  </r>
  <r>
    <x v="2"/>
    <n v="12"/>
    <x v="1"/>
    <n v="43"/>
    <n v="2141"/>
    <n v="62"/>
    <n v="74"/>
    <n v="3"/>
    <n v="93"/>
    <n v="101"/>
    <n v="1"/>
    <n v="124"/>
    <n v="35"/>
    <n v="143"/>
    <n v="152"/>
    <n v="1"/>
    <n v="173"/>
    <n v="1"/>
    <n v="191"/>
    <n v="201"/>
    <x v="0"/>
  </r>
  <r>
    <x v="1"/>
    <n v="18"/>
    <x v="1"/>
    <n v="43"/>
    <n v="866"/>
    <n v="61"/>
    <n v="73"/>
    <n v="4"/>
    <n v="94"/>
    <n v="103"/>
    <n v="2"/>
    <n v="121"/>
    <n v="25"/>
    <n v="143"/>
    <n v="152"/>
    <n v="1"/>
    <n v="172"/>
    <n v="1"/>
    <n v="191"/>
    <n v="201"/>
    <x v="0"/>
  </r>
  <r>
    <x v="2"/>
    <n v="4"/>
    <x v="0"/>
    <n v="43"/>
    <n v="1544"/>
    <n v="61"/>
    <n v="74"/>
    <n v="2"/>
    <n v="93"/>
    <n v="101"/>
    <n v="1"/>
    <n v="121"/>
    <n v="42"/>
    <n v="143"/>
    <n v="152"/>
    <n v="3"/>
    <n v="172"/>
    <n v="2"/>
    <n v="191"/>
    <n v="201"/>
    <x v="0"/>
  </r>
  <r>
    <x v="0"/>
    <n v="24"/>
    <x v="1"/>
    <n v="43"/>
    <n v="1823"/>
    <n v="61"/>
    <n v="71"/>
    <n v="4"/>
    <n v="93"/>
    <n v="101"/>
    <n v="2"/>
    <n v="123"/>
    <n v="30"/>
    <n v="142"/>
    <n v="152"/>
    <n v="1"/>
    <n v="174"/>
    <n v="2"/>
    <n v="191"/>
    <n v="201"/>
    <x v="1"/>
  </r>
  <r>
    <x v="1"/>
    <n v="6"/>
    <x v="1"/>
    <n v="40"/>
    <n v="14555"/>
    <n v="65"/>
    <n v="71"/>
    <n v="1"/>
    <n v="93"/>
    <n v="101"/>
    <n v="2"/>
    <n v="122"/>
    <n v="23"/>
    <n v="143"/>
    <n v="152"/>
    <n v="1"/>
    <n v="171"/>
    <n v="1"/>
    <n v="192"/>
    <n v="201"/>
    <x v="1"/>
  </r>
  <r>
    <x v="1"/>
    <n v="21"/>
    <x v="1"/>
    <n v="49"/>
    <n v="2767"/>
    <n v="62"/>
    <n v="75"/>
    <n v="4"/>
    <n v="91"/>
    <n v="101"/>
    <n v="2"/>
    <n v="123"/>
    <n v="61"/>
    <n v="141"/>
    <n v="151"/>
    <n v="2"/>
    <n v="172"/>
    <n v="1"/>
    <n v="191"/>
    <n v="201"/>
    <x v="1"/>
  </r>
  <r>
    <x v="2"/>
    <n v="12"/>
    <x v="0"/>
    <n v="43"/>
    <n v="1291"/>
    <n v="61"/>
    <n v="73"/>
    <n v="4"/>
    <n v="92"/>
    <n v="101"/>
    <n v="2"/>
    <n v="122"/>
    <n v="35"/>
    <n v="143"/>
    <n v="152"/>
    <n v="2"/>
    <n v="173"/>
    <n v="1"/>
    <n v="191"/>
    <n v="201"/>
    <x v="0"/>
  </r>
  <r>
    <x v="0"/>
    <n v="30"/>
    <x v="1"/>
    <n v="43"/>
    <n v="2522"/>
    <n v="61"/>
    <n v="75"/>
    <n v="1"/>
    <n v="93"/>
    <n v="103"/>
    <n v="3"/>
    <n v="122"/>
    <n v="39"/>
    <n v="143"/>
    <n v="152"/>
    <n v="1"/>
    <n v="173"/>
    <n v="2"/>
    <n v="191"/>
    <n v="201"/>
    <x v="0"/>
  </r>
  <r>
    <x v="0"/>
    <n v="24"/>
    <x v="1"/>
    <n v="40"/>
    <n v="915"/>
    <n v="65"/>
    <n v="75"/>
    <n v="4"/>
    <n v="92"/>
    <n v="101"/>
    <n v="2"/>
    <n v="123"/>
    <n v="29"/>
    <n v="141"/>
    <n v="152"/>
    <n v="1"/>
    <n v="173"/>
    <n v="1"/>
    <n v="191"/>
    <n v="201"/>
    <x v="1"/>
  </r>
  <r>
    <x v="2"/>
    <n v="6"/>
    <x v="1"/>
    <n v="43"/>
    <n v="1595"/>
    <n v="61"/>
    <n v="74"/>
    <n v="3"/>
    <n v="93"/>
    <n v="101"/>
    <n v="2"/>
    <n v="122"/>
    <n v="51"/>
    <n v="143"/>
    <n v="152"/>
    <n v="1"/>
    <n v="173"/>
    <n v="2"/>
    <n v="191"/>
    <n v="201"/>
    <x v="0"/>
  </r>
  <r>
    <x v="0"/>
    <n v="48"/>
    <x v="3"/>
    <n v="41"/>
    <n v="4605"/>
    <n v="61"/>
    <n v="75"/>
    <n v="3"/>
    <n v="93"/>
    <n v="101"/>
    <n v="4"/>
    <n v="124"/>
    <n v="24"/>
    <n v="143"/>
    <n v="153"/>
    <n v="2"/>
    <n v="173"/>
    <n v="2"/>
    <n v="191"/>
    <n v="201"/>
    <x v="1"/>
  </r>
  <r>
    <x v="2"/>
    <n v="12"/>
    <x v="0"/>
    <n v="49"/>
    <n v="1185"/>
    <n v="61"/>
    <n v="73"/>
    <n v="3"/>
    <n v="92"/>
    <n v="101"/>
    <n v="2"/>
    <n v="121"/>
    <n v="27"/>
    <n v="143"/>
    <n v="152"/>
    <n v="2"/>
    <n v="173"/>
    <n v="1"/>
    <n v="191"/>
    <n v="201"/>
    <x v="0"/>
  </r>
  <r>
    <x v="2"/>
    <n v="12"/>
    <x v="4"/>
    <n v="48"/>
    <n v="3447"/>
    <n v="63"/>
    <n v="73"/>
    <n v="4"/>
    <n v="92"/>
    <n v="101"/>
    <n v="3"/>
    <n v="121"/>
    <n v="35"/>
    <n v="143"/>
    <n v="152"/>
    <n v="1"/>
    <n v="172"/>
    <n v="2"/>
    <n v="191"/>
    <n v="201"/>
    <x v="0"/>
  </r>
  <r>
    <x v="2"/>
    <n v="24"/>
    <x v="1"/>
    <n v="49"/>
    <n v="1258"/>
    <n v="61"/>
    <n v="74"/>
    <n v="4"/>
    <n v="93"/>
    <n v="101"/>
    <n v="1"/>
    <n v="121"/>
    <n v="25"/>
    <n v="143"/>
    <n v="152"/>
    <n v="1"/>
    <n v="173"/>
    <n v="1"/>
    <n v="192"/>
    <n v="201"/>
    <x v="0"/>
  </r>
  <r>
    <x v="2"/>
    <n v="12"/>
    <x v="0"/>
    <n v="43"/>
    <n v="717"/>
    <n v="61"/>
    <n v="75"/>
    <n v="4"/>
    <n v="93"/>
    <n v="101"/>
    <n v="4"/>
    <n v="121"/>
    <n v="52"/>
    <n v="143"/>
    <n v="152"/>
    <n v="3"/>
    <n v="173"/>
    <n v="1"/>
    <n v="191"/>
    <n v="201"/>
    <x v="0"/>
  </r>
  <r>
    <x v="2"/>
    <n v="6"/>
    <x v="3"/>
    <n v="40"/>
    <n v="1204"/>
    <n v="62"/>
    <n v="73"/>
    <n v="4"/>
    <n v="93"/>
    <n v="101"/>
    <n v="1"/>
    <n v="124"/>
    <n v="35"/>
    <n v="141"/>
    <n v="151"/>
    <n v="1"/>
    <n v="173"/>
    <n v="1"/>
    <n v="191"/>
    <n v="202"/>
    <x v="0"/>
  </r>
  <r>
    <x v="3"/>
    <n v="24"/>
    <x v="1"/>
    <n v="42"/>
    <n v="1925"/>
    <n v="61"/>
    <n v="73"/>
    <n v="2"/>
    <n v="93"/>
    <n v="101"/>
    <n v="2"/>
    <n v="121"/>
    <n v="26"/>
    <n v="143"/>
    <n v="152"/>
    <n v="1"/>
    <n v="173"/>
    <n v="1"/>
    <n v="191"/>
    <n v="201"/>
    <x v="0"/>
  </r>
  <r>
    <x v="2"/>
    <n v="18"/>
    <x v="1"/>
    <n v="43"/>
    <n v="433"/>
    <n v="61"/>
    <n v="71"/>
    <n v="3"/>
    <n v="92"/>
    <n v="102"/>
    <n v="4"/>
    <n v="121"/>
    <n v="22"/>
    <n v="143"/>
    <n v="151"/>
    <n v="1"/>
    <n v="173"/>
    <n v="1"/>
    <n v="191"/>
    <n v="201"/>
    <x v="1"/>
  </r>
  <r>
    <x v="0"/>
    <n v="6"/>
    <x v="0"/>
    <n v="40"/>
    <n v="666"/>
    <n v="64"/>
    <n v="74"/>
    <n v="3"/>
    <n v="92"/>
    <n v="101"/>
    <n v="4"/>
    <n v="121"/>
    <n v="39"/>
    <n v="143"/>
    <n v="152"/>
    <n v="2"/>
    <n v="172"/>
    <n v="1"/>
    <n v="192"/>
    <n v="201"/>
    <x v="0"/>
  </r>
  <r>
    <x v="3"/>
    <n v="12"/>
    <x v="1"/>
    <n v="42"/>
    <n v="2251"/>
    <n v="61"/>
    <n v="73"/>
    <n v="1"/>
    <n v="92"/>
    <n v="101"/>
    <n v="2"/>
    <n v="123"/>
    <n v="46"/>
    <n v="143"/>
    <n v="152"/>
    <n v="1"/>
    <n v="172"/>
    <n v="1"/>
    <n v="191"/>
    <n v="201"/>
    <x v="0"/>
  </r>
  <r>
    <x v="1"/>
    <n v="30"/>
    <x v="1"/>
    <n v="40"/>
    <n v="2150"/>
    <n v="61"/>
    <n v="73"/>
    <n v="4"/>
    <n v="92"/>
    <n v="103"/>
    <n v="2"/>
    <n v="124"/>
    <n v="24"/>
    <n v="141"/>
    <n v="152"/>
    <n v="1"/>
    <n v="173"/>
    <n v="1"/>
    <n v="191"/>
    <n v="201"/>
    <x v="1"/>
  </r>
  <r>
    <x v="2"/>
    <n v="24"/>
    <x v="2"/>
    <n v="42"/>
    <n v="4151"/>
    <n v="62"/>
    <n v="73"/>
    <n v="2"/>
    <n v="93"/>
    <n v="101"/>
    <n v="3"/>
    <n v="122"/>
    <n v="35"/>
    <n v="143"/>
    <n v="152"/>
    <n v="2"/>
    <n v="173"/>
    <n v="1"/>
    <n v="191"/>
    <n v="201"/>
    <x v="0"/>
  </r>
  <r>
    <x v="1"/>
    <n v="9"/>
    <x v="1"/>
    <n v="42"/>
    <n v="2030"/>
    <n v="65"/>
    <n v="74"/>
    <n v="2"/>
    <n v="93"/>
    <n v="101"/>
    <n v="1"/>
    <n v="123"/>
    <n v="24"/>
    <n v="143"/>
    <n v="152"/>
    <n v="1"/>
    <n v="173"/>
    <n v="1"/>
    <n v="192"/>
    <n v="201"/>
    <x v="0"/>
  </r>
  <r>
    <x v="1"/>
    <n v="60"/>
    <x v="2"/>
    <n v="43"/>
    <n v="7418"/>
    <n v="65"/>
    <n v="73"/>
    <n v="1"/>
    <n v="93"/>
    <n v="101"/>
    <n v="1"/>
    <n v="121"/>
    <n v="27"/>
    <n v="143"/>
    <n v="152"/>
    <n v="1"/>
    <n v="172"/>
    <n v="1"/>
    <n v="191"/>
    <n v="201"/>
    <x v="0"/>
  </r>
  <r>
    <x v="2"/>
    <n v="24"/>
    <x v="0"/>
    <n v="43"/>
    <n v="2684"/>
    <n v="61"/>
    <n v="73"/>
    <n v="4"/>
    <n v="93"/>
    <n v="101"/>
    <n v="2"/>
    <n v="121"/>
    <n v="35"/>
    <n v="143"/>
    <n v="152"/>
    <n v="2"/>
    <n v="172"/>
    <n v="1"/>
    <n v="191"/>
    <n v="201"/>
    <x v="0"/>
  </r>
  <r>
    <x v="0"/>
    <n v="12"/>
    <x v="4"/>
    <n v="43"/>
    <n v="2149"/>
    <n v="61"/>
    <n v="73"/>
    <n v="4"/>
    <n v="91"/>
    <n v="101"/>
    <n v="1"/>
    <n v="124"/>
    <n v="29"/>
    <n v="143"/>
    <n v="153"/>
    <n v="1"/>
    <n v="173"/>
    <n v="1"/>
    <n v="191"/>
    <n v="201"/>
    <x v="1"/>
  </r>
  <r>
    <x v="2"/>
    <n v="15"/>
    <x v="1"/>
    <n v="41"/>
    <n v="3812"/>
    <n v="62"/>
    <n v="72"/>
    <n v="1"/>
    <n v="92"/>
    <n v="101"/>
    <n v="4"/>
    <n v="123"/>
    <n v="23"/>
    <n v="143"/>
    <n v="152"/>
    <n v="1"/>
    <n v="173"/>
    <n v="1"/>
    <n v="192"/>
    <n v="201"/>
    <x v="0"/>
  </r>
  <r>
    <x v="2"/>
    <n v="11"/>
    <x v="0"/>
    <n v="43"/>
    <n v="1154"/>
    <n v="62"/>
    <n v="71"/>
    <n v="4"/>
    <n v="92"/>
    <n v="101"/>
    <n v="4"/>
    <n v="121"/>
    <n v="57"/>
    <n v="143"/>
    <n v="152"/>
    <n v="3"/>
    <n v="172"/>
    <n v="1"/>
    <n v="191"/>
    <n v="201"/>
    <x v="0"/>
  </r>
  <r>
    <x v="0"/>
    <n v="12"/>
    <x v="1"/>
    <n v="42"/>
    <n v="1657"/>
    <n v="61"/>
    <n v="73"/>
    <n v="2"/>
    <n v="93"/>
    <n v="101"/>
    <n v="2"/>
    <n v="121"/>
    <n v="27"/>
    <n v="143"/>
    <n v="152"/>
    <n v="1"/>
    <n v="173"/>
    <n v="1"/>
    <n v="191"/>
    <n v="201"/>
    <x v="0"/>
  </r>
  <r>
    <x v="0"/>
    <n v="24"/>
    <x v="1"/>
    <n v="43"/>
    <n v="1603"/>
    <n v="61"/>
    <n v="75"/>
    <n v="4"/>
    <n v="92"/>
    <n v="101"/>
    <n v="4"/>
    <n v="123"/>
    <n v="55"/>
    <n v="143"/>
    <n v="152"/>
    <n v="1"/>
    <n v="173"/>
    <n v="1"/>
    <n v="191"/>
    <n v="201"/>
    <x v="0"/>
  </r>
  <r>
    <x v="0"/>
    <n v="18"/>
    <x v="0"/>
    <n v="40"/>
    <n v="5302"/>
    <n v="61"/>
    <n v="75"/>
    <n v="2"/>
    <n v="93"/>
    <n v="101"/>
    <n v="4"/>
    <n v="124"/>
    <n v="36"/>
    <n v="143"/>
    <n v="153"/>
    <n v="3"/>
    <n v="174"/>
    <n v="1"/>
    <n v="192"/>
    <n v="201"/>
    <x v="0"/>
  </r>
  <r>
    <x v="2"/>
    <n v="12"/>
    <x v="0"/>
    <n v="46"/>
    <n v="2748"/>
    <n v="61"/>
    <n v="75"/>
    <n v="2"/>
    <n v="92"/>
    <n v="101"/>
    <n v="4"/>
    <n v="124"/>
    <n v="57"/>
    <n v="141"/>
    <n v="153"/>
    <n v="3"/>
    <n v="172"/>
    <n v="1"/>
    <n v="191"/>
    <n v="201"/>
    <x v="0"/>
  </r>
  <r>
    <x v="2"/>
    <n v="10"/>
    <x v="0"/>
    <n v="40"/>
    <n v="1231"/>
    <n v="61"/>
    <n v="75"/>
    <n v="3"/>
    <n v="93"/>
    <n v="101"/>
    <n v="4"/>
    <n v="121"/>
    <n v="32"/>
    <n v="143"/>
    <n v="152"/>
    <n v="2"/>
    <n v="172"/>
    <n v="2"/>
    <n v="191"/>
    <n v="202"/>
    <x v="0"/>
  </r>
  <r>
    <x v="1"/>
    <n v="15"/>
    <x v="1"/>
    <n v="43"/>
    <n v="802"/>
    <n v="61"/>
    <n v="75"/>
    <n v="4"/>
    <n v="93"/>
    <n v="101"/>
    <n v="3"/>
    <n v="123"/>
    <n v="37"/>
    <n v="143"/>
    <n v="152"/>
    <n v="1"/>
    <n v="173"/>
    <n v="2"/>
    <n v="191"/>
    <n v="201"/>
    <x v="1"/>
  </r>
  <r>
    <x v="2"/>
    <n v="36"/>
    <x v="0"/>
    <n v="49"/>
    <n v="6304"/>
    <n v="65"/>
    <n v="75"/>
    <n v="4"/>
    <n v="93"/>
    <n v="101"/>
    <n v="4"/>
    <n v="121"/>
    <n v="36"/>
    <n v="143"/>
    <n v="152"/>
    <n v="2"/>
    <n v="173"/>
    <n v="1"/>
    <n v="191"/>
    <n v="201"/>
    <x v="0"/>
  </r>
  <r>
    <x v="2"/>
    <n v="24"/>
    <x v="1"/>
    <n v="43"/>
    <n v="1533"/>
    <n v="61"/>
    <n v="72"/>
    <n v="4"/>
    <n v="92"/>
    <n v="101"/>
    <n v="3"/>
    <n v="123"/>
    <n v="38"/>
    <n v="142"/>
    <n v="152"/>
    <n v="1"/>
    <n v="173"/>
    <n v="1"/>
    <n v="192"/>
    <n v="201"/>
    <x v="0"/>
  </r>
  <r>
    <x v="0"/>
    <n v="14"/>
    <x v="1"/>
    <n v="40"/>
    <n v="8978"/>
    <n v="61"/>
    <n v="75"/>
    <n v="1"/>
    <n v="91"/>
    <n v="101"/>
    <n v="4"/>
    <n v="122"/>
    <n v="45"/>
    <n v="143"/>
    <n v="152"/>
    <n v="1"/>
    <n v="174"/>
    <n v="1"/>
    <n v="192"/>
    <n v="202"/>
    <x v="1"/>
  </r>
  <r>
    <x v="2"/>
    <n v="24"/>
    <x v="1"/>
    <n v="43"/>
    <n v="999"/>
    <n v="65"/>
    <n v="75"/>
    <n v="4"/>
    <n v="93"/>
    <n v="101"/>
    <n v="2"/>
    <n v="123"/>
    <n v="25"/>
    <n v="143"/>
    <n v="152"/>
    <n v="2"/>
    <n v="173"/>
    <n v="1"/>
    <n v="191"/>
    <n v="201"/>
    <x v="0"/>
  </r>
  <r>
    <x v="2"/>
    <n v="18"/>
    <x v="1"/>
    <n v="40"/>
    <n v="2662"/>
    <n v="65"/>
    <n v="74"/>
    <n v="4"/>
    <n v="93"/>
    <n v="101"/>
    <n v="3"/>
    <n v="122"/>
    <n v="32"/>
    <n v="143"/>
    <n v="152"/>
    <n v="1"/>
    <n v="173"/>
    <n v="1"/>
    <n v="191"/>
    <n v="202"/>
    <x v="0"/>
  </r>
  <r>
    <x v="2"/>
    <n v="12"/>
    <x v="0"/>
    <n v="42"/>
    <n v="1402"/>
    <n v="63"/>
    <n v="74"/>
    <n v="3"/>
    <n v="92"/>
    <n v="101"/>
    <n v="4"/>
    <n v="123"/>
    <n v="37"/>
    <n v="143"/>
    <n v="151"/>
    <n v="1"/>
    <n v="173"/>
    <n v="1"/>
    <n v="192"/>
    <n v="201"/>
    <x v="0"/>
  </r>
  <r>
    <x v="1"/>
    <n v="48"/>
    <x v="4"/>
    <n v="40"/>
    <n v="12169"/>
    <n v="65"/>
    <n v="71"/>
    <n v="4"/>
    <n v="93"/>
    <n v="102"/>
    <n v="4"/>
    <n v="124"/>
    <n v="36"/>
    <n v="143"/>
    <n v="153"/>
    <n v="1"/>
    <n v="174"/>
    <n v="1"/>
    <n v="192"/>
    <n v="201"/>
    <x v="0"/>
  </r>
  <r>
    <x v="1"/>
    <n v="48"/>
    <x v="1"/>
    <n v="43"/>
    <n v="3060"/>
    <n v="61"/>
    <n v="74"/>
    <n v="4"/>
    <n v="93"/>
    <n v="101"/>
    <n v="4"/>
    <n v="121"/>
    <n v="28"/>
    <n v="143"/>
    <n v="152"/>
    <n v="2"/>
    <n v="173"/>
    <n v="1"/>
    <n v="191"/>
    <n v="201"/>
    <x v="1"/>
  </r>
  <r>
    <x v="0"/>
    <n v="30"/>
    <x v="1"/>
    <n v="45"/>
    <n v="11998"/>
    <n v="61"/>
    <n v="72"/>
    <n v="1"/>
    <n v="91"/>
    <n v="101"/>
    <n v="1"/>
    <n v="124"/>
    <n v="34"/>
    <n v="143"/>
    <n v="152"/>
    <n v="1"/>
    <n v="172"/>
    <n v="1"/>
    <n v="192"/>
    <n v="201"/>
    <x v="1"/>
  </r>
  <r>
    <x v="2"/>
    <n v="9"/>
    <x v="1"/>
    <n v="43"/>
    <n v="2697"/>
    <n v="61"/>
    <n v="73"/>
    <n v="1"/>
    <n v="93"/>
    <n v="101"/>
    <n v="2"/>
    <n v="121"/>
    <n v="32"/>
    <n v="143"/>
    <n v="152"/>
    <n v="1"/>
    <n v="173"/>
    <n v="2"/>
    <n v="191"/>
    <n v="201"/>
    <x v="0"/>
  </r>
  <r>
    <x v="2"/>
    <n v="18"/>
    <x v="0"/>
    <n v="43"/>
    <n v="2404"/>
    <n v="61"/>
    <n v="73"/>
    <n v="2"/>
    <n v="92"/>
    <n v="101"/>
    <n v="2"/>
    <n v="123"/>
    <n v="26"/>
    <n v="143"/>
    <n v="152"/>
    <n v="2"/>
    <n v="173"/>
    <n v="1"/>
    <n v="191"/>
    <n v="201"/>
    <x v="0"/>
  </r>
  <r>
    <x v="0"/>
    <n v="12"/>
    <x v="1"/>
    <n v="42"/>
    <n v="1262"/>
    <n v="65"/>
    <n v="75"/>
    <n v="2"/>
    <n v="91"/>
    <n v="101"/>
    <n v="4"/>
    <n v="122"/>
    <n v="49"/>
    <n v="143"/>
    <n v="152"/>
    <n v="1"/>
    <n v="172"/>
    <n v="1"/>
    <n v="192"/>
    <n v="201"/>
    <x v="0"/>
  </r>
  <r>
    <x v="2"/>
    <n v="6"/>
    <x v="1"/>
    <n v="42"/>
    <n v="4611"/>
    <n v="61"/>
    <n v="72"/>
    <n v="1"/>
    <n v="92"/>
    <n v="101"/>
    <n v="4"/>
    <n v="122"/>
    <n v="32"/>
    <n v="143"/>
    <n v="152"/>
    <n v="1"/>
    <n v="173"/>
    <n v="1"/>
    <n v="191"/>
    <n v="201"/>
    <x v="1"/>
  </r>
  <r>
    <x v="2"/>
    <n v="24"/>
    <x v="1"/>
    <n v="43"/>
    <n v="1901"/>
    <n v="62"/>
    <n v="73"/>
    <n v="4"/>
    <n v="93"/>
    <n v="101"/>
    <n v="4"/>
    <n v="123"/>
    <n v="29"/>
    <n v="143"/>
    <n v="151"/>
    <n v="1"/>
    <n v="174"/>
    <n v="1"/>
    <n v="192"/>
    <n v="201"/>
    <x v="0"/>
  </r>
  <r>
    <x v="2"/>
    <n v="15"/>
    <x v="0"/>
    <n v="41"/>
    <n v="3368"/>
    <n v="64"/>
    <n v="75"/>
    <n v="3"/>
    <n v="93"/>
    <n v="101"/>
    <n v="4"/>
    <n v="124"/>
    <n v="23"/>
    <n v="143"/>
    <n v="151"/>
    <n v="2"/>
    <n v="173"/>
    <n v="1"/>
    <n v="192"/>
    <n v="201"/>
    <x v="0"/>
  </r>
  <r>
    <x v="2"/>
    <n v="12"/>
    <x v="1"/>
    <n v="42"/>
    <n v="1574"/>
    <n v="61"/>
    <n v="73"/>
    <n v="4"/>
    <n v="93"/>
    <n v="101"/>
    <n v="2"/>
    <n v="121"/>
    <n v="50"/>
    <n v="143"/>
    <n v="152"/>
    <n v="1"/>
    <n v="173"/>
    <n v="1"/>
    <n v="191"/>
    <n v="201"/>
    <x v="0"/>
  </r>
  <r>
    <x v="3"/>
    <n v="18"/>
    <x v="4"/>
    <n v="43"/>
    <n v="1445"/>
    <n v="65"/>
    <n v="74"/>
    <n v="4"/>
    <n v="93"/>
    <n v="101"/>
    <n v="4"/>
    <n v="123"/>
    <n v="49"/>
    <n v="141"/>
    <n v="152"/>
    <n v="1"/>
    <n v="172"/>
    <n v="1"/>
    <n v="191"/>
    <n v="201"/>
    <x v="0"/>
  </r>
  <r>
    <x v="2"/>
    <n v="15"/>
    <x v="0"/>
    <n v="42"/>
    <n v="1520"/>
    <n v="65"/>
    <n v="75"/>
    <n v="4"/>
    <n v="93"/>
    <n v="101"/>
    <n v="4"/>
    <n v="122"/>
    <n v="63"/>
    <n v="143"/>
    <n v="152"/>
    <n v="1"/>
    <n v="173"/>
    <n v="1"/>
    <n v="191"/>
    <n v="201"/>
    <x v="0"/>
  </r>
  <r>
    <x v="1"/>
    <n v="24"/>
    <x v="0"/>
    <n v="40"/>
    <n v="3878"/>
    <n v="62"/>
    <n v="72"/>
    <n v="4"/>
    <n v="91"/>
    <n v="101"/>
    <n v="2"/>
    <n v="123"/>
    <n v="37"/>
    <n v="143"/>
    <n v="152"/>
    <n v="1"/>
    <n v="173"/>
    <n v="1"/>
    <n v="192"/>
    <n v="201"/>
    <x v="0"/>
  </r>
  <r>
    <x v="0"/>
    <n v="47"/>
    <x v="1"/>
    <n v="40"/>
    <n v="10722"/>
    <n v="61"/>
    <n v="72"/>
    <n v="1"/>
    <n v="92"/>
    <n v="101"/>
    <n v="1"/>
    <n v="121"/>
    <n v="35"/>
    <n v="143"/>
    <n v="152"/>
    <n v="1"/>
    <n v="172"/>
    <n v="1"/>
    <n v="192"/>
    <n v="201"/>
    <x v="0"/>
  </r>
  <r>
    <x v="0"/>
    <n v="48"/>
    <x v="1"/>
    <n v="41"/>
    <n v="4788"/>
    <n v="61"/>
    <n v="74"/>
    <n v="4"/>
    <n v="93"/>
    <n v="101"/>
    <n v="3"/>
    <n v="122"/>
    <n v="26"/>
    <n v="143"/>
    <n v="152"/>
    <n v="1"/>
    <n v="173"/>
    <n v="2"/>
    <n v="191"/>
    <n v="201"/>
    <x v="0"/>
  </r>
  <r>
    <x v="1"/>
    <n v="48"/>
    <x v="2"/>
    <n v="410"/>
    <n v="7582"/>
    <n v="62"/>
    <n v="71"/>
    <n v="2"/>
    <n v="93"/>
    <n v="101"/>
    <n v="4"/>
    <n v="124"/>
    <n v="31"/>
    <n v="143"/>
    <n v="153"/>
    <n v="1"/>
    <n v="174"/>
    <n v="1"/>
    <n v="192"/>
    <n v="201"/>
    <x v="0"/>
  </r>
  <r>
    <x v="1"/>
    <n v="12"/>
    <x v="1"/>
    <n v="43"/>
    <n v="1092"/>
    <n v="61"/>
    <n v="73"/>
    <n v="4"/>
    <n v="92"/>
    <n v="103"/>
    <n v="4"/>
    <n v="121"/>
    <n v="49"/>
    <n v="143"/>
    <n v="152"/>
    <n v="2"/>
    <n v="173"/>
    <n v="1"/>
    <n v="192"/>
    <n v="201"/>
    <x v="0"/>
  </r>
  <r>
    <x v="0"/>
    <n v="24"/>
    <x v="2"/>
    <n v="43"/>
    <n v="1024"/>
    <n v="61"/>
    <n v="72"/>
    <n v="4"/>
    <n v="94"/>
    <n v="101"/>
    <n v="4"/>
    <n v="121"/>
    <n v="48"/>
    <n v="142"/>
    <n v="152"/>
    <n v="1"/>
    <n v="173"/>
    <n v="1"/>
    <n v="191"/>
    <n v="201"/>
    <x v="1"/>
  </r>
  <r>
    <x v="2"/>
    <n v="12"/>
    <x v="1"/>
    <n v="49"/>
    <n v="1076"/>
    <n v="61"/>
    <n v="73"/>
    <n v="2"/>
    <n v="94"/>
    <n v="101"/>
    <n v="2"/>
    <n v="121"/>
    <n v="26"/>
    <n v="143"/>
    <n v="152"/>
    <n v="1"/>
    <n v="173"/>
    <n v="1"/>
    <n v="192"/>
    <n v="202"/>
    <x v="0"/>
  </r>
  <r>
    <x v="1"/>
    <n v="36"/>
    <x v="1"/>
    <n v="41"/>
    <n v="9398"/>
    <n v="61"/>
    <n v="72"/>
    <n v="1"/>
    <n v="94"/>
    <n v="101"/>
    <n v="4"/>
    <n v="123"/>
    <n v="28"/>
    <n v="143"/>
    <n v="151"/>
    <n v="1"/>
    <n v="174"/>
    <n v="1"/>
    <n v="192"/>
    <n v="201"/>
    <x v="1"/>
  </r>
  <r>
    <x v="0"/>
    <n v="24"/>
    <x v="0"/>
    <n v="41"/>
    <n v="6419"/>
    <n v="61"/>
    <n v="75"/>
    <n v="2"/>
    <n v="92"/>
    <n v="101"/>
    <n v="4"/>
    <n v="124"/>
    <n v="44"/>
    <n v="143"/>
    <n v="153"/>
    <n v="2"/>
    <n v="174"/>
    <n v="2"/>
    <n v="192"/>
    <n v="201"/>
    <x v="0"/>
  </r>
  <r>
    <x v="3"/>
    <n v="42"/>
    <x v="0"/>
    <n v="41"/>
    <n v="4796"/>
    <n v="61"/>
    <n v="75"/>
    <n v="4"/>
    <n v="93"/>
    <n v="101"/>
    <n v="4"/>
    <n v="124"/>
    <n v="56"/>
    <n v="143"/>
    <n v="153"/>
    <n v="1"/>
    <n v="173"/>
    <n v="1"/>
    <n v="191"/>
    <n v="201"/>
    <x v="0"/>
  </r>
  <r>
    <x v="2"/>
    <n v="48"/>
    <x v="0"/>
    <n v="49"/>
    <n v="7629"/>
    <n v="65"/>
    <n v="75"/>
    <n v="4"/>
    <n v="91"/>
    <n v="101"/>
    <n v="2"/>
    <n v="123"/>
    <n v="46"/>
    <n v="141"/>
    <n v="152"/>
    <n v="2"/>
    <n v="174"/>
    <n v="2"/>
    <n v="191"/>
    <n v="201"/>
    <x v="0"/>
  </r>
  <r>
    <x v="1"/>
    <n v="48"/>
    <x v="1"/>
    <n v="42"/>
    <n v="9960"/>
    <n v="61"/>
    <n v="72"/>
    <n v="1"/>
    <n v="92"/>
    <n v="101"/>
    <n v="2"/>
    <n v="123"/>
    <n v="26"/>
    <n v="143"/>
    <n v="152"/>
    <n v="1"/>
    <n v="173"/>
    <n v="1"/>
    <n v="192"/>
    <n v="201"/>
    <x v="1"/>
  </r>
  <r>
    <x v="2"/>
    <n v="12"/>
    <x v="1"/>
    <n v="41"/>
    <n v="4675"/>
    <n v="65"/>
    <n v="72"/>
    <n v="1"/>
    <n v="92"/>
    <n v="101"/>
    <n v="4"/>
    <n v="123"/>
    <n v="20"/>
    <n v="143"/>
    <n v="151"/>
    <n v="1"/>
    <n v="173"/>
    <n v="1"/>
    <n v="191"/>
    <n v="201"/>
    <x v="0"/>
  </r>
  <r>
    <x v="2"/>
    <n v="10"/>
    <x v="1"/>
    <n v="40"/>
    <n v="1287"/>
    <n v="65"/>
    <n v="75"/>
    <n v="4"/>
    <n v="93"/>
    <n v="102"/>
    <n v="2"/>
    <n v="122"/>
    <n v="45"/>
    <n v="143"/>
    <n v="152"/>
    <n v="1"/>
    <n v="172"/>
    <n v="1"/>
    <n v="191"/>
    <n v="202"/>
    <x v="0"/>
  </r>
  <r>
    <x v="2"/>
    <n v="18"/>
    <x v="1"/>
    <n v="42"/>
    <n v="2515"/>
    <n v="61"/>
    <n v="73"/>
    <n v="3"/>
    <n v="93"/>
    <n v="101"/>
    <n v="4"/>
    <n v="121"/>
    <n v="43"/>
    <n v="143"/>
    <n v="152"/>
    <n v="1"/>
    <n v="173"/>
    <n v="1"/>
    <n v="192"/>
    <n v="201"/>
    <x v="0"/>
  </r>
  <r>
    <x v="1"/>
    <n v="21"/>
    <x v="0"/>
    <n v="42"/>
    <n v="2745"/>
    <n v="64"/>
    <n v="74"/>
    <n v="3"/>
    <n v="93"/>
    <n v="101"/>
    <n v="2"/>
    <n v="123"/>
    <n v="32"/>
    <n v="143"/>
    <n v="152"/>
    <n v="2"/>
    <n v="173"/>
    <n v="1"/>
    <n v="192"/>
    <n v="201"/>
    <x v="0"/>
  </r>
  <r>
    <x v="2"/>
    <n v="6"/>
    <x v="1"/>
    <n v="40"/>
    <n v="672"/>
    <n v="61"/>
    <n v="71"/>
    <n v="1"/>
    <n v="92"/>
    <n v="101"/>
    <n v="4"/>
    <n v="121"/>
    <n v="54"/>
    <n v="143"/>
    <n v="152"/>
    <n v="1"/>
    <n v="171"/>
    <n v="1"/>
    <n v="192"/>
    <n v="201"/>
    <x v="0"/>
  </r>
  <r>
    <x v="1"/>
    <n v="36"/>
    <x v="3"/>
    <n v="43"/>
    <n v="3804"/>
    <n v="61"/>
    <n v="73"/>
    <n v="4"/>
    <n v="92"/>
    <n v="101"/>
    <n v="1"/>
    <n v="123"/>
    <n v="42"/>
    <n v="143"/>
    <n v="152"/>
    <n v="1"/>
    <n v="173"/>
    <n v="1"/>
    <n v="192"/>
    <n v="201"/>
    <x v="1"/>
  </r>
  <r>
    <x v="3"/>
    <n v="24"/>
    <x v="0"/>
    <n v="40"/>
    <n v="1344"/>
    <n v="65"/>
    <n v="74"/>
    <n v="4"/>
    <n v="93"/>
    <n v="101"/>
    <n v="2"/>
    <n v="121"/>
    <n v="37"/>
    <n v="141"/>
    <n v="152"/>
    <n v="2"/>
    <n v="172"/>
    <n v="2"/>
    <n v="191"/>
    <n v="201"/>
    <x v="1"/>
  </r>
  <r>
    <x v="0"/>
    <n v="10"/>
    <x v="0"/>
    <n v="40"/>
    <n v="1038"/>
    <n v="61"/>
    <n v="74"/>
    <n v="4"/>
    <n v="93"/>
    <n v="102"/>
    <n v="3"/>
    <n v="122"/>
    <n v="49"/>
    <n v="143"/>
    <n v="152"/>
    <n v="2"/>
    <n v="173"/>
    <n v="1"/>
    <n v="192"/>
    <n v="201"/>
    <x v="0"/>
  </r>
  <r>
    <x v="2"/>
    <n v="48"/>
    <x v="0"/>
    <n v="40"/>
    <n v="10127"/>
    <n v="63"/>
    <n v="73"/>
    <n v="2"/>
    <n v="93"/>
    <n v="101"/>
    <n v="2"/>
    <n v="124"/>
    <n v="44"/>
    <n v="141"/>
    <n v="153"/>
    <n v="1"/>
    <n v="173"/>
    <n v="1"/>
    <n v="191"/>
    <n v="201"/>
    <x v="1"/>
  </r>
  <r>
    <x v="2"/>
    <n v="6"/>
    <x v="1"/>
    <n v="42"/>
    <n v="1543"/>
    <n v="64"/>
    <n v="73"/>
    <n v="4"/>
    <n v="91"/>
    <n v="101"/>
    <n v="2"/>
    <n v="121"/>
    <n v="33"/>
    <n v="143"/>
    <n v="152"/>
    <n v="1"/>
    <n v="173"/>
    <n v="1"/>
    <n v="191"/>
    <n v="201"/>
    <x v="0"/>
  </r>
  <r>
    <x v="2"/>
    <n v="30"/>
    <x v="1"/>
    <n v="41"/>
    <n v="4811"/>
    <n v="65"/>
    <n v="74"/>
    <n v="2"/>
    <n v="92"/>
    <n v="101"/>
    <n v="4"/>
    <n v="122"/>
    <n v="24"/>
    <n v="142"/>
    <n v="151"/>
    <n v="1"/>
    <n v="172"/>
    <n v="1"/>
    <n v="191"/>
    <n v="201"/>
    <x v="0"/>
  </r>
  <r>
    <x v="0"/>
    <n v="12"/>
    <x v="1"/>
    <n v="43"/>
    <n v="727"/>
    <n v="62"/>
    <n v="72"/>
    <n v="4"/>
    <n v="94"/>
    <n v="101"/>
    <n v="3"/>
    <n v="124"/>
    <n v="33"/>
    <n v="143"/>
    <n v="152"/>
    <n v="1"/>
    <n v="172"/>
    <n v="1"/>
    <n v="192"/>
    <n v="201"/>
    <x v="1"/>
  </r>
  <r>
    <x v="1"/>
    <n v="8"/>
    <x v="1"/>
    <n v="42"/>
    <n v="1237"/>
    <n v="61"/>
    <n v="73"/>
    <n v="3"/>
    <n v="92"/>
    <n v="101"/>
    <n v="4"/>
    <n v="121"/>
    <n v="24"/>
    <n v="143"/>
    <n v="152"/>
    <n v="1"/>
    <n v="173"/>
    <n v="1"/>
    <n v="191"/>
    <n v="201"/>
    <x v="1"/>
  </r>
  <r>
    <x v="1"/>
    <n v="9"/>
    <x v="1"/>
    <n v="40"/>
    <n v="276"/>
    <n v="61"/>
    <n v="73"/>
    <n v="4"/>
    <n v="94"/>
    <n v="101"/>
    <n v="4"/>
    <n v="121"/>
    <n v="22"/>
    <n v="143"/>
    <n v="151"/>
    <n v="1"/>
    <n v="172"/>
    <n v="1"/>
    <n v="191"/>
    <n v="201"/>
    <x v="0"/>
  </r>
  <r>
    <x v="1"/>
    <n v="48"/>
    <x v="1"/>
    <n v="410"/>
    <n v="5381"/>
    <n v="65"/>
    <n v="71"/>
    <n v="3"/>
    <n v="93"/>
    <n v="101"/>
    <n v="4"/>
    <n v="124"/>
    <n v="40"/>
    <n v="141"/>
    <n v="153"/>
    <n v="1"/>
    <n v="171"/>
    <n v="1"/>
    <n v="192"/>
    <n v="201"/>
    <x v="0"/>
  </r>
  <r>
    <x v="2"/>
    <n v="24"/>
    <x v="1"/>
    <n v="42"/>
    <n v="5511"/>
    <n v="62"/>
    <n v="73"/>
    <n v="4"/>
    <n v="93"/>
    <n v="101"/>
    <n v="1"/>
    <n v="123"/>
    <n v="25"/>
    <n v="142"/>
    <n v="152"/>
    <n v="1"/>
    <n v="173"/>
    <n v="1"/>
    <n v="191"/>
    <n v="201"/>
    <x v="0"/>
  </r>
  <r>
    <x v="3"/>
    <n v="24"/>
    <x v="1"/>
    <n v="42"/>
    <n v="3749"/>
    <n v="61"/>
    <n v="72"/>
    <n v="2"/>
    <n v="92"/>
    <n v="101"/>
    <n v="4"/>
    <n v="123"/>
    <n v="26"/>
    <n v="143"/>
    <n v="152"/>
    <n v="1"/>
    <n v="173"/>
    <n v="1"/>
    <n v="191"/>
    <n v="201"/>
    <x v="0"/>
  </r>
  <r>
    <x v="1"/>
    <n v="12"/>
    <x v="1"/>
    <n v="40"/>
    <n v="685"/>
    <n v="61"/>
    <n v="74"/>
    <n v="2"/>
    <n v="94"/>
    <n v="101"/>
    <n v="3"/>
    <n v="123"/>
    <n v="25"/>
    <n v="141"/>
    <n v="152"/>
    <n v="1"/>
    <n v="172"/>
    <n v="1"/>
    <n v="191"/>
    <n v="201"/>
    <x v="1"/>
  </r>
  <r>
    <x v="3"/>
    <n v="4"/>
    <x v="1"/>
    <n v="40"/>
    <n v="1494"/>
    <n v="65"/>
    <n v="72"/>
    <n v="1"/>
    <n v="93"/>
    <n v="101"/>
    <n v="2"/>
    <n v="121"/>
    <n v="29"/>
    <n v="143"/>
    <n v="152"/>
    <n v="1"/>
    <n v="172"/>
    <n v="2"/>
    <n v="191"/>
    <n v="202"/>
    <x v="0"/>
  </r>
  <r>
    <x v="0"/>
    <n v="36"/>
    <x v="4"/>
    <n v="42"/>
    <n v="2746"/>
    <n v="61"/>
    <n v="75"/>
    <n v="4"/>
    <n v="93"/>
    <n v="101"/>
    <n v="4"/>
    <n v="123"/>
    <n v="31"/>
    <n v="141"/>
    <n v="152"/>
    <n v="1"/>
    <n v="173"/>
    <n v="1"/>
    <n v="191"/>
    <n v="201"/>
    <x v="1"/>
  </r>
  <r>
    <x v="0"/>
    <n v="12"/>
    <x v="1"/>
    <n v="42"/>
    <n v="708"/>
    <n v="61"/>
    <n v="73"/>
    <n v="2"/>
    <n v="93"/>
    <n v="103"/>
    <n v="3"/>
    <n v="122"/>
    <n v="38"/>
    <n v="143"/>
    <n v="152"/>
    <n v="1"/>
    <n v="172"/>
    <n v="2"/>
    <n v="191"/>
    <n v="201"/>
    <x v="0"/>
  </r>
  <r>
    <x v="1"/>
    <n v="24"/>
    <x v="1"/>
    <n v="42"/>
    <n v="4351"/>
    <n v="65"/>
    <n v="73"/>
    <n v="1"/>
    <n v="92"/>
    <n v="101"/>
    <n v="4"/>
    <n v="122"/>
    <n v="48"/>
    <n v="143"/>
    <n v="152"/>
    <n v="1"/>
    <n v="172"/>
    <n v="1"/>
    <n v="192"/>
    <n v="201"/>
    <x v="0"/>
  </r>
  <r>
    <x v="2"/>
    <n v="12"/>
    <x v="0"/>
    <n v="46"/>
    <n v="701"/>
    <n v="61"/>
    <n v="73"/>
    <n v="4"/>
    <n v="93"/>
    <n v="101"/>
    <n v="2"/>
    <n v="123"/>
    <n v="32"/>
    <n v="143"/>
    <n v="152"/>
    <n v="2"/>
    <n v="173"/>
    <n v="1"/>
    <n v="191"/>
    <n v="201"/>
    <x v="0"/>
  </r>
  <r>
    <x v="0"/>
    <n v="15"/>
    <x v="2"/>
    <n v="42"/>
    <n v="3643"/>
    <n v="61"/>
    <n v="75"/>
    <n v="1"/>
    <n v="92"/>
    <n v="101"/>
    <n v="4"/>
    <n v="122"/>
    <n v="27"/>
    <n v="143"/>
    <n v="152"/>
    <n v="2"/>
    <n v="172"/>
    <n v="1"/>
    <n v="191"/>
    <n v="201"/>
    <x v="0"/>
  </r>
  <r>
    <x v="1"/>
    <n v="30"/>
    <x v="0"/>
    <n v="40"/>
    <n v="4249"/>
    <n v="61"/>
    <n v="71"/>
    <n v="4"/>
    <n v="94"/>
    <n v="101"/>
    <n v="2"/>
    <n v="123"/>
    <n v="28"/>
    <n v="143"/>
    <n v="152"/>
    <n v="2"/>
    <n v="174"/>
    <n v="1"/>
    <n v="191"/>
    <n v="201"/>
    <x v="1"/>
  </r>
  <r>
    <x v="0"/>
    <n v="24"/>
    <x v="1"/>
    <n v="43"/>
    <n v="1938"/>
    <n v="61"/>
    <n v="72"/>
    <n v="4"/>
    <n v="91"/>
    <n v="101"/>
    <n v="3"/>
    <n v="122"/>
    <n v="32"/>
    <n v="143"/>
    <n v="152"/>
    <n v="1"/>
    <n v="173"/>
    <n v="1"/>
    <n v="191"/>
    <n v="201"/>
    <x v="1"/>
  </r>
  <r>
    <x v="0"/>
    <n v="24"/>
    <x v="1"/>
    <n v="41"/>
    <n v="2910"/>
    <n v="61"/>
    <n v="74"/>
    <n v="2"/>
    <n v="93"/>
    <n v="101"/>
    <n v="1"/>
    <n v="124"/>
    <n v="34"/>
    <n v="143"/>
    <n v="153"/>
    <n v="1"/>
    <n v="174"/>
    <n v="1"/>
    <n v="192"/>
    <n v="201"/>
    <x v="0"/>
  </r>
  <r>
    <x v="0"/>
    <n v="18"/>
    <x v="1"/>
    <n v="42"/>
    <n v="2659"/>
    <n v="64"/>
    <n v="73"/>
    <n v="4"/>
    <n v="93"/>
    <n v="101"/>
    <n v="2"/>
    <n v="123"/>
    <n v="28"/>
    <n v="143"/>
    <n v="152"/>
    <n v="1"/>
    <n v="173"/>
    <n v="1"/>
    <n v="191"/>
    <n v="201"/>
    <x v="0"/>
  </r>
  <r>
    <x v="2"/>
    <n v="18"/>
    <x v="0"/>
    <n v="40"/>
    <n v="1028"/>
    <n v="61"/>
    <n v="73"/>
    <n v="4"/>
    <n v="92"/>
    <n v="101"/>
    <n v="3"/>
    <n v="121"/>
    <n v="36"/>
    <n v="143"/>
    <n v="152"/>
    <n v="2"/>
    <n v="173"/>
    <n v="1"/>
    <n v="191"/>
    <n v="201"/>
    <x v="0"/>
  </r>
  <r>
    <x v="0"/>
    <n v="8"/>
    <x v="0"/>
    <n v="40"/>
    <n v="3398"/>
    <n v="61"/>
    <n v="74"/>
    <n v="1"/>
    <n v="93"/>
    <n v="101"/>
    <n v="4"/>
    <n v="121"/>
    <n v="39"/>
    <n v="143"/>
    <n v="152"/>
    <n v="2"/>
    <n v="172"/>
    <n v="1"/>
    <n v="191"/>
    <n v="202"/>
    <x v="0"/>
  </r>
  <r>
    <x v="2"/>
    <n v="12"/>
    <x v="0"/>
    <n v="42"/>
    <n v="5801"/>
    <n v="65"/>
    <n v="75"/>
    <n v="2"/>
    <n v="93"/>
    <n v="101"/>
    <n v="4"/>
    <n v="122"/>
    <n v="49"/>
    <n v="143"/>
    <n v="151"/>
    <n v="1"/>
    <n v="173"/>
    <n v="1"/>
    <n v="192"/>
    <n v="201"/>
    <x v="0"/>
  </r>
  <r>
    <x v="2"/>
    <n v="24"/>
    <x v="1"/>
    <n v="40"/>
    <n v="1525"/>
    <n v="64"/>
    <n v="74"/>
    <n v="4"/>
    <n v="92"/>
    <n v="101"/>
    <n v="3"/>
    <n v="123"/>
    <n v="34"/>
    <n v="143"/>
    <n v="152"/>
    <n v="1"/>
    <n v="173"/>
    <n v="2"/>
    <n v="192"/>
    <n v="201"/>
    <x v="0"/>
  </r>
  <r>
    <x v="3"/>
    <n v="36"/>
    <x v="1"/>
    <n v="43"/>
    <n v="4473"/>
    <n v="61"/>
    <n v="75"/>
    <n v="4"/>
    <n v="93"/>
    <n v="101"/>
    <n v="2"/>
    <n v="123"/>
    <n v="31"/>
    <n v="143"/>
    <n v="152"/>
    <n v="1"/>
    <n v="173"/>
    <n v="1"/>
    <n v="191"/>
    <n v="201"/>
    <x v="0"/>
  </r>
  <r>
    <x v="1"/>
    <n v="6"/>
    <x v="1"/>
    <n v="43"/>
    <n v="1068"/>
    <n v="61"/>
    <n v="75"/>
    <n v="4"/>
    <n v="93"/>
    <n v="101"/>
    <n v="4"/>
    <n v="123"/>
    <n v="28"/>
    <n v="143"/>
    <n v="152"/>
    <n v="1"/>
    <n v="173"/>
    <n v="2"/>
    <n v="191"/>
    <n v="201"/>
    <x v="0"/>
  </r>
  <r>
    <x v="0"/>
    <n v="24"/>
    <x v="0"/>
    <n v="41"/>
    <n v="6615"/>
    <n v="61"/>
    <n v="71"/>
    <n v="2"/>
    <n v="93"/>
    <n v="101"/>
    <n v="4"/>
    <n v="124"/>
    <n v="75"/>
    <n v="143"/>
    <n v="153"/>
    <n v="2"/>
    <n v="174"/>
    <n v="1"/>
    <n v="192"/>
    <n v="201"/>
    <x v="0"/>
  </r>
  <r>
    <x v="2"/>
    <n v="18"/>
    <x v="0"/>
    <n v="46"/>
    <n v="1864"/>
    <n v="62"/>
    <n v="73"/>
    <n v="4"/>
    <n v="92"/>
    <n v="101"/>
    <n v="2"/>
    <n v="121"/>
    <n v="30"/>
    <n v="143"/>
    <n v="152"/>
    <n v="2"/>
    <n v="173"/>
    <n v="1"/>
    <n v="191"/>
    <n v="201"/>
    <x v="1"/>
  </r>
  <r>
    <x v="1"/>
    <n v="60"/>
    <x v="1"/>
    <n v="40"/>
    <n v="7408"/>
    <n v="62"/>
    <n v="72"/>
    <n v="4"/>
    <n v="92"/>
    <n v="101"/>
    <n v="2"/>
    <n v="122"/>
    <n v="24"/>
    <n v="143"/>
    <n v="152"/>
    <n v="1"/>
    <n v="174"/>
    <n v="1"/>
    <n v="191"/>
    <n v="201"/>
    <x v="1"/>
  </r>
  <r>
    <x v="2"/>
    <n v="48"/>
    <x v="0"/>
    <n v="41"/>
    <n v="11590"/>
    <n v="62"/>
    <n v="73"/>
    <n v="2"/>
    <n v="92"/>
    <n v="101"/>
    <n v="4"/>
    <n v="123"/>
    <n v="24"/>
    <n v="141"/>
    <n v="151"/>
    <n v="2"/>
    <n v="172"/>
    <n v="1"/>
    <n v="191"/>
    <n v="201"/>
    <x v="1"/>
  </r>
  <r>
    <x v="0"/>
    <n v="24"/>
    <x v="3"/>
    <n v="42"/>
    <n v="4110"/>
    <n v="61"/>
    <n v="75"/>
    <n v="3"/>
    <n v="93"/>
    <n v="101"/>
    <n v="4"/>
    <n v="124"/>
    <n v="23"/>
    <n v="141"/>
    <n v="151"/>
    <n v="2"/>
    <n v="173"/>
    <n v="2"/>
    <n v="191"/>
    <n v="201"/>
    <x v="1"/>
  </r>
  <r>
    <x v="0"/>
    <n v="6"/>
    <x v="0"/>
    <n v="42"/>
    <n v="3384"/>
    <n v="61"/>
    <n v="73"/>
    <n v="1"/>
    <n v="91"/>
    <n v="101"/>
    <n v="4"/>
    <n v="121"/>
    <n v="44"/>
    <n v="143"/>
    <n v="151"/>
    <n v="1"/>
    <n v="174"/>
    <n v="1"/>
    <n v="192"/>
    <n v="201"/>
    <x v="1"/>
  </r>
  <r>
    <x v="1"/>
    <n v="13"/>
    <x v="1"/>
    <n v="43"/>
    <n v="2101"/>
    <n v="61"/>
    <n v="72"/>
    <n v="2"/>
    <n v="92"/>
    <n v="103"/>
    <n v="4"/>
    <n v="122"/>
    <n v="23"/>
    <n v="143"/>
    <n v="152"/>
    <n v="1"/>
    <n v="172"/>
    <n v="1"/>
    <n v="191"/>
    <n v="201"/>
    <x v="0"/>
  </r>
  <r>
    <x v="0"/>
    <n v="15"/>
    <x v="1"/>
    <n v="44"/>
    <n v="1275"/>
    <n v="65"/>
    <n v="73"/>
    <n v="4"/>
    <n v="92"/>
    <n v="101"/>
    <n v="2"/>
    <n v="123"/>
    <n v="24"/>
    <n v="143"/>
    <n v="151"/>
    <n v="1"/>
    <n v="173"/>
    <n v="1"/>
    <n v="191"/>
    <n v="201"/>
    <x v="1"/>
  </r>
  <r>
    <x v="0"/>
    <n v="24"/>
    <x v="1"/>
    <n v="42"/>
    <n v="4169"/>
    <n v="61"/>
    <n v="73"/>
    <n v="4"/>
    <n v="93"/>
    <n v="101"/>
    <n v="4"/>
    <n v="122"/>
    <n v="28"/>
    <n v="143"/>
    <n v="152"/>
    <n v="1"/>
    <n v="173"/>
    <n v="1"/>
    <n v="191"/>
    <n v="201"/>
    <x v="0"/>
  </r>
  <r>
    <x v="1"/>
    <n v="10"/>
    <x v="1"/>
    <n v="42"/>
    <n v="1521"/>
    <n v="61"/>
    <n v="73"/>
    <n v="4"/>
    <n v="91"/>
    <n v="101"/>
    <n v="2"/>
    <n v="123"/>
    <n v="31"/>
    <n v="143"/>
    <n v="152"/>
    <n v="1"/>
    <n v="172"/>
    <n v="1"/>
    <n v="191"/>
    <n v="201"/>
    <x v="0"/>
  </r>
  <r>
    <x v="1"/>
    <n v="24"/>
    <x v="0"/>
    <n v="46"/>
    <n v="5743"/>
    <n v="61"/>
    <n v="72"/>
    <n v="2"/>
    <n v="92"/>
    <n v="101"/>
    <n v="4"/>
    <n v="124"/>
    <n v="24"/>
    <n v="143"/>
    <n v="153"/>
    <n v="2"/>
    <n v="173"/>
    <n v="1"/>
    <n v="192"/>
    <n v="201"/>
    <x v="0"/>
  </r>
  <r>
    <x v="0"/>
    <n v="21"/>
    <x v="1"/>
    <n v="42"/>
    <n v="3599"/>
    <n v="61"/>
    <n v="74"/>
    <n v="1"/>
    <n v="92"/>
    <n v="101"/>
    <n v="4"/>
    <n v="123"/>
    <n v="26"/>
    <n v="143"/>
    <n v="151"/>
    <n v="1"/>
    <n v="172"/>
    <n v="1"/>
    <n v="191"/>
    <n v="201"/>
    <x v="0"/>
  </r>
  <r>
    <x v="1"/>
    <n v="18"/>
    <x v="1"/>
    <n v="43"/>
    <n v="3213"/>
    <n v="63"/>
    <n v="72"/>
    <n v="1"/>
    <n v="94"/>
    <n v="101"/>
    <n v="3"/>
    <n v="121"/>
    <n v="25"/>
    <n v="143"/>
    <n v="151"/>
    <n v="1"/>
    <n v="173"/>
    <n v="1"/>
    <n v="191"/>
    <n v="201"/>
    <x v="0"/>
  </r>
  <r>
    <x v="1"/>
    <n v="18"/>
    <x v="1"/>
    <n v="49"/>
    <n v="4439"/>
    <n v="61"/>
    <n v="75"/>
    <n v="1"/>
    <n v="93"/>
    <n v="102"/>
    <n v="1"/>
    <n v="121"/>
    <n v="33"/>
    <n v="141"/>
    <n v="152"/>
    <n v="1"/>
    <n v="174"/>
    <n v="1"/>
    <n v="192"/>
    <n v="201"/>
    <x v="0"/>
  </r>
  <r>
    <x v="3"/>
    <n v="10"/>
    <x v="1"/>
    <n v="40"/>
    <n v="3949"/>
    <n v="61"/>
    <n v="72"/>
    <n v="1"/>
    <n v="93"/>
    <n v="103"/>
    <n v="1"/>
    <n v="122"/>
    <n v="37"/>
    <n v="143"/>
    <n v="152"/>
    <n v="1"/>
    <n v="172"/>
    <n v="2"/>
    <n v="191"/>
    <n v="201"/>
    <x v="0"/>
  </r>
  <r>
    <x v="2"/>
    <n v="15"/>
    <x v="0"/>
    <n v="43"/>
    <n v="1459"/>
    <n v="61"/>
    <n v="73"/>
    <n v="4"/>
    <n v="92"/>
    <n v="101"/>
    <n v="2"/>
    <n v="123"/>
    <n v="43"/>
    <n v="143"/>
    <n v="152"/>
    <n v="1"/>
    <n v="172"/>
    <n v="1"/>
    <n v="191"/>
    <n v="201"/>
    <x v="0"/>
  </r>
  <r>
    <x v="1"/>
    <n v="13"/>
    <x v="0"/>
    <n v="43"/>
    <n v="882"/>
    <n v="61"/>
    <n v="72"/>
    <n v="4"/>
    <n v="93"/>
    <n v="103"/>
    <n v="4"/>
    <n v="121"/>
    <n v="23"/>
    <n v="143"/>
    <n v="152"/>
    <n v="2"/>
    <n v="173"/>
    <n v="1"/>
    <n v="191"/>
    <n v="201"/>
    <x v="0"/>
  </r>
  <r>
    <x v="1"/>
    <n v="24"/>
    <x v="1"/>
    <n v="43"/>
    <n v="3758"/>
    <n v="63"/>
    <n v="71"/>
    <n v="1"/>
    <n v="92"/>
    <n v="101"/>
    <n v="4"/>
    <n v="124"/>
    <n v="23"/>
    <n v="143"/>
    <n v="151"/>
    <n v="1"/>
    <n v="171"/>
    <n v="1"/>
    <n v="191"/>
    <n v="201"/>
    <x v="0"/>
  </r>
  <r>
    <x v="2"/>
    <n v="6"/>
    <x v="2"/>
    <n v="49"/>
    <n v="1743"/>
    <n v="62"/>
    <n v="73"/>
    <n v="1"/>
    <n v="93"/>
    <n v="101"/>
    <n v="2"/>
    <n v="121"/>
    <n v="34"/>
    <n v="143"/>
    <n v="152"/>
    <n v="2"/>
    <n v="172"/>
    <n v="1"/>
    <n v="191"/>
    <n v="201"/>
    <x v="0"/>
  </r>
  <r>
    <x v="1"/>
    <n v="9"/>
    <x v="0"/>
    <n v="46"/>
    <n v="1136"/>
    <n v="64"/>
    <n v="75"/>
    <n v="4"/>
    <n v="93"/>
    <n v="101"/>
    <n v="3"/>
    <n v="124"/>
    <n v="32"/>
    <n v="143"/>
    <n v="153"/>
    <n v="2"/>
    <n v="173"/>
    <n v="2"/>
    <n v="191"/>
    <n v="201"/>
    <x v="1"/>
  </r>
  <r>
    <x v="2"/>
    <n v="9"/>
    <x v="1"/>
    <n v="44"/>
    <n v="1236"/>
    <n v="61"/>
    <n v="72"/>
    <n v="1"/>
    <n v="92"/>
    <n v="101"/>
    <n v="4"/>
    <n v="121"/>
    <n v="23"/>
    <n v="143"/>
    <n v="151"/>
    <n v="1"/>
    <n v="173"/>
    <n v="1"/>
    <n v="192"/>
    <n v="201"/>
    <x v="0"/>
  </r>
  <r>
    <x v="1"/>
    <n v="9"/>
    <x v="1"/>
    <n v="42"/>
    <n v="959"/>
    <n v="61"/>
    <n v="73"/>
    <n v="1"/>
    <n v="92"/>
    <n v="101"/>
    <n v="2"/>
    <n v="123"/>
    <n v="29"/>
    <n v="143"/>
    <n v="152"/>
    <n v="1"/>
    <n v="173"/>
    <n v="1"/>
    <n v="191"/>
    <n v="202"/>
    <x v="1"/>
  </r>
  <r>
    <x v="2"/>
    <n v="18"/>
    <x v="0"/>
    <n v="41"/>
    <n v="3229"/>
    <n v="65"/>
    <n v="71"/>
    <n v="2"/>
    <n v="93"/>
    <n v="101"/>
    <n v="4"/>
    <n v="124"/>
    <n v="38"/>
    <n v="143"/>
    <n v="152"/>
    <n v="1"/>
    <n v="174"/>
    <n v="1"/>
    <n v="192"/>
    <n v="201"/>
    <x v="0"/>
  </r>
  <r>
    <x v="0"/>
    <n v="12"/>
    <x v="3"/>
    <n v="43"/>
    <n v="6199"/>
    <n v="61"/>
    <n v="73"/>
    <n v="4"/>
    <n v="93"/>
    <n v="101"/>
    <n v="2"/>
    <n v="122"/>
    <n v="28"/>
    <n v="143"/>
    <n v="151"/>
    <n v="2"/>
    <n v="173"/>
    <n v="1"/>
    <n v="192"/>
    <n v="201"/>
    <x v="1"/>
  </r>
  <r>
    <x v="2"/>
    <n v="10"/>
    <x v="1"/>
    <n v="46"/>
    <n v="727"/>
    <n v="63"/>
    <n v="75"/>
    <n v="4"/>
    <n v="93"/>
    <n v="101"/>
    <n v="4"/>
    <n v="124"/>
    <n v="46"/>
    <n v="143"/>
    <n v="153"/>
    <n v="1"/>
    <n v="173"/>
    <n v="1"/>
    <n v="192"/>
    <n v="201"/>
    <x v="0"/>
  </r>
  <r>
    <x v="1"/>
    <n v="24"/>
    <x v="1"/>
    <n v="40"/>
    <n v="1246"/>
    <n v="61"/>
    <n v="72"/>
    <n v="4"/>
    <n v="93"/>
    <n v="101"/>
    <n v="2"/>
    <n v="121"/>
    <n v="23"/>
    <n v="142"/>
    <n v="152"/>
    <n v="1"/>
    <n v="172"/>
    <n v="1"/>
    <n v="191"/>
    <n v="201"/>
    <x v="1"/>
  </r>
  <r>
    <x v="2"/>
    <n v="12"/>
    <x v="0"/>
    <n v="43"/>
    <n v="2331"/>
    <n v="65"/>
    <n v="75"/>
    <n v="1"/>
    <n v="93"/>
    <n v="102"/>
    <n v="4"/>
    <n v="121"/>
    <n v="49"/>
    <n v="143"/>
    <n v="152"/>
    <n v="1"/>
    <n v="173"/>
    <n v="1"/>
    <n v="192"/>
    <n v="201"/>
    <x v="0"/>
  </r>
  <r>
    <x v="2"/>
    <n v="36"/>
    <x v="2"/>
    <n v="43"/>
    <n v="4463"/>
    <n v="61"/>
    <n v="73"/>
    <n v="4"/>
    <n v="93"/>
    <n v="101"/>
    <n v="2"/>
    <n v="123"/>
    <n v="26"/>
    <n v="143"/>
    <n v="152"/>
    <n v="2"/>
    <n v="174"/>
    <n v="1"/>
    <n v="192"/>
    <n v="201"/>
    <x v="1"/>
  </r>
  <r>
    <x v="2"/>
    <n v="12"/>
    <x v="1"/>
    <n v="43"/>
    <n v="776"/>
    <n v="61"/>
    <n v="73"/>
    <n v="4"/>
    <n v="94"/>
    <n v="101"/>
    <n v="2"/>
    <n v="121"/>
    <n v="28"/>
    <n v="143"/>
    <n v="152"/>
    <n v="1"/>
    <n v="173"/>
    <n v="1"/>
    <n v="191"/>
    <n v="201"/>
    <x v="0"/>
  </r>
  <r>
    <x v="0"/>
    <n v="30"/>
    <x v="1"/>
    <n v="42"/>
    <n v="2406"/>
    <n v="61"/>
    <n v="74"/>
    <n v="4"/>
    <n v="92"/>
    <n v="101"/>
    <n v="4"/>
    <n v="121"/>
    <n v="23"/>
    <n v="143"/>
    <n v="151"/>
    <n v="1"/>
    <n v="173"/>
    <n v="1"/>
    <n v="191"/>
    <n v="201"/>
    <x v="1"/>
  </r>
  <r>
    <x v="1"/>
    <n v="18"/>
    <x v="1"/>
    <n v="46"/>
    <n v="1239"/>
    <n v="65"/>
    <n v="73"/>
    <n v="4"/>
    <n v="93"/>
    <n v="101"/>
    <n v="4"/>
    <n v="124"/>
    <n v="61"/>
    <n v="143"/>
    <n v="153"/>
    <n v="1"/>
    <n v="173"/>
    <n v="1"/>
    <n v="191"/>
    <n v="201"/>
    <x v="0"/>
  </r>
  <r>
    <x v="3"/>
    <n v="12"/>
    <x v="1"/>
    <n v="43"/>
    <n v="3399"/>
    <n v="65"/>
    <n v="75"/>
    <n v="2"/>
    <n v="93"/>
    <n v="101"/>
    <n v="3"/>
    <n v="123"/>
    <n v="37"/>
    <n v="143"/>
    <n v="152"/>
    <n v="1"/>
    <n v="174"/>
    <n v="1"/>
    <n v="191"/>
    <n v="201"/>
    <x v="0"/>
  </r>
  <r>
    <x v="3"/>
    <n v="12"/>
    <x v="2"/>
    <n v="40"/>
    <n v="2247"/>
    <n v="61"/>
    <n v="73"/>
    <n v="2"/>
    <n v="92"/>
    <n v="101"/>
    <n v="2"/>
    <n v="123"/>
    <n v="36"/>
    <n v="142"/>
    <n v="152"/>
    <n v="2"/>
    <n v="173"/>
    <n v="1"/>
    <n v="192"/>
    <n v="201"/>
    <x v="0"/>
  </r>
  <r>
    <x v="2"/>
    <n v="6"/>
    <x v="1"/>
    <n v="42"/>
    <n v="1766"/>
    <n v="61"/>
    <n v="73"/>
    <n v="1"/>
    <n v="94"/>
    <n v="101"/>
    <n v="2"/>
    <n v="122"/>
    <n v="21"/>
    <n v="143"/>
    <n v="151"/>
    <n v="1"/>
    <n v="173"/>
    <n v="1"/>
    <n v="191"/>
    <n v="201"/>
    <x v="0"/>
  </r>
  <r>
    <x v="0"/>
    <n v="18"/>
    <x v="1"/>
    <n v="42"/>
    <n v="2473"/>
    <n v="61"/>
    <n v="71"/>
    <n v="4"/>
    <n v="93"/>
    <n v="101"/>
    <n v="1"/>
    <n v="123"/>
    <n v="25"/>
    <n v="143"/>
    <n v="152"/>
    <n v="1"/>
    <n v="171"/>
    <n v="1"/>
    <n v="191"/>
    <n v="201"/>
    <x v="1"/>
  </r>
  <r>
    <x v="2"/>
    <n v="12"/>
    <x v="1"/>
    <n v="49"/>
    <n v="1542"/>
    <n v="61"/>
    <n v="74"/>
    <n v="2"/>
    <n v="93"/>
    <n v="101"/>
    <n v="4"/>
    <n v="123"/>
    <n v="36"/>
    <n v="143"/>
    <n v="152"/>
    <n v="1"/>
    <n v="173"/>
    <n v="1"/>
    <n v="192"/>
    <n v="201"/>
    <x v="0"/>
  </r>
  <r>
    <x v="2"/>
    <n v="18"/>
    <x v="0"/>
    <n v="41"/>
    <n v="3850"/>
    <n v="61"/>
    <n v="74"/>
    <n v="3"/>
    <n v="93"/>
    <n v="101"/>
    <n v="1"/>
    <n v="123"/>
    <n v="27"/>
    <n v="143"/>
    <n v="152"/>
    <n v="2"/>
    <n v="173"/>
    <n v="1"/>
    <n v="191"/>
    <n v="201"/>
    <x v="0"/>
  </r>
  <r>
    <x v="0"/>
    <n v="18"/>
    <x v="1"/>
    <n v="42"/>
    <n v="3650"/>
    <n v="61"/>
    <n v="72"/>
    <n v="1"/>
    <n v="92"/>
    <n v="101"/>
    <n v="4"/>
    <n v="123"/>
    <n v="22"/>
    <n v="143"/>
    <n v="151"/>
    <n v="1"/>
    <n v="173"/>
    <n v="1"/>
    <n v="191"/>
    <n v="201"/>
    <x v="0"/>
  </r>
  <r>
    <x v="0"/>
    <n v="36"/>
    <x v="1"/>
    <n v="42"/>
    <n v="3446"/>
    <n v="61"/>
    <n v="75"/>
    <n v="4"/>
    <n v="93"/>
    <n v="101"/>
    <n v="2"/>
    <n v="123"/>
    <n v="42"/>
    <n v="143"/>
    <n v="152"/>
    <n v="1"/>
    <n v="173"/>
    <n v="2"/>
    <n v="191"/>
    <n v="201"/>
    <x v="1"/>
  </r>
  <r>
    <x v="1"/>
    <n v="18"/>
    <x v="1"/>
    <n v="42"/>
    <n v="3001"/>
    <n v="61"/>
    <n v="74"/>
    <n v="2"/>
    <n v="92"/>
    <n v="101"/>
    <n v="4"/>
    <n v="121"/>
    <n v="40"/>
    <n v="143"/>
    <n v="151"/>
    <n v="1"/>
    <n v="173"/>
    <n v="1"/>
    <n v="191"/>
    <n v="201"/>
    <x v="0"/>
  </r>
  <r>
    <x v="2"/>
    <n v="36"/>
    <x v="1"/>
    <n v="40"/>
    <n v="3079"/>
    <n v="65"/>
    <n v="73"/>
    <n v="4"/>
    <n v="93"/>
    <n v="101"/>
    <n v="4"/>
    <n v="121"/>
    <n v="36"/>
    <n v="143"/>
    <n v="152"/>
    <n v="1"/>
    <n v="173"/>
    <n v="1"/>
    <n v="191"/>
    <n v="201"/>
    <x v="0"/>
  </r>
  <r>
    <x v="2"/>
    <n v="18"/>
    <x v="0"/>
    <n v="43"/>
    <n v="6070"/>
    <n v="61"/>
    <n v="75"/>
    <n v="3"/>
    <n v="93"/>
    <n v="101"/>
    <n v="4"/>
    <n v="123"/>
    <n v="33"/>
    <n v="143"/>
    <n v="152"/>
    <n v="2"/>
    <n v="173"/>
    <n v="1"/>
    <n v="192"/>
    <n v="201"/>
    <x v="0"/>
  </r>
  <r>
    <x v="2"/>
    <n v="10"/>
    <x v="0"/>
    <n v="42"/>
    <n v="2146"/>
    <n v="61"/>
    <n v="72"/>
    <n v="1"/>
    <n v="92"/>
    <n v="101"/>
    <n v="3"/>
    <n v="121"/>
    <n v="23"/>
    <n v="143"/>
    <n v="151"/>
    <n v="2"/>
    <n v="173"/>
    <n v="1"/>
    <n v="191"/>
    <n v="201"/>
    <x v="0"/>
  </r>
  <r>
    <x v="2"/>
    <n v="60"/>
    <x v="0"/>
    <n v="40"/>
    <n v="13756"/>
    <n v="65"/>
    <n v="75"/>
    <n v="2"/>
    <n v="93"/>
    <n v="101"/>
    <n v="4"/>
    <n v="124"/>
    <n v="63"/>
    <n v="141"/>
    <n v="153"/>
    <n v="1"/>
    <n v="174"/>
    <n v="1"/>
    <n v="192"/>
    <n v="201"/>
    <x v="0"/>
  </r>
  <r>
    <x v="1"/>
    <n v="60"/>
    <x v="4"/>
    <n v="410"/>
    <n v="14782"/>
    <n v="62"/>
    <n v="75"/>
    <n v="3"/>
    <n v="92"/>
    <n v="101"/>
    <n v="4"/>
    <n v="124"/>
    <n v="60"/>
    <n v="141"/>
    <n v="153"/>
    <n v="2"/>
    <n v="174"/>
    <n v="1"/>
    <n v="192"/>
    <n v="201"/>
    <x v="1"/>
  </r>
  <r>
    <x v="0"/>
    <n v="48"/>
    <x v="4"/>
    <n v="49"/>
    <n v="7685"/>
    <n v="61"/>
    <n v="74"/>
    <n v="2"/>
    <n v="92"/>
    <n v="103"/>
    <n v="4"/>
    <n v="123"/>
    <n v="37"/>
    <n v="143"/>
    <n v="151"/>
    <n v="1"/>
    <n v="173"/>
    <n v="1"/>
    <n v="191"/>
    <n v="201"/>
    <x v="1"/>
  </r>
  <r>
    <x v="2"/>
    <n v="18"/>
    <x v="2"/>
    <n v="43"/>
    <n v="2320"/>
    <n v="61"/>
    <n v="71"/>
    <n v="2"/>
    <n v="94"/>
    <n v="101"/>
    <n v="3"/>
    <n v="121"/>
    <n v="34"/>
    <n v="143"/>
    <n v="152"/>
    <n v="2"/>
    <n v="173"/>
    <n v="1"/>
    <n v="191"/>
    <n v="201"/>
    <x v="0"/>
  </r>
  <r>
    <x v="2"/>
    <n v="7"/>
    <x v="2"/>
    <n v="43"/>
    <n v="846"/>
    <n v="65"/>
    <n v="75"/>
    <n v="3"/>
    <n v="93"/>
    <n v="101"/>
    <n v="4"/>
    <n v="124"/>
    <n v="36"/>
    <n v="143"/>
    <n v="153"/>
    <n v="1"/>
    <n v="173"/>
    <n v="1"/>
    <n v="191"/>
    <n v="201"/>
    <x v="0"/>
  </r>
  <r>
    <x v="1"/>
    <n v="36"/>
    <x v="1"/>
    <n v="40"/>
    <n v="14318"/>
    <n v="61"/>
    <n v="75"/>
    <n v="4"/>
    <n v="93"/>
    <n v="101"/>
    <n v="2"/>
    <n v="124"/>
    <n v="57"/>
    <n v="143"/>
    <n v="153"/>
    <n v="1"/>
    <n v="174"/>
    <n v="1"/>
    <n v="192"/>
    <n v="201"/>
    <x v="1"/>
  </r>
  <r>
    <x v="2"/>
    <n v="6"/>
    <x v="0"/>
    <n v="40"/>
    <n v="362"/>
    <n v="62"/>
    <n v="73"/>
    <n v="4"/>
    <n v="92"/>
    <n v="101"/>
    <n v="4"/>
    <n v="123"/>
    <n v="52"/>
    <n v="143"/>
    <n v="152"/>
    <n v="2"/>
    <n v="172"/>
    <n v="1"/>
    <n v="191"/>
    <n v="201"/>
    <x v="0"/>
  </r>
  <r>
    <x v="0"/>
    <n v="20"/>
    <x v="1"/>
    <n v="42"/>
    <n v="2212"/>
    <n v="65"/>
    <n v="74"/>
    <n v="4"/>
    <n v="93"/>
    <n v="101"/>
    <n v="4"/>
    <n v="123"/>
    <n v="39"/>
    <n v="143"/>
    <n v="152"/>
    <n v="1"/>
    <n v="173"/>
    <n v="1"/>
    <n v="192"/>
    <n v="201"/>
    <x v="0"/>
  </r>
  <r>
    <x v="1"/>
    <n v="18"/>
    <x v="1"/>
    <n v="41"/>
    <n v="12976"/>
    <n v="61"/>
    <n v="71"/>
    <n v="3"/>
    <n v="92"/>
    <n v="101"/>
    <n v="4"/>
    <n v="124"/>
    <n v="38"/>
    <n v="143"/>
    <n v="153"/>
    <n v="1"/>
    <n v="174"/>
    <n v="1"/>
    <n v="192"/>
    <n v="201"/>
    <x v="1"/>
  </r>
  <r>
    <x v="2"/>
    <n v="22"/>
    <x v="1"/>
    <n v="40"/>
    <n v="1283"/>
    <n v="65"/>
    <n v="74"/>
    <n v="4"/>
    <n v="92"/>
    <n v="101"/>
    <n v="4"/>
    <n v="122"/>
    <n v="25"/>
    <n v="143"/>
    <n v="151"/>
    <n v="1"/>
    <n v="173"/>
    <n v="1"/>
    <n v="191"/>
    <n v="201"/>
    <x v="0"/>
  </r>
  <r>
    <x v="3"/>
    <n v="12"/>
    <x v="1"/>
    <n v="40"/>
    <n v="1330"/>
    <n v="61"/>
    <n v="72"/>
    <n v="4"/>
    <n v="93"/>
    <n v="101"/>
    <n v="1"/>
    <n v="121"/>
    <n v="26"/>
    <n v="143"/>
    <n v="152"/>
    <n v="1"/>
    <n v="173"/>
    <n v="1"/>
    <n v="191"/>
    <n v="201"/>
    <x v="0"/>
  </r>
  <r>
    <x v="2"/>
    <n v="30"/>
    <x v="2"/>
    <n v="49"/>
    <n v="4272"/>
    <n v="62"/>
    <n v="73"/>
    <n v="2"/>
    <n v="93"/>
    <n v="101"/>
    <n v="2"/>
    <n v="122"/>
    <n v="26"/>
    <n v="143"/>
    <n v="152"/>
    <n v="2"/>
    <n v="172"/>
    <n v="1"/>
    <n v="191"/>
    <n v="201"/>
    <x v="0"/>
  </r>
  <r>
    <x v="2"/>
    <n v="18"/>
    <x v="0"/>
    <n v="43"/>
    <n v="2238"/>
    <n v="61"/>
    <n v="73"/>
    <n v="2"/>
    <n v="92"/>
    <n v="101"/>
    <n v="1"/>
    <n v="123"/>
    <n v="25"/>
    <n v="143"/>
    <n v="152"/>
    <n v="2"/>
    <n v="173"/>
    <n v="1"/>
    <n v="191"/>
    <n v="201"/>
    <x v="0"/>
  </r>
  <r>
    <x v="2"/>
    <n v="18"/>
    <x v="1"/>
    <n v="43"/>
    <n v="1126"/>
    <n v="65"/>
    <n v="72"/>
    <n v="4"/>
    <n v="92"/>
    <n v="101"/>
    <n v="2"/>
    <n v="121"/>
    <n v="21"/>
    <n v="143"/>
    <n v="151"/>
    <n v="1"/>
    <n v="173"/>
    <n v="1"/>
    <n v="192"/>
    <n v="201"/>
    <x v="0"/>
  </r>
  <r>
    <x v="1"/>
    <n v="18"/>
    <x v="0"/>
    <n v="42"/>
    <n v="7374"/>
    <n v="61"/>
    <n v="71"/>
    <n v="4"/>
    <n v="93"/>
    <n v="101"/>
    <n v="4"/>
    <n v="122"/>
    <n v="40"/>
    <n v="142"/>
    <n v="152"/>
    <n v="2"/>
    <n v="174"/>
    <n v="1"/>
    <n v="192"/>
    <n v="201"/>
    <x v="0"/>
  </r>
  <r>
    <x v="1"/>
    <n v="15"/>
    <x v="0"/>
    <n v="49"/>
    <n v="2326"/>
    <n v="63"/>
    <n v="73"/>
    <n v="2"/>
    <n v="93"/>
    <n v="101"/>
    <n v="4"/>
    <n v="123"/>
    <n v="27"/>
    <n v="141"/>
    <n v="152"/>
    <n v="1"/>
    <n v="173"/>
    <n v="1"/>
    <n v="191"/>
    <n v="201"/>
    <x v="0"/>
  </r>
  <r>
    <x v="2"/>
    <n v="9"/>
    <x v="1"/>
    <n v="49"/>
    <n v="1449"/>
    <n v="61"/>
    <n v="74"/>
    <n v="3"/>
    <n v="92"/>
    <n v="101"/>
    <n v="2"/>
    <n v="123"/>
    <n v="27"/>
    <n v="143"/>
    <n v="152"/>
    <n v="2"/>
    <n v="173"/>
    <n v="1"/>
    <n v="191"/>
    <n v="201"/>
    <x v="0"/>
  </r>
  <r>
    <x v="2"/>
    <n v="18"/>
    <x v="1"/>
    <n v="40"/>
    <n v="1820"/>
    <n v="61"/>
    <n v="73"/>
    <n v="2"/>
    <n v="94"/>
    <n v="101"/>
    <n v="2"/>
    <n v="122"/>
    <n v="30"/>
    <n v="143"/>
    <n v="152"/>
    <n v="1"/>
    <n v="174"/>
    <n v="1"/>
    <n v="192"/>
    <n v="201"/>
    <x v="0"/>
  </r>
  <r>
    <x v="1"/>
    <n v="12"/>
    <x v="1"/>
    <n v="42"/>
    <n v="983"/>
    <n v="64"/>
    <n v="72"/>
    <n v="1"/>
    <n v="92"/>
    <n v="101"/>
    <n v="4"/>
    <n v="121"/>
    <n v="19"/>
    <n v="143"/>
    <n v="151"/>
    <n v="1"/>
    <n v="172"/>
    <n v="1"/>
    <n v="191"/>
    <n v="201"/>
    <x v="0"/>
  </r>
  <r>
    <x v="0"/>
    <n v="36"/>
    <x v="1"/>
    <n v="40"/>
    <n v="3249"/>
    <n v="61"/>
    <n v="74"/>
    <n v="2"/>
    <n v="93"/>
    <n v="101"/>
    <n v="4"/>
    <n v="124"/>
    <n v="39"/>
    <n v="141"/>
    <n v="153"/>
    <n v="1"/>
    <n v="174"/>
    <n v="2"/>
    <n v="192"/>
    <n v="201"/>
    <x v="0"/>
  </r>
  <r>
    <x v="0"/>
    <n v="6"/>
    <x v="0"/>
    <n v="43"/>
    <n v="1957"/>
    <n v="61"/>
    <n v="74"/>
    <n v="1"/>
    <n v="92"/>
    <n v="101"/>
    <n v="4"/>
    <n v="123"/>
    <n v="31"/>
    <n v="143"/>
    <n v="152"/>
    <n v="1"/>
    <n v="173"/>
    <n v="1"/>
    <n v="191"/>
    <n v="201"/>
    <x v="0"/>
  </r>
  <r>
    <x v="2"/>
    <n v="9"/>
    <x v="0"/>
    <n v="42"/>
    <n v="2406"/>
    <n v="61"/>
    <n v="71"/>
    <n v="2"/>
    <n v="93"/>
    <n v="101"/>
    <n v="3"/>
    <n v="123"/>
    <n v="31"/>
    <n v="143"/>
    <n v="152"/>
    <n v="1"/>
    <n v="174"/>
    <n v="1"/>
    <n v="191"/>
    <n v="201"/>
    <x v="0"/>
  </r>
  <r>
    <x v="1"/>
    <n v="39"/>
    <x v="2"/>
    <n v="46"/>
    <n v="11760"/>
    <n v="62"/>
    <n v="74"/>
    <n v="2"/>
    <n v="93"/>
    <n v="101"/>
    <n v="3"/>
    <n v="124"/>
    <n v="32"/>
    <n v="143"/>
    <n v="151"/>
    <n v="1"/>
    <n v="173"/>
    <n v="1"/>
    <n v="192"/>
    <n v="201"/>
    <x v="0"/>
  </r>
  <r>
    <x v="0"/>
    <n v="12"/>
    <x v="1"/>
    <n v="42"/>
    <n v="2578"/>
    <n v="61"/>
    <n v="71"/>
    <n v="3"/>
    <n v="92"/>
    <n v="101"/>
    <n v="4"/>
    <n v="124"/>
    <n v="55"/>
    <n v="143"/>
    <n v="153"/>
    <n v="1"/>
    <n v="174"/>
    <n v="1"/>
    <n v="191"/>
    <n v="201"/>
    <x v="0"/>
  </r>
  <r>
    <x v="0"/>
    <n v="36"/>
    <x v="0"/>
    <n v="42"/>
    <n v="2348"/>
    <n v="61"/>
    <n v="73"/>
    <n v="3"/>
    <n v="94"/>
    <n v="101"/>
    <n v="2"/>
    <n v="122"/>
    <n v="46"/>
    <n v="143"/>
    <n v="152"/>
    <n v="2"/>
    <n v="173"/>
    <n v="1"/>
    <n v="192"/>
    <n v="201"/>
    <x v="0"/>
  </r>
  <r>
    <x v="1"/>
    <n v="12"/>
    <x v="1"/>
    <n v="40"/>
    <n v="1223"/>
    <n v="61"/>
    <n v="75"/>
    <n v="1"/>
    <n v="91"/>
    <n v="101"/>
    <n v="1"/>
    <n v="121"/>
    <n v="46"/>
    <n v="143"/>
    <n v="151"/>
    <n v="2"/>
    <n v="173"/>
    <n v="1"/>
    <n v="191"/>
    <n v="201"/>
    <x v="1"/>
  </r>
  <r>
    <x v="2"/>
    <n v="24"/>
    <x v="0"/>
    <n v="43"/>
    <n v="1516"/>
    <n v="64"/>
    <n v="73"/>
    <n v="4"/>
    <n v="92"/>
    <n v="101"/>
    <n v="1"/>
    <n v="121"/>
    <n v="43"/>
    <n v="143"/>
    <n v="152"/>
    <n v="2"/>
    <n v="172"/>
    <n v="1"/>
    <n v="191"/>
    <n v="201"/>
    <x v="0"/>
  </r>
  <r>
    <x v="2"/>
    <n v="18"/>
    <x v="1"/>
    <n v="43"/>
    <n v="1473"/>
    <n v="61"/>
    <n v="72"/>
    <n v="3"/>
    <n v="94"/>
    <n v="101"/>
    <n v="4"/>
    <n v="121"/>
    <n v="39"/>
    <n v="143"/>
    <n v="152"/>
    <n v="1"/>
    <n v="173"/>
    <n v="1"/>
    <n v="192"/>
    <n v="201"/>
    <x v="0"/>
  </r>
  <r>
    <x v="1"/>
    <n v="18"/>
    <x v="0"/>
    <n v="49"/>
    <n v="1887"/>
    <n v="65"/>
    <n v="73"/>
    <n v="4"/>
    <n v="94"/>
    <n v="101"/>
    <n v="4"/>
    <n v="121"/>
    <n v="28"/>
    <n v="141"/>
    <n v="152"/>
    <n v="2"/>
    <n v="173"/>
    <n v="1"/>
    <n v="191"/>
    <n v="201"/>
    <x v="0"/>
  </r>
  <r>
    <x v="2"/>
    <n v="24"/>
    <x v="2"/>
    <n v="49"/>
    <n v="8648"/>
    <n v="61"/>
    <n v="72"/>
    <n v="2"/>
    <n v="93"/>
    <n v="101"/>
    <n v="2"/>
    <n v="123"/>
    <n v="27"/>
    <n v="141"/>
    <n v="152"/>
    <n v="2"/>
    <n v="173"/>
    <n v="1"/>
    <n v="192"/>
    <n v="201"/>
    <x v="1"/>
  </r>
  <r>
    <x v="2"/>
    <n v="14"/>
    <x v="2"/>
    <n v="40"/>
    <n v="802"/>
    <n v="61"/>
    <n v="73"/>
    <n v="4"/>
    <n v="93"/>
    <n v="101"/>
    <n v="2"/>
    <n v="123"/>
    <n v="27"/>
    <n v="143"/>
    <n v="152"/>
    <n v="2"/>
    <n v="172"/>
    <n v="1"/>
    <n v="191"/>
    <n v="201"/>
    <x v="0"/>
  </r>
  <r>
    <x v="1"/>
    <n v="18"/>
    <x v="2"/>
    <n v="40"/>
    <n v="2899"/>
    <n v="65"/>
    <n v="75"/>
    <n v="4"/>
    <n v="93"/>
    <n v="101"/>
    <n v="4"/>
    <n v="123"/>
    <n v="43"/>
    <n v="143"/>
    <n v="152"/>
    <n v="1"/>
    <n v="173"/>
    <n v="2"/>
    <n v="191"/>
    <n v="201"/>
    <x v="0"/>
  </r>
  <r>
    <x v="1"/>
    <n v="24"/>
    <x v="1"/>
    <n v="43"/>
    <n v="2039"/>
    <n v="61"/>
    <n v="72"/>
    <n v="1"/>
    <n v="94"/>
    <n v="101"/>
    <n v="1"/>
    <n v="122"/>
    <n v="22"/>
    <n v="143"/>
    <n v="152"/>
    <n v="1"/>
    <n v="173"/>
    <n v="1"/>
    <n v="192"/>
    <n v="201"/>
    <x v="1"/>
  </r>
  <r>
    <x v="2"/>
    <n v="24"/>
    <x v="0"/>
    <n v="41"/>
    <n v="2197"/>
    <n v="65"/>
    <n v="74"/>
    <n v="4"/>
    <n v="93"/>
    <n v="101"/>
    <n v="4"/>
    <n v="123"/>
    <n v="43"/>
    <n v="143"/>
    <n v="152"/>
    <n v="2"/>
    <n v="173"/>
    <n v="2"/>
    <n v="192"/>
    <n v="201"/>
    <x v="0"/>
  </r>
  <r>
    <x v="0"/>
    <n v="15"/>
    <x v="1"/>
    <n v="43"/>
    <n v="1053"/>
    <n v="61"/>
    <n v="72"/>
    <n v="4"/>
    <n v="94"/>
    <n v="101"/>
    <n v="2"/>
    <n v="121"/>
    <n v="27"/>
    <n v="143"/>
    <n v="152"/>
    <n v="1"/>
    <n v="173"/>
    <n v="1"/>
    <n v="191"/>
    <n v="202"/>
    <x v="0"/>
  </r>
  <r>
    <x v="2"/>
    <n v="24"/>
    <x v="1"/>
    <n v="43"/>
    <n v="3235"/>
    <n v="63"/>
    <n v="75"/>
    <n v="3"/>
    <n v="91"/>
    <n v="101"/>
    <n v="2"/>
    <n v="123"/>
    <n v="26"/>
    <n v="143"/>
    <n v="152"/>
    <n v="1"/>
    <n v="174"/>
    <n v="1"/>
    <n v="192"/>
    <n v="201"/>
    <x v="0"/>
  </r>
  <r>
    <x v="3"/>
    <n v="12"/>
    <x v="0"/>
    <n v="40"/>
    <n v="939"/>
    <n v="63"/>
    <n v="74"/>
    <n v="4"/>
    <n v="94"/>
    <n v="101"/>
    <n v="2"/>
    <n v="121"/>
    <n v="28"/>
    <n v="143"/>
    <n v="152"/>
    <n v="3"/>
    <n v="173"/>
    <n v="1"/>
    <n v="192"/>
    <n v="201"/>
    <x v="1"/>
  </r>
  <r>
    <x v="1"/>
    <n v="24"/>
    <x v="1"/>
    <n v="43"/>
    <n v="1967"/>
    <n v="61"/>
    <n v="75"/>
    <n v="4"/>
    <n v="92"/>
    <n v="101"/>
    <n v="4"/>
    <n v="123"/>
    <n v="20"/>
    <n v="143"/>
    <n v="152"/>
    <n v="1"/>
    <n v="173"/>
    <n v="1"/>
    <n v="192"/>
    <n v="201"/>
    <x v="0"/>
  </r>
  <r>
    <x v="2"/>
    <n v="33"/>
    <x v="0"/>
    <n v="41"/>
    <n v="7253"/>
    <n v="61"/>
    <n v="74"/>
    <n v="3"/>
    <n v="93"/>
    <n v="101"/>
    <n v="2"/>
    <n v="123"/>
    <n v="35"/>
    <n v="143"/>
    <n v="152"/>
    <n v="2"/>
    <n v="174"/>
    <n v="1"/>
    <n v="192"/>
    <n v="201"/>
    <x v="0"/>
  </r>
  <r>
    <x v="2"/>
    <n v="12"/>
    <x v="0"/>
    <n v="49"/>
    <n v="2292"/>
    <n v="61"/>
    <n v="71"/>
    <n v="4"/>
    <n v="93"/>
    <n v="101"/>
    <n v="2"/>
    <n v="123"/>
    <n v="42"/>
    <n v="142"/>
    <n v="152"/>
    <n v="2"/>
    <n v="174"/>
    <n v="1"/>
    <n v="192"/>
    <n v="201"/>
    <x v="1"/>
  </r>
  <r>
    <x v="2"/>
    <n v="10"/>
    <x v="1"/>
    <n v="40"/>
    <n v="1597"/>
    <n v="63"/>
    <n v="73"/>
    <n v="3"/>
    <n v="93"/>
    <n v="101"/>
    <n v="2"/>
    <n v="124"/>
    <n v="40"/>
    <n v="143"/>
    <n v="151"/>
    <n v="1"/>
    <n v="172"/>
    <n v="2"/>
    <n v="191"/>
    <n v="202"/>
    <x v="0"/>
  </r>
  <r>
    <x v="0"/>
    <n v="24"/>
    <x v="1"/>
    <n v="40"/>
    <n v="1381"/>
    <n v="65"/>
    <n v="73"/>
    <n v="4"/>
    <n v="92"/>
    <n v="101"/>
    <n v="2"/>
    <n v="122"/>
    <n v="35"/>
    <n v="143"/>
    <n v="152"/>
    <n v="1"/>
    <n v="173"/>
    <n v="1"/>
    <n v="191"/>
    <n v="201"/>
    <x v="1"/>
  </r>
  <r>
    <x v="2"/>
    <n v="36"/>
    <x v="0"/>
    <n v="41"/>
    <n v="5842"/>
    <n v="61"/>
    <n v="75"/>
    <n v="2"/>
    <n v="93"/>
    <n v="101"/>
    <n v="2"/>
    <n v="122"/>
    <n v="35"/>
    <n v="143"/>
    <n v="152"/>
    <n v="2"/>
    <n v="173"/>
    <n v="2"/>
    <n v="192"/>
    <n v="201"/>
    <x v="0"/>
  </r>
  <r>
    <x v="0"/>
    <n v="12"/>
    <x v="1"/>
    <n v="40"/>
    <n v="2579"/>
    <n v="61"/>
    <n v="72"/>
    <n v="4"/>
    <n v="93"/>
    <n v="101"/>
    <n v="1"/>
    <n v="121"/>
    <n v="33"/>
    <n v="143"/>
    <n v="152"/>
    <n v="1"/>
    <n v="172"/>
    <n v="2"/>
    <n v="191"/>
    <n v="201"/>
    <x v="1"/>
  </r>
  <r>
    <x v="0"/>
    <n v="18"/>
    <x v="2"/>
    <n v="46"/>
    <n v="8471"/>
    <n v="65"/>
    <n v="73"/>
    <n v="1"/>
    <n v="92"/>
    <n v="101"/>
    <n v="2"/>
    <n v="123"/>
    <n v="23"/>
    <n v="143"/>
    <n v="151"/>
    <n v="2"/>
    <n v="173"/>
    <n v="1"/>
    <n v="192"/>
    <n v="201"/>
    <x v="0"/>
  </r>
  <r>
    <x v="2"/>
    <n v="21"/>
    <x v="1"/>
    <n v="40"/>
    <n v="2782"/>
    <n v="63"/>
    <n v="74"/>
    <n v="1"/>
    <n v="92"/>
    <n v="101"/>
    <n v="2"/>
    <n v="123"/>
    <n v="31"/>
    <n v="141"/>
    <n v="152"/>
    <n v="1"/>
    <n v="174"/>
    <n v="1"/>
    <n v="191"/>
    <n v="201"/>
    <x v="0"/>
  </r>
  <r>
    <x v="1"/>
    <n v="18"/>
    <x v="1"/>
    <n v="40"/>
    <n v="1042"/>
    <n v="65"/>
    <n v="73"/>
    <n v="4"/>
    <n v="92"/>
    <n v="101"/>
    <n v="2"/>
    <n v="122"/>
    <n v="33"/>
    <n v="143"/>
    <n v="152"/>
    <n v="1"/>
    <n v="173"/>
    <n v="1"/>
    <n v="191"/>
    <n v="201"/>
    <x v="1"/>
  </r>
  <r>
    <x v="2"/>
    <n v="15"/>
    <x v="1"/>
    <n v="40"/>
    <n v="3186"/>
    <n v="64"/>
    <n v="74"/>
    <n v="2"/>
    <n v="92"/>
    <n v="101"/>
    <n v="3"/>
    <n v="123"/>
    <n v="20"/>
    <n v="143"/>
    <n v="151"/>
    <n v="1"/>
    <n v="173"/>
    <n v="1"/>
    <n v="191"/>
    <n v="201"/>
    <x v="0"/>
  </r>
  <r>
    <x v="1"/>
    <n v="12"/>
    <x v="1"/>
    <n v="41"/>
    <n v="2028"/>
    <n v="65"/>
    <n v="73"/>
    <n v="4"/>
    <n v="93"/>
    <n v="101"/>
    <n v="2"/>
    <n v="123"/>
    <n v="30"/>
    <n v="143"/>
    <n v="152"/>
    <n v="1"/>
    <n v="173"/>
    <n v="1"/>
    <n v="191"/>
    <n v="201"/>
    <x v="0"/>
  </r>
  <r>
    <x v="1"/>
    <n v="12"/>
    <x v="0"/>
    <n v="40"/>
    <n v="958"/>
    <n v="61"/>
    <n v="74"/>
    <n v="2"/>
    <n v="93"/>
    <n v="101"/>
    <n v="3"/>
    <n v="121"/>
    <n v="47"/>
    <n v="143"/>
    <n v="152"/>
    <n v="2"/>
    <n v="172"/>
    <n v="2"/>
    <n v="191"/>
    <n v="201"/>
    <x v="0"/>
  </r>
  <r>
    <x v="2"/>
    <n v="21"/>
    <x v="2"/>
    <n v="42"/>
    <n v="1591"/>
    <n v="62"/>
    <n v="74"/>
    <n v="4"/>
    <n v="93"/>
    <n v="101"/>
    <n v="3"/>
    <n v="121"/>
    <n v="34"/>
    <n v="143"/>
    <n v="152"/>
    <n v="2"/>
    <n v="174"/>
    <n v="1"/>
    <n v="191"/>
    <n v="201"/>
    <x v="0"/>
  </r>
  <r>
    <x v="1"/>
    <n v="12"/>
    <x v="1"/>
    <n v="42"/>
    <n v="2762"/>
    <n v="65"/>
    <n v="75"/>
    <n v="1"/>
    <n v="92"/>
    <n v="101"/>
    <n v="2"/>
    <n v="122"/>
    <n v="25"/>
    <n v="141"/>
    <n v="152"/>
    <n v="1"/>
    <n v="173"/>
    <n v="1"/>
    <n v="192"/>
    <n v="201"/>
    <x v="1"/>
  </r>
  <r>
    <x v="1"/>
    <n v="18"/>
    <x v="1"/>
    <n v="41"/>
    <n v="2779"/>
    <n v="61"/>
    <n v="73"/>
    <n v="1"/>
    <n v="94"/>
    <n v="101"/>
    <n v="3"/>
    <n v="123"/>
    <n v="21"/>
    <n v="143"/>
    <n v="151"/>
    <n v="1"/>
    <n v="173"/>
    <n v="1"/>
    <n v="192"/>
    <n v="201"/>
    <x v="0"/>
  </r>
  <r>
    <x v="2"/>
    <n v="28"/>
    <x v="0"/>
    <n v="43"/>
    <n v="2743"/>
    <n v="61"/>
    <n v="75"/>
    <n v="4"/>
    <n v="93"/>
    <n v="101"/>
    <n v="2"/>
    <n v="123"/>
    <n v="29"/>
    <n v="143"/>
    <n v="152"/>
    <n v="2"/>
    <n v="173"/>
    <n v="1"/>
    <n v="191"/>
    <n v="201"/>
    <x v="0"/>
  </r>
  <r>
    <x v="2"/>
    <n v="18"/>
    <x v="0"/>
    <n v="43"/>
    <n v="1149"/>
    <n v="64"/>
    <n v="73"/>
    <n v="4"/>
    <n v="93"/>
    <n v="101"/>
    <n v="3"/>
    <n v="121"/>
    <n v="46"/>
    <n v="143"/>
    <n v="152"/>
    <n v="2"/>
    <n v="173"/>
    <n v="1"/>
    <n v="191"/>
    <n v="201"/>
    <x v="0"/>
  </r>
  <r>
    <x v="2"/>
    <n v="9"/>
    <x v="1"/>
    <n v="42"/>
    <n v="1313"/>
    <n v="61"/>
    <n v="75"/>
    <n v="1"/>
    <n v="93"/>
    <n v="101"/>
    <n v="4"/>
    <n v="123"/>
    <n v="20"/>
    <n v="143"/>
    <n v="152"/>
    <n v="1"/>
    <n v="173"/>
    <n v="1"/>
    <n v="191"/>
    <n v="201"/>
    <x v="0"/>
  </r>
  <r>
    <x v="0"/>
    <n v="18"/>
    <x v="0"/>
    <n v="45"/>
    <n v="1190"/>
    <n v="61"/>
    <n v="71"/>
    <n v="2"/>
    <n v="92"/>
    <n v="101"/>
    <n v="4"/>
    <n v="124"/>
    <n v="55"/>
    <n v="143"/>
    <n v="153"/>
    <n v="3"/>
    <n v="171"/>
    <n v="2"/>
    <n v="191"/>
    <n v="201"/>
    <x v="1"/>
  </r>
  <r>
    <x v="2"/>
    <n v="5"/>
    <x v="1"/>
    <n v="49"/>
    <n v="3448"/>
    <n v="61"/>
    <n v="74"/>
    <n v="1"/>
    <n v="93"/>
    <n v="101"/>
    <n v="4"/>
    <n v="121"/>
    <n v="74"/>
    <n v="143"/>
    <n v="152"/>
    <n v="1"/>
    <n v="172"/>
    <n v="1"/>
    <n v="191"/>
    <n v="201"/>
    <x v="0"/>
  </r>
  <r>
    <x v="1"/>
    <n v="24"/>
    <x v="1"/>
    <n v="410"/>
    <n v="11328"/>
    <n v="61"/>
    <n v="73"/>
    <n v="2"/>
    <n v="93"/>
    <n v="102"/>
    <n v="3"/>
    <n v="123"/>
    <n v="29"/>
    <n v="141"/>
    <n v="152"/>
    <n v="2"/>
    <n v="174"/>
    <n v="1"/>
    <n v="192"/>
    <n v="201"/>
    <x v="1"/>
  </r>
  <r>
    <x v="0"/>
    <n v="6"/>
    <x v="0"/>
    <n v="42"/>
    <n v="1872"/>
    <n v="61"/>
    <n v="71"/>
    <n v="4"/>
    <n v="93"/>
    <n v="101"/>
    <n v="4"/>
    <n v="124"/>
    <n v="36"/>
    <n v="143"/>
    <n v="153"/>
    <n v="3"/>
    <n v="174"/>
    <n v="1"/>
    <n v="192"/>
    <n v="201"/>
    <x v="0"/>
  </r>
  <r>
    <x v="2"/>
    <n v="24"/>
    <x v="0"/>
    <n v="45"/>
    <n v="2058"/>
    <n v="61"/>
    <n v="73"/>
    <n v="4"/>
    <n v="91"/>
    <n v="101"/>
    <n v="2"/>
    <n v="121"/>
    <n v="33"/>
    <n v="143"/>
    <n v="152"/>
    <n v="2"/>
    <n v="173"/>
    <n v="1"/>
    <n v="192"/>
    <n v="201"/>
    <x v="0"/>
  </r>
  <r>
    <x v="0"/>
    <n v="9"/>
    <x v="1"/>
    <n v="42"/>
    <n v="2136"/>
    <n v="61"/>
    <n v="73"/>
    <n v="3"/>
    <n v="93"/>
    <n v="101"/>
    <n v="2"/>
    <n v="121"/>
    <n v="25"/>
    <n v="143"/>
    <n v="152"/>
    <n v="1"/>
    <n v="173"/>
    <n v="1"/>
    <n v="191"/>
    <n v="201"/>
    <x v="0"/>
  </r>
  <r>
    <x v="1"/>
    <n v="12"/>
    <x v="1"/>
    <n v="43"/>
    <n v="1484"/>
    <n v="65"/>
    <n v="73"/>
    <n v="2"/>
    <n v="94"/>
    <n v="101"/>
    <n v="1"/>
    <n v="121"/>
    <n v="25"/>
    <n v="143"/>
    <n v="152"/>
    <n v="1"/>
    <n v="173"/>
    <n v="1"/>
    <n v="192"/>
    <n v="201"/>
    <x v="1"/>
  </r>
  <r>
    <x v="2"/>
    <n v="6"/>
    <x v="1"/>
    <n v="45"/>
    <n v="660"/>
    <n v="63"/>
    <n v="74"/>
    <n v="2"/>
    <n v="94"/>
    <n v="101"/>
    <n v="4"/>
    <n v="121"/>
    <n v="23"/>
    <n v="143"/>
    <n v="151"/>
    <n v="1"/>
    <n v="172"/>
    <n v="1"/>
    <n v="191"/>
    <n v="201"/>
    <x v="0"/>
  </r>
  <r>
    <x v="2"/>
    <n v="24"/>
    <x v="0"/>
    <n v="40"/>
    <n v="1287"/>
    <n v="64"/>
    <n v="75"/>
    <n v="4"/>
    <n v="92"/>
    <n v="101"/>
    <n v="4"/>
    <n v="121"/>
    <n v="37"/>
    <n v="143"/>
    <n v="152"/>
    <n v="2"/>
    <n v="173"/>
    <n v="1"/>
    <n v="192"/>
    <n v="201"/>
    <x v="0"/>
  </r>
  <r>
    <x v="0"/>
    <n v="42"/>
    <x v="0"/>
    <n v="45"/>
    <n v="3394"/>
    <n v="61"/>
    <n v="71"/>
    <n v="4"/>
    <n v="93"/>
    <n v="102"/>
    <n v="4"/>
    <n v="123"/>
    <n v="65"/>
    <n v="143"/>
    <n v="152"/>
    <n v="2"/>
    <n v="171"/>
    <n v="1"/>
    <n v="191"/>
    <n v="201"/>
    <x v="0"/>
  </r>
  <r>
    <x v="3"/>
    <n v="12"/>
    <x v="4"/>
    <n v="49"/>
    <n v="609"/>
    <n v="61"/>
    <n v="72"/>
    <n v="4"/>
    <n v="92"/>
    <n v="101"/>
    <n v="1"/>
    <n v="121"/>
    <n v="26"/>
    <n v="143"/>
    <n v="152"/>
    <n v="1"/>
    <n v="171"/>
    <n v="1"/>
    <n v="191"/>
    <n v="201"/>
    <x v="1"/>
  </r>
  <r>
    <x v="2"/>
    <n v="12"/>
    <x v="1"/>
    <n v="40"/>
    <n v="1884"/>
    <n v="61"/>
    <n v="75"/>
    <n v="4"/>
    <n v="93"/>
    <n v="101"/>
    <n v="4"/>
    <n v="123"/>
    <n v="39"/>
    <n v="143"/>
    <n v="152"/>
    <n v="1"/>
    <n v="174"/>
    <n v="1"/>
    <n v="192"/>
    <n v="201"/>
    <x v="0"/>
  </r>
  <r>
    <x v="0"/>
    <n v="12"/>
    <x v="1"/>
    <n v="42"/>
    <n v="1620"/>
    <n v="61"/>
    <n v="73"/>
    <n v="2"/>
    <n v="92"/>
    <n v="102"/>
    <n v="3"/>
    <n v="122"/>
    <n v="30"/>
    <n v="143"/>
    <n v="152"/>
    <n v="1"/>
    <n v="173"/>
    <n v="1"/>
    <n v="191"/>
    <n v="201"/>
    <x v="0"/>
  </r>
  <r>
    <x v="1"/>
    <n v="20"/>
    <x v="2"/>
    <n v="410"/>
    <n v="2629"/>
    <n v="61"/>
    <n v="73"/>
    <n v="2"/>
    <n v="93"/>
    <n v="101"/>
    <n v="3"/>
    <n v="123"/>
    <n v="29"/>
    <n v="141"/>
    <n v="152"/>
    <n v="2"/>
    <n v="173"/>
    <n v="1"/>
    <n v="192"/>
    <n v="201"/>
    <x v="0"/>
  </r>
  <r>
    <x v="2"/>
    <n v="12"/>
    <x v="1"/>
    <n v="46"/>
    <n v="719"/>
    <n v="61"/>
    <n v="75"/>
    <n v="4"/>
    <n v="93"/>
    <n v="101"/>
    <n v="4"/>
    <n v="123"/>
    <n v="41"/>
    <n v="141"/>
    <n v="152"/>
    <n v="1"/>
    <n v="172"/>
    <n v="2"/>
    <n v="191"/>
    <n v="201"/>
    <x v="1"/>
  </r>
  <r>
    <x v="1"/>
    <n v="48"/>
    <x v="0"/>
    <n v="42"/>
    <n v="5096"/>
    <n v="61"/>
    <n v="73"/>
    <n v="2"/>
    <n v="92"/>
    <n v="101"/>
    <n v="3"/>
    <n v="123"/>
    <n v="30"/>
    <n v="143"/>
    <n v="152"/>
    <n v="1"/>
    <n v="174"/>
    <n v="1"/>
    <n v="192"/>
    <n v="201"/>
    <x v="1"/>
  </r>
  <r>
    <x v="2"/>
    <n v="9"/>
    <x v="0"/>
    <n v="46"/>
    <n v="1244"/>
    <n v="65"/>
    <n v="75"/>
    <n v="4"/>
    <n v="92"/>
    <n v="101"/>
    <n v="4"/>
    <n v="122"/>
    <n v="41"/>
    <n v="143"/>
    <n v="151"/>
    <n v="2"/>
    <n v="172"/>
    <n v="1"/>
    <n v="191"/>
    <n v="201"/>
    <x v="0"/>
  </r>
  <r>
    <x v="0"/>
    <n v="36"/>
    <x v="1"/>
    <n v="40"/>
    <n v="1842"/>
    <n v="61"/>
    <n v="72"/>
    <n v="4"/>
    <n v="92"/>
    <n v="101"/>
    <n v="4"/>
    <n v="123"/>
    <n v="34"/>
    <n v="143"/>
    <n v="152"/>
    <n v="1"/>
    <n v="173"/>
    <n v="1"/>
    <n v="192"/>
    <n v="201"/>
    <x v="1"/>
  </r>
  <r>
    <x v="1"/>
    <n v="7"/>
    <x v="1"/>
    <n v="43"/>
    <n v="2576"/>
    <n v="61"/>
    <n v="73"/>
    <n v="2"/>
    <n v="93"/>
    <n v="103"/>
    <n v="2"/>
    <n v="121"/>
    <n v="35"/>
    <n v="143"/>
    <n v="152"/>
    <n v="1"/>
    <n v="173"/>
    <n v="1"/>
    <n v="191"/>
    <n v="201"/>
    <x v="0"/>
  </r>
  <r>
    <x v="3"/>
    <n v="12"/>
    <x v="1"/>
    <n v="42"/>
    <n v="1424"/>
    <n v="65"/>
    <n v="75"/>
    <n v="3"/>
    <n v="92"/>
    <n v="101"/>
    <n v="4"/>
    <n v="121"/>
    <n v="55"/>
    <n v="143"/>
    <n v="152"/>
    <n v="1"/>
    <n v="174"/>
    <n v="1"/>
    <n v="192"/>
    <n v="201"/>
    <x v="0"/>
  </r>
  <r>
    <x v="1"/>
    <n v="15"/>
    <x v="2"/>
    <n v="45"/>
    <n v="1512"/>
    <n v="64"/>
    <n v="73"/>
    <n v="3"/>
    <n v="94"/>
    <n v="101"/>
    <n v="3"/>
    <n v="122"/>
    <n v="61"/>
    <n v="142"/>
    <n v="152"/>
    <n v="2"/>
    <n v="173"/>
    <n v="1"/>
    <n v="191"/>
    <n v="201"/>
    <x v="1"/>
  </r>
  <r>
    <x v="2"/>
    <n v="36"/>
    <x v="0"/>
    <n v="41"/>
    <n v="11054"/>
    <n v="65"/>
    <n v="73"/>
    <n v="4"/>
    <n v="93"/>
    <n v="101"/>
    <n v="2"/>
    <n v="123"/>
    <n v="30"/>
    <n v="143"/>
    <n v="152"/>
    <n v="1"/>
    <n v="174"/>
    <n v="1"/>
    <n v="192"/>
    <n v="201"/>
    <x v="0"/>
  </r>
  <r>
    <x v="2"/>
    <n v="6"/>
    <x v="1"/>
    <n v="43"/>
    <n v="518"/>
    <n v="61"/>
    <n v="73"/>
    <n v="3"/>
    <n v="92"/>
    <n v="101"/>
    <n v="1"/>
    <n v="121"/>
    <n v="29"/>
    <n v="143"/>
    <n v="152"/>
    <n v="1"/>
    <n v="173"/>
    <n v="1"/>
    <n v="191"/>
    <n v="201"/>
    <x v="0"/>
  </r>
  <r>
    <x v="2"/>
    <n v="12"/>
    <x v="3"/>
    <n v="42"/>
    <n v="2759"/>
    <n v="61"/>
    <n v="75"/>
    <n v="2"/>
    <n v="93"/>
    <n v="101"/>
    <n v="4"/>
    <n v="122"/>
    <n v="34"/>
    <n v="143"/>
    <n v="152"/>
    <n v="2"/>
    <n v="173"/>
    <n v="1"/>
    <n v="191"/>
    <n v="201"/>
    <x v="0"/>
  </r>
  <r>
    <x v="2"/>
    <n v="24"/>
    <x v="1"/>
    <n v="41"/>
    <n v="2670"/>
    <n v="61"/>
    <n v="75"/>
    <n v="4"/>
    <n v="93"/>
    <n v="101"/>
    <n v="4"/>
    <n v="123"/>
    <n v="35"/>
    <n v="143"/>
    <n v="152"/>
    <n v="1"/>
    <n v="174"/>
    <n v="1"/>
    <n v="192"/>
    <n v="201"/>
    <x v="0"/>
  </r>
  <r>
    <x v="0"/>
    <n v="24"/>
    <x v="1"/>
    <n v="40"/>
    <n v="4817"/>
    <n v="61"/>
    <n v="74"/>
    <n v="2"/>
    <n v="93"/>
    <n v="102"/>
    <n v="3"/>
    <n v="122"/>
    <n v="31"/>
    <n v="143"/>
    <n v="152"/>
    <n v="1"/>
    <n v="173"/>
    <n v="1"/>
    <n v="192"/>
    <n v="201"/>
    <x v="1"/>
  </r>
  <r>
    <x v="2"/>
    <n v="24"/>
    <x v="1"/>
    <n v="41"/>
    <n v="2679"/>
    <n v="61"/>
    <n v="72"/>
    <n v="4"/>
    <n v="92"/>
    <n v="101"/>
    <n v="1"/>
    <n v="124"/>
    <n v="29"/>
    <n v="143"/>
    <n v="152"/>
    <n v="1"/>
    <n v="174"/>
    <n v="1"/>
    <n v="192"/>
    <n v="201"/>
    <x v="0"/>
  </r>
  <r>
    <x v="0"/>
    <n v="11"/>
    <x v="0"/>
    <n v="40"/>
    <n v="3905"/>
    <n v="61"/>
    <n v="73"/>
    <n v="2"/>
    <n v="93"/>
    <n v="101"/>
    <n v="2"/>
    <n v="121"/>
    <n v="36"/>
    <n v="143"/>
    <n v="151"/>
    <n v="2"/>
    <n v="173"/>
    <n v="2"/>
    <n v="191"/>
    <n v="201"/>
    <x v="0"/>
  </r>
  <r>
    <x v="0"/>
    <n v="12"/>
    <x v="1"/>
    <n v="41"/>
    <n v="3386"/>
    <n v="61"/>
    <n v="75"/>
    <n v="3"/>
    <n v="93"/>
    <n v="101"/>
    <n v="4"/>
    <n v="124"/>
    <n v="35"/>
    <n v="143"/>
    <n v="153"/>
    <n v="1"/>
    <n v="173"/>
    <n v="1"/>
    <n v="192"/>
    <n v="201"/>
    <x v="1"/>
  </r>
  <r>
    <x v="0"/>
    <n v="6"/>
    <x v="1"/>
    <n v="44"/>
    <n v="343"/>
    <n v="61"/>
    <n v="72"/>
    <n v="4"/>
    <n v="92"/>
    <n v="101"/>
    <n v="1"/>
    <n v="121"/>
    <n v="27"/>
    <n v="143"/>
    <n v="152"/>
    <n v="1"/>
    <n v="173"/>
    <n v="1"/>
    <n v="191"/>
    <n v="201"/>
    <x v="0"/>
  </r>
  <r>
    <x v="2"/>
    <n v="18"/>
    <x v="1"/>
    <n v="43"/>
    <n v="4594"/>
    <n v="61"/>
    <n v="72"/>
    <n v="3"/>
    <n v="93"/>
    <n v="101"/>
    <n v="2"/>
    <n v="123"/>
    <n v="32"/>
    <n v="143"/>
    <n v="152"/>
    <n v="1"/>
    <n v="173"/>
    <n v="1"/>
    <n v="192"/>
    <n v="201"/>
    <x v="0"/>
  </r>
  <r>
    <x v="0"/>
    <n v="36"/>
    <x v="1"/>
    <n v="42"/>
    <n v="3620"/>
    <n v="61"/>
    <n v="73"/>
    <n v="1"/>
    <n v="93"/>
    <n v="103"/>
    <n v="2"/>
    <n v="122"/>
    <n v="37"/>
    <n v="143"/>
    <n v="152"/>
    <n v="1"/>
    <n v="173"/>
    <n v="2"/>
    <n v="191"/>
    <n v="201"/>
    <x v="0"/>
  </r>
  <r>
    <x v="0"/>
    <n v="15"/>
    <x v="1"/>
    <n v="40"/>
    <n v="1721"/>
    <n v="61"/>
    <n v="72"/>
    <n v="2"/>
    <n v="93"/>
    <n v="101"/>
    <n v="3"/>
    <n v="121"/>
    <n v="36"/>
    <n v="143"/>
    <n v="152"/>
    <n v="1"/>
    <n v="173"/>
    <n v="1"/>
    <n v="191"/>
    <n v="201"/>
    <x v="0"/>
  </r>
  <r>
    <x v="1"/>
    <n v="12"/>
    <x v="1"/>
    <n v="42"/>
    <n v="3017"/>
    <n v="61"/>
    <n v="72"/>
    <n v="3"/>
    <n v="92"/>
    <n v="101"/>
    <n v="1"/>
    <n v="121"/>
    <n v="34"/>
    <n v="143"/>
    <n v="151"/>
    <n v="1"/>
    <n v="174"/>
    <n v="1"/>
    <n v="191"/>
    <n v="201"/>
    <x v="0"/>
  </r>
  <r>
    <x v="1"/>
    <n v="12"/>
    <x v="1"/>
    <n v="48"/>
    <n v="754"/>
    <n v="65"/>
    <n v="75"/>
    <n v="4"/>
    <n v="93"/>
    <n v="101"/>
    <n v="4"/>
    <n v="122"/>
    <n v="38"/>
    <n v="143"/>
    <n v="152"/>
    <n v="2"/>
    <n v="173"/>
    <n v="1"/>
    <n v="191"/>
    <n v="201"/>
    <x v="0"/>
  </r>
  <r>
    <x v="2"/>
    <n v="18"/>
    <x v="1"/>
    <n v="49"/>
    <n v="1950"/>
    <n v="61"/>
    <n v="74"/>
    <n v="4"/>
    <n v="93"/>
    <n v="101"/>
    <n v="1"/>
    <n v="123"/>
    <n v="34"/>
    <n v="142"/>
    <n v="152"/>
    <n v="2"/>
    <n v="173"/>
    <n v="1"/>
    <n v="192"/>
    <n v="201"/>
    <x v="0"/>
  </r>
  <r>
    <x v="0"/>
    <n v="24"/>
    <x v="1"/>
    <n v="41"/>
    <n v="2924"/>
    <n v="61"/>
    <n v="73"/>
    <n v="3"/>
    <n v="93"/>
    <n v="103"/>
    <n v="4"/>
    <n v="124"/>
    <n v="63"/>
    <n v="141"/>
    <n v="152"/>
    <n v="1"/>
    <n v="173"/>
    <n v="2"/>
    <n v="192"/>
    <n v="201"/>
    <x v="0"/>
  </r>
  <r>
    <x v="0"/>
    <n v="24"/>
    <x v="2"/>
    <n v="43"/>
    <n v="1659"/>
    <n v="61"/>
    <n v="72"/>
    <n v="4"/>
    <n v="92"/>
    <n v="101"/>
    <n v="2"/>
    <n v="123"/>
    <n v="29"/>
    <n v="143"/>
    <n v="151"/>
    <n v="1"/>
    <n v="172"/>
    <n v="1"/>
    <n v="192"/>
    <n v="201"/>
    <x v="1"/>
  </r>
  <r>
    <x v="2"/>
    <n v="48"/>
    <x v="2"/>
    <n v="43"/>
    <n v="7238"/>
    <n v="65"/>
    <n v="75"/>
    <n v="3"/>
    <n v="93"/>
    <n v="101"/>
    <n v="3"/>
    <n v="123"/>
    <n v="32"/>
    <n v="141"/>
    <n v="152"/>
    <n v="2"/>
    <n v="173"/>
    <n v="2"/>
    <n v="191"/>
    <n v="201"/>
    <x v="0"/>
  </r>
  <r>
    <x v="2"/>
    <n v="33"/>
    <x v="2"/>
    <n v="49"/>
    <n v="2764"/>
    <n v="61"/>
    <n v="73"/>
    <n v="2"/>
    <n v="92"/>
    <n v="101"/>
    <n v="2"/>
    <n v="123"/>
    <n v="26"/>
    <n v="143"/>
    <n v="152"/>
    <n v="2"/>
    <n v="173"/>
    <n v="1"/>
    <n v="192"/>
    <n v="201"/>
    <x v="0"/>
  </r>
  <r>
    <x v="2"/>
    <n v="24"/>
    <x v="2"/>
    <n v="41"/>
    <n v="4679"/>
    <n v="61"/>
    <n v="74"/>
    <n v="3"/>
    <n v="93"/>
    <n v="101"/>
    <n v="3"/>
    <n v="123"/>
    <n v="35"/>
    <n v="143"/>
    <n v="152"/>
    <n v="2"/>
    <n v="172"/>
    <n v="1"/>
    <n v="192"/>
    <n v="201"/>
    <x v="0"/>
  </r>
  <r>
    <x v="1"/>
    <n v="24"/>
    <x v="1"/>
    <n v="43"/>
    <n v="3092"/>
    <n v="62"/>
    <n v="72"/>
    <n v="3"/>
    <n v="94"/>
    <n v="101"/>
    <n v="2"/>
    <n v="123"/>
    <n v="22"/>
    <n v="143"/>
    <n v="151"/>
    <n v="1"/>
    <n v="173"/>
    <n v="1"/>
    <n v="192"/>
    <n v="201"/>
    <x v="1"/>
  </r>
  <r>
    <x v="0"/>
    <n v="6"/>
    <x v="1"/>
    <n v="46"/>
    <n v="448"/>
    <n v="61"/>
    <n v="72"/>
    <n v="4"/>
    <n v="92"/>
    <n v="101"/>
    <n v="4"/>
    <n v="122"/>
    <n v="23"/>
    <n v="143"/>
    <n v="152"/>
    <n v="1"/>
    <n v="173"/>
    <n v="1"/>
    <n v="191"/>
    <n v="201"/>
    <x v="1"/>
  </r>
  <r>
    <x v="0"/>
    <n v="9"/>
    <x v="1"/>
    <n v="40"/>
    <n v="654"/>
    <n v="61"/>
    <n v="73"/>
    <n v="4"/>
    <n v="93"/>
    <n v="101"/>
    <n v="3"/>
    <n v="123"/>
    <n v="28"/>
    <n v="143"/>
    <n v="152"/>
    <n v="1"/>
    <n v="172"/>
    <n v="1"/>
    <n v="191"/>
    <n v="201"/>
    <x v="1"/>
  </r>
  <r>
    <x v="2"/>
    <n v="6"/>
    <x v="1"/>
    <n v="48"/>
    <n v="1238"/>
    <n v="65"/>
    <n v="71"/>
    <n v="4"/>
    <n v="93"/>
    <n v="101"/>
    <n v="4"/>
    <n v="122"/>
    <n v="36"/>
    <n v="143"/>
    <n v="152"/>
    <n v="1"/>
    <n v="174"/>
    <n v="2"/>
    <n v="192"/>
    <n v="201"/>
    <x v="0"/>
  </r>
  <r>
    <x v="1"/>
    <n v="18"/>
    <x v="0"/>
    <n v="43"/>
    <n v="1245"/>
    <n v="61"/>
    <n v="73"/>
    <n v="4"/>
    <n v="94"/>
    <n v="101"/>
    <n v="2"/>
    <n v="123"/>
    <n v="33"/>
    <n v="143"/>
    <n v="152"/>
    <n v="1"/>
    <n v="173"/>
    <n v="1"/>
    <n v="191"/>
    <n v="201"/>
    <x v="1"/>
  </r>
  <r>
    <x v="0"/>
    <n v="18"/>
    <x v="3"/>
    <n v="42"/>
    <n v="3114"/>
    <n v="61"/>
    <n v="72"/>
    <n v="1"/>
    <n v="92"/>
    <n v="101"/>
    <n v="4"/>
    <n v="122"/>
    <n v="26"/>
    <n v="143"/>
    <n v="151"/>
    <n v="1"/>
    <n v="173"/>
    <n v="1"/>
    <n v="191"/>
    <n v="201"/>
    <x v="1"/>
  </r>
  <r>
    <x v="2"/>
    <n v="39"/>
    <x v="1"/>
    <n v="41"/>
    <n v="2569"/>
    <n v="63"/>
    <n v="73"/>
    <n v="4"/>
    <n v="93"/>
    <n v="101"/>
    <n v="4"/>
    <n v="123"/>
    <n v="24"/>
    <n v="143"/>
    <n v="152"/>
    <n v="1"/>
    <n v="173"/>
    <n v="1"/>
    <n v="191"/>
    <n v="201"/>
    <x v="0"/>
  </r>
  <r>
    <x v="3"/>
    <n v="24"/>
    <x v="1"/>
    <n v="43"/>
    <n v="5152"/>
    <n v="61"/>
    <n v="74"/>
    <n v="4"/>
    <n v="93"/>
    <n v="101"/>
    <n v="2"/>
    <n v="123"/>
    <n v="25"/>
    <n v="141"/>
    <n v="152"/>
    <n v="1"/>
    <n v="173"/>
    <n v="1"/>
    <n v="191"/>
    <n v="201"/>
    <x v="0"/>
  </r>
  <r>
    <x v="1"/>
    <n v="12"/>
    <x v="1"/>
    <n v="49"/>
    <n v="1037"/>
    <n v="62"/>
    <n v="74"/>
    <n v="3"/>
    <n v="93"/>
    <n v="101"/>
    <n v="4"/>
    <n v="121"/>
    <n v="39"/>
    <n v="143"/>
    <n v="152"/>
    <n v="1"/>
    <n v="172"/>
    <n v="1"/>
    <n v="191"/>
    <n v="201"/>
    <x v="0"/>
  </r>
  <r>
    <x v="0"/>
    <n v="15"/>
    <x v="0"/>
    <n v="42"/>
    <n v="1478"/>
    <n v="61"/>
    <n v="75"/>
    <n v="4"/>
    <n v="93"/>
    <n v="101"/>
    <n v="4"/>
    <n v="123"/>
    <n v="44"/>
    <n v="143"/>
    <n v="152"/>
    <n v="2"/>
    <n v="173"/>
    <n v="2"/>
    <n v="192"/>
    <n v="201"/>
    <x v="0"/>
  </r>
  <r>
    <x v="1"/>
    <n v="12"/>
    <x v="0"/>
    <n v="43"/>
    <n v="3573"/>
    <n v="61"/>
    <n v="73"/>
    <n v="1"/>
    <n v="92"/>
    <n v="101"/>
    <n v="1"/>
    <n v="121"/>
    <n v="23"/>
    <n v="143"/>
    <n v="152"/>
    <n v="1"/>
    <n v="172"/>
    <n v="1"/>
    <n v="191"/>
    <n v="201"/>
    <x v="0"/>
  </r>
  <r>
    <x v="1"/>
    <n v="24"/>
    <x v="1"/>
    <n v="40"/>
    <n v="1201"/>
    <n v="61"/>
    <n v="72"/>
    <n v="4"/>
    <n v="93"/>
    <n v="101"/>
    <n v="1"/>
    <n v="122"/>
    <n v="26"/>
    <n v="143"/>
    <n v="152"/>
    <n v="1"/>
    <n v="173"/>
    <n v="1"/>
    <n v="191"/>
    <n v="201"/>
    <x v="0"/>
  </r>
  <r>
    <x v="0"/>
    <n v="30"/>
    <x v="1"/>
    <n v="42"/>
    <n v="3622"/>
    <n v="64"/>
    <n v="75"/>
    <n v="4"/>
    <n v="92"/>
    <n v="101"/>
    <n v="4"/>
    <n v="122"/>
    <n v="57"/>
    <n v="143"/>
    <n v="151"/>
    <n v="2"/>
    <n v="173"/>
    <n v="1"/>
    <n v="192"/>
    <n v="201"/>
    <x v="0"/>
  </r>
  <r>
    <x v="2"/>
    <n v="15"/>
    <x v="2"/>
    <n v="42"/>
    <n v="960"/>
    <n v="64"/>
    <n v="74"/>
    <n v="3"/>
    <n v="92"/>
    <n v="101"/>
    <n v="2"/>
    <n v="122"/>
    <n v="30"/>
    <n v="143"/>
    <n v="152"/>
    <n v="2"/>
    <n v="173"/>
    <n v="1"/>
    <n v="191"/>
    <n v="201"/>
    <x v="0"/>
  </r>
  <r>
    <x v="2"/>
    <n v="12"/>
    <x v="0"/>
    <n v="40"/>
    <n v="1163"/>
    <n v="63"/>
    <n v="73"/>
    <n v="4"/>
    <n v="93"/>
    <n v="101"/>
    <n v="4"/>
    <n v="121"/>
    <n v="44"/>
    <n v="143"/>
    <n v="152"/>
    <n v="1"/>
    <n v="173"/>
    <n v="1"/>
    <n v="192"/>
    <n v="201"/>
    <x v="0"/>
  </r>
  <r>
    <x v="1"/>
    <n v="6"/>
    <x v="2"/>
    <n v="40"/>
    <n v="1209"/>
    <n v="61"/>
    <n v="71"/>
    <n v="4"/>
    <n v="93"/>
    <n v="101"/>
    <n v="4"/>
    <n v="122"/>
    <n v="47"/>
    <n v="143"/>
    <n v="152"/>
    <n v="1"/>
    <n v="174"/>
    <n v="1"/>
    <n v="192"/>
    <n v="201"/>
    <x v="1"/>
  </r>
  <r>
    <x v="2"/>
    <n v="12"/>
    <x v="1"/>
    <n v="43"/>
    <n v="3077"/>
    <n v="61"/>
    <n v="73"/>
    <n v="2"/>
    <n v="93"/>
    <n v="101"/>
    <n v="4"/>
    <n v="123"/>
    <n v="52"/>
    <n v="143"/>
    <n v="152"/>
    <n v="1"/>
    <n v="173"/>
    <n v="1"/>
    <n v="192"/>
    <n v="201"/>
    <x v="0"/>
  </r>
  <r>
    <x v="2"/>
    <n v="24"/>
    <x v="1"/>
    <n v="40"/>
    <n v="3757"/>
    <n v="61"/>
    <n v="75"/>
    <n v="4"/>
    <n v="92"/>
    <n v="102"/>
    <n v="4"/>
    <n v="124"/>
    <n v="62"/>
    <n v="143"/>
    <n v="153"/>
    <n v="1"/>
    <n v="173"/>
    <n v="1"/>
    <n v="192"/>
    <n v="201"/>
    <x v="0"/>
  </r>
  <r>
    <x v="2"/>
    <n v="10"/>
    <x v="1"/>
    <n v="40"/>
    <n v="1418"/>
    <n v="62"/>
    <n v="73"/>
    <n v="3"/>
    <n v="93"/>
    <n v="101"/>
    <n v="2"/>
    <n v="121"/>
    <n v="35"/>
    <n v="143"/>
    <n v="151"/>
    <n v="1"/>
    <n v="172"/>
    <n v="1"/>
    <n v="191"/>
    <n v="202"/>
    <x v="0"/>
  </r>
  <r>
    <x v="2"/>
    <n v="6"/>
    <x v="1"/>
    <n v="40"/>
    <n v="3518"/>
    <n v="61"/>
    <n v="73"/>
    <n v="2"/>
    <n v="93"/>
    <n v="103"/>
    <n v="3"/>
    <n v="122"/>
    <n v="26"/>
    <n v="143"/>
    <n v="151"/>
    <n v="1"/>
    <n v="173"/>
    <n v="1"/>
    <n v="191"/>
    <n v="201"/>
    <x v="0"/>
  </r>
  <r>
    <x v="2"/>
    <n v="12"/>
    <x v="0"/>
    <n v="43"/>
    <n v="1934"/>
    <n v="61"/>
    <n v="75"/>
    <n v="2"/>
    <n v="93"/>
    <n v="101"/>
    <n v="2"/>
    <n v="124"/>
    <n v="26"/>
    <n v="143"/>
    <n v="152"/>
    <n v="2"/>
    <n v="173"/>
    <n v="1"/>
    <n v="191"/>
    <n v="201"/>
    <x v="0"/>
  </r>
  <r>
    <x v="1"/>
    <n v="27"/>
    <x v="3"/>
    <n v="49"/>
    <n v="8318"/>
    <n v="61"/>
    <n v="75"/>
    <n v="2"/>
    <n v="92"/>
    <n v="101"/>
    <n v="4"/>
    <n v="124"/>
    <n v="42"/>
    <n v="143"/>
    <n v="153"/>
    <n v="2"/>
    <n v="174"/>
    <n v="1"/>
    <n v="192"/>
    <n v="201"/>
    <x v="1"/>
  </r>
  <r>
    <x v="2"/>
    <n v="6"/>
    <x v="0"/>
    <n v="43"/>
    <n v="1237"/>
    <n v="62"/>
    <n v="73"/>
    <n v="1"/>
    <n v="92"/>
    <n v="101"/>
    <n v="1"/>
    <n v="122"/>
    <n v="27"/>
    <n v="143"/>
    <n v="152"/>
    <n v="2"/>
    <n v="173"/>
    <n v="1"/>
    <n v="191"/>
    <n v="201"/>
    <x v="0"/>
  </r>
  <r>
    <x v="1"/>
    <n v="6"/>
    <x v="1"/>
    <n v="43"/>
    <n v="368"/>
    <n v="65"/>
    <n v="75"/>
    <n v="4"/>
    <n v="93"/>
    <n v="101"/>
    <n v="4"/>
    <n v="122"/>
    <n v="38"/>
    <n v="143"/>
    <n v="152"/>
    <n v="1"/>
    <n v="173"/>
    <n v="1"/>
    <n v="191"/>
    <n v="201"/>
    <x v="0"/>
  </r>
  <r>
    <x v="0"/>
    <n v="12"/>
    <x v="0"/>
    <n v="40"/>
    <n v="2122"/>
    <n v="61"/>
    <n v="73"/>
    <n v="3"/>
    <n v="93"/>
    <n v="101"/>
    <n v="2"/>
    <n v="121"/>
    <n v="39"/>
    <n v="143"/>
    <n v="151"/>
    <n v="2"/>
    <n v="172"/>
    <n v="2"/>
    <n v="191"/>
    <n v="202"/>
    <x v="0"/>
  </r>
  <r>
    <x v="0"/>
    <n v="24"/>
    <x v="1"/>
    <n v="42"/>
    <n v="2996"/>
    <n v="65"/>
    <n v="73"/>
    <n v="2"/>
    <n v="94"/>
    <n v="101"/>
    <n v="4"/>
    <n v="123"/>
    <n v="20"/>
    <n v="143"/>
    <n v="152"/>
    <n v="1"/>
    <n v="173"/>
    <n v="1"/>
    <n v="191"/>
    <n v="201"/>
    <x v="1"/>
  </r>
  <r>
    <x v="1"/>
    <n v="36"/>
    <x v="1"/>
    <n v="42"/>
    <n v="9034"/>
    <n v="62"/>
    <n v="72"/>
    <n v="4"/>
    <n v="93"/>
    <n v="102"/>
    <n v="1"/>
    <n v="124"/>
    <n v="29"/>
    <n v="143"/>
    <n v="151"/>
    <n v="1"/>
    <n v="174"/>
    <n v="1"/>
    <n v="192"/>
    <n v="201"/>
    <x v="1"/>
  </r>
  <r>
    <x v="2"/>
    <n v="24"/>
    <x v="0"/>
    <n v="42"/>
    <n v="1585"/>
    <n v="61"/>
    <n v="74"/>
    <n v="4"/>
    <n v="93"/>
    <n v="101"/>
    <n v="3"/>
    <n v="122"/>
    <n v="40"/>
    <n v="143"/>
    <n v="152"/>
    <n v="2"/>
    <n v="173"/>
    <n v="1"/>
    <n v="191"/>
    <n v="201"/>
    <x v="0"/>
  </r>
  <r>
    <x v="1"/>
    <n v="18"/>
    <x v="1"/>
    <n v="43"/>
    <n v="1301"/>
    <n v="61"/>
    <n v="75"/>
    <n v="4"/>
    <n v="94"/>
    <n v="103"/>
    <n v="2"/>
    <n v="121"/>
    <n v="32"/>
    <n v="143"/>
    <n v="152"/>
    <n v="1"/>
    <n v="172"/>
    <n v="1"/>
    <n v="191"/>
    <n v="201"/>
    <x v="0"/>
  </r>
  <r>
    <x v="3"/>
    <n v="6"/>
    <x v="0"/>
    <n v="40"/>
    <n v="1323"/>
    <n v="62"/>
    <n v="75"/>
    <n v="2"/>
    <n v="91"/>
    <n v="101"/>
    <n v="4"/>
    <n v="123"/>
    <n v="28"/>
    <n v="143"/>
    <n v="152"/>
    <n v="2"/>
    <n v="173"/>
    <n v="2"/>
    <n v="192"/>
    <n v="201"/>
    <x v="0"/>
  </r>
  <r>
    <x v="0"/>
    <n v="24"/>
    <x v="1"/>
    <n v="40"/>
    <n v="3123"/>
    <n v="61"/>
    <n v="72"/>
    <n v="4"/>
    <n v="92"/>
    <n v="101"/>
    <n v="1"/>
    <n v="122"/>
    <n v="27"/>
    <n v="143"/>
    <n v="152"/>
    <n v="1"/>
    <n v="173"/>
    <n v="1"/>
    <n v="191"/>
    <n v="201"/>
    <x v="1"/>
  </r>
  <r>
    <x v="0"/>
    <n v="36"/>
    <x v="1"/>
    <n v="41"/>
    <n v="5493"/>
    <n v="61"/>
    <n v="75"/>
    <n v="2"/>
    <n v="93"/>
    <n v="101"/>
    <n v="4"/>
    <n v="124"/>
    <n v="42"/>
    <n v="143"/>
    <n v="153"/>
    <n v="1"/>
    <n v="173"/>
    <n v="2"/>
    <n v="191"/>
    <n v="201"/>
    <x v="0"/>
  </r>
  <r>
    <x v="3"/>
    <n v="9"/>
    <x v="1"/>
    <n v="43"/>
    <n v="1126"/>
    <n v="62"/>
    <n v="75"/>
    <n v="2"/>
    <n v="91"/>
    <n v="101"/>
    <n v="4"/>
    <n v="121"/>
    <n v="49"/>
    <n v="143"/>
    <n v="152"/>
    <n v="1"/>
    <n v="173"/>
    <n v="1"/>
    <n v="191"/>
    <n v="201"/>
    <x v="0"/>
  </r>
  <r>
    <x v="1"/>
    <n v="24"/>
    <x v="0"/>
    <n v="43"/>
    <n v="1216"/>
    <n v="62"/>
    <n v="72"/>
    <n v="4"/>
    <n v="93"/>
    <n v="101"/>
    <n v="4"/>
    <n v="124"/>
    <n v="38"/>
    <n v="141"/>
    <n v="152"/>
    <n v="2"/>
    <n v="173"/>
    <n v="2"/>
    <n v="191"/>
    <n v="201"/>
    <x v="1"/>
  </r>
  <r>
    <x v="0"/>
    <n v="24"/>
    <x v="1"/>
    <n v="40"/>
    <n v="1207"/>
    <n v="61"/>
    <n v="72"/>
    <n v="4"/>
    <n v="92"/>
    <n v="101"/>
    <n v="4"/>
    <n v="122"/>
    <n v="24"/>
    <n v="143"/>
    <n v="151"/>
    <n v="1"/>
    <n v="173"/>
    <n v="1"/>
    <n v="191"/>
    <n v="201"/>
    <x v="1"/>
  </r>
  <r>
    <x v="2"/>
    <n v="10"/>
    <x v="1"/>
    <n v="40"/>
    <n v="1309"/>
    <n v="65"/>
    <n v="73"/>
    <n v="4"/>
    <n v="93"/>
    <n v="103"/>
    <n v="4"/>
    <n v="122"/>
    <n v="27"/>
    <n v="143"/>
    <n v="152"/>
    <n v="1"/>
    <n v="172"/>
    <n v="1"/>
    <n v="191"/>
    <n v="201"/>
    <x v="1"/>
  </r>
  <r>
    <x v="3"/>
    <n v="15"/>
    <x v="0"/>
    <n v="41"/>
    <n v="2360"/>
    <n v="63"/>
    <n v="73"/>
    <n v="2"/>
    <n v="93"/>
    <n v="101"/>
    <n v="2"/>
    <n v="123"/>
    <n v="36"/>
    <n v="143"/>
    <n v="152"/>
    <n v="1"/>
    <n v="173"/>
    <n v="1"/>
    <n v="192"/>
    <n v="201"/>
    <x v="0"/>
  </r>
  <r>
    <x v="1"/>
    <n v="15"/>
    <x v="4"/>
    <n v="40"/>
    <n v="6850"/>
    <n v="62"/>
    <n v="71"/>
    <n v="1"/>
    <n v="93"/>
    <n v="101"/>
    <n v="2"/>
    <n v="122"/>
    <n v="34"/>
    <n v="143"/>
    <n v="152"/>
    <n v="1"/>
    <n v="174"/>
    <n v="2"/>
    <n v="192"/>
    <n v="201"/>
    <x v="1"/>
  </r>
  <r>
    <x v="2"/>
    <n v="24"/>
    <x v="1"/>
    <n v="43"/>
    <n v="1413"/>
    <n v="61"/>
    <n v="73"/>
    <n v="4"/>
    <n v="94"/>
    <n v="101"/>
    <n v="2"/>
    <n v="122"/>
    <n v="28"/>
    <n v="143"/>
    <n v="152"/>
    <n v="1"/>
    <n v="173"/>
    <n v="1"/>
    <n v="191"/>
    <n v="201"/>
    <x v="0"/>
  </r>
  <r>
    <x v="2"/>
    <n v="39"/>
    <x v="1"/>
    <n v="41"/>
    <n v="8588"/>
    <n v="62"/>
    <n v="75"/>
    <n v="4"/>
    <n v="93"/>
    <n v="101"/>
    <n v="2"/>
    <n v="123"/>
    <n v="45"/>
    <n v="143"/>
    <n v="152"/>
    <n v="1"/>
    <n v="174"/>
    <n v="1"/>
    <n v="192"/>
    <n v="201"/>
    <x v="0"/>
  </r>
  <r>
    <x v="0"/>
    <n v="12"/>
    <x v="1"/>
    <n v="40"/>
    <n v="759"/>
    <n v="61"/>
    <n v="74"/>
    <n v="4"/>
    <n v="93"/>
    <n v="101"/>
    <n v="2"/>
    <n v="121"/>
    <n v="26"/>
    <n v="143"/>
    <n v="152"/>
    <n v="1"/>
    <n v="173"/>
    <n v="1"/>
    <n v="191"/>
    <n v="201"/>
    <x v="1"/>
  </r>
  <r>
    <x v="2"/>
    <n v="36"/>
    <x v="1"/>
    <n v="41"/>
    <n v="4686"/>
    <n v="61"/>
    <n v="73"/>
    <n v="2"/>
    <n v="93"/>
    <n v="101"/>
    <n v="2"/>
    <n v="124"/>
    <n v="32"/>
    <n v="143"/>
    <n v="153"/>
    <n v="1"/>
    <n v="174"/>
    <n v="1"/>
    <n v="192"/>
    <n v="201"/>
    <x v="0"/>
  </r>
  <r>
    <x v="3"/>
    <n v="15"/>
    <x v="1"/>
    <n v="49"/>
    <n v="2687"/>
    <n v="61"/>
    <n v="74"/>
    <n v="2"/>
    <n v="93"/>
    <n v="101"/>
    <n v="4"/>
    <n v="122"/>
    <n v="26"/>
    <n v="143"/>
    <n v="151"/>
    <n v="1"/>
    <n v="173"/>
    <n v="1"/>
    <n v="192"/>
    <n v="201"/>
    <x v="0"/>
  </r>
  <r>
    <x v="1"/>
    <n v="12"/>
    <x v="2"/>
    <n v="43"/>
    <n v="585"/>
    <n v="61"/>
    <n v="73"/>
    <n v="4"/>
    <n v="94"/>
    <n v="102"/>
    <n v="4"/>
    <n v="121"/>
    <n v="20"/>
    <n v="143"/>
    <n v="151"/>
    <n v="2"/>
    <n v="173"/>
    <n v="1"/>
    <n v="191"/>
    <n v="201"/>
    <x v="0"/>
  </r>
  <r>
    <x v="2"/>
    <n v="24"/>
    <x v="1"/>
    <n v="40"/>
    <n v="2255"/>
    <n v="65"/>
    <n v="72"/>
    <n v="4"/>
    <n v="93"/>
    <n v="101"/>
    <n v="1"/>
    <n v="122"/>
    <n v="54"/>
    <n v="143"/>
    <n v="152"/>
    <n v="1"/>
    <n v="173"/>
    <n v="1"/>
    <n v="191"/>
    <n v="201"/>
    <x v="0"/>
  </r>
  <r>
    <x v="0"/>
    <n v="6"/>
    <x v="0"/>
    <n v="40"/>
    <n v="609"/>
    <n v="61"/>
    <n v="74"/>
    <n v="4"/>
    <n v="92"/>
    <n v="101"/>
    <n v="3"/>
    <n v="122"/>
    <n v="37"/>
    <n v="143"/>
    <n v="152"/>
    <n v="2"/>
    <n v="173"/>
    <n v="1"/>
    <n v="191"/>
    <n v="202"/>
    <x v="0"/>
  </r>
  <r>
    <x v="0"/>
    <n v="6"/>
    <x v="0"/>
    <n v="40"/>
    <n v="1361"/>
    <n v="61"/>
    <n v="72"/>
    <n v="2"/>
    <n v="93"/>
    <n v="101"/>
    <n v="4"/>
    <n v="121"/>
    <n v="40"/>
    <n v="143"/>
    <n v="152"/>
    <n v="1"/>
    <n v="172"/>
    <n v="2"/>
    <n v="191"/>
    <n v="202"/>
    <x v="0"/>
  </r>
  <r>
    <x v="2"/>
    <n v="36"/>
    <x v="0"/>
    <n v="42"/>
    <n v="7127"/>
    <n v="61"/>
    <n v="72"/>
    <n v="2"/>
    <n v="92"/>
    <n v="101"/>
    <n v="4"/>
    <n v="122"/>
    <n v="23"/>
    <n v="143"/>
    <n v="151"/>
    <n v="2"/>
    <n v="173"/>
    <n v="1"/>
    <n v="192"/>
    <n v="201"/>
    <x v="1"/>
  </r>
  <r>
    <x v="0"/>
    <n v="6"/>
    <x v="1"/>
    <n v="40"/>
    <n v="1203"/>
    <n v="62"/>
    <n v="75"/>
    <n v="3"/>
    <n v="93"/>
    <n v="101"/>
    <n v="2"/>
    <n v="122"/>
    <n v="43"/>
    <n v="143"/>
    <n v="152"/>
    <n v="1"/>
    <n v="173"/>
    <n v="1"/>
    <n v="192"/>
    <n v="201"/>
    <x v="0"/>
  </r>
  <r>
    <x v="2"/>
    <n v="6"/>
    <x v="0"/>
    <n v="43"/>
    <n v="700"/>
    <n v="65"/>
    <n v="75"/>
    <n v="4"/>
    <n v="93"/>
    <n v="101"/>
    <n v="4"/>
    <n v="124"/>
    <n v="36"/>
    <n v="143"/>
    <n v="153"/>
    <n v="2"/>
    <n v="173"/>
    <n v="1"/>
    <n v="191"/>
    <n v="201"/>
    <x v="0"/>
  </r>
  <r>
    <x v="2"/>
    <n v="24"/>
    <x v="0"/>
    <n v="45"/>
    <n v="5507"/>
    <n v="61"/>
    <n v="75"/>
    <n v="3"/>
    <n v="93"/>
    <n v="101"/>
    <n v="4"/>
    <n v="124"/>
    <n v="44"/>
    <n v="143"/>
    <n v="153"/>
    <n v="2"/>
    <n v="173"/>
    <n v="1"/>
    <n v="191"/>
    <n v="201"/>
    <x v="0"/>
  </r>
  <r>
    <x v="0"/>
    <n v="18"/>
    <x v="1"/>
    <n v="43"/>
    <n v="3190"/>
    <n v="61"/>
    <n v="73"/>
    <n v="2"/>
    <n v="92"/>
    <n v="101"/>
    <n v="2"/>
    <n v="121"/>
    <n v="24"/>
    <n v="143"/>
    <n v="152"/>
    <n v="1"/>
    <n v="173"/>
    <n v="1"/>
    <n v="191"/>
    <n v="201"/>
    <x v="1"/>
  </r>
  <r>
    <x v="0"/>
    <n v="48"/>
    <x v="3"/>
    <n v="42"/>
    <n v="7119"/>
    <n v="61"/>
    <n v="73"/>
    <n v="3"/>
    <n v="93"/>
    <n v="101"/>
    <n v="4"/>
    <n v="124"/>
    <n v="53"/>
    <n v="143"/>
    <n v="153"/>
    <n v="2"/>
    <n v="173"/>
    <n v="2"/>
    <n v="191"/>
    <n v="201"/>
    <x v="1"/>
  </r>
  <r>
    <x v="2"/>
    <n v="24"/>
    <x v="1"/>
    <n v="41"/>
    <n v="3488"/>
    <n v="62"/>
    <n v="74"/>
    <n v="3"/>
    <n v="92"/>
    <n v="101"/>
    <n v="4"/>
    <n v="123"/>
    <n v="23"/>
    <n v="143"/>
    <n v="152"/>
    <n v="1"/>
    <n v="173"/>
    <n v="1"/>
    <n v="191"/>
    <n v="201"/>
    <x v="0"/>
  </r>
  <r>
    <x v="1"/>
    <n v="18"/>
    <x v="1"/>
    <n v="43"/>
    <n v="1113"/>
    <n v="61"/>
    <n v="73"/>
    <n v="4"/>
    <n v="92"/>
    <n v="103"/>
    <n v="4"/>
    <n v="121"/>
    <n v="26"/>
    <n v="143"/>
    <n v="152"/>
    <n v="1"/>
    <n v="172"/>
    <n v="2"/>
    <n v="191"/>
    <n v="201"/>
    <x v="0"/>
  </r>
  <r>
    <x v="1"/>
    <n v="26"/>
    <x v="1"/>
    <n v="41"/>
    <n v="7966"/>
    <n v="61"/>
    <n v="72"/>
    <n v="2"/>
    <n v="93"/>
    <n v="101"/>
    <n v="3"/>
    <n v="123"/>
    <n v="30"/>
    <n v="143"/>
    <n v="152"/>
    <n v="2"/>
    <n v="173"/>
    <n v="1"/>
    <n v="191"/>
    <n v="201"/>
    <x v="0"/>
  </r>
  <r>
    <x v="2"/>
    <n v="15"/>
    <x v="0"/>
    <n v="46"/>
    <n v="1532"/>
    <n v="62"/>
    <n v="73"/>
    <n v="4"/>
    <n v="92"/>
    <n v="101"/>
    <n v="3"/>
    <n v="123"/>
    <n v="31"/>
    <n v="143"/>
    <n v="152"/>
    <n v="1"/>
    <n v="173"/>
    <n v="1"/>
    <n v="191"/>
    <n v="201"/>
    <x v="0"/>
  </r>
  <r>
    <x v="2"/>
    <n v="4"/>
    <x v="0"/>
    <n v="43"/>
    <n v="1503"/>
    <n v="61"/>
    <n v="74"/>
    <n v="2"/>
    <n v="93"/>
    <n v="101"/>
    <n v="1"/>
    <n v="121"/>
    <n v="42"/>
    <n v="143"/>
    <n v="152"/>
    <n v="2"/>
    <n v="172"/>
    <n v="2"/>
    <n v="191"/>
    <n v="201"/>
    <x v="0"/>
  </r>
  <r>
    <x v="0"/>
    <n v="36"/>
    <x v="1"/>
    <n v="43"/>
    <n v="2302"/>
    <n v="61"/>
    <n v="73"/>
    <n v="4"/>
    <n v="91"/>
    <n v="101"/>
    <n v="4"/>
    <n v="123"/>
    <n v="31"/>
    <n v="143"/>
    <n v="151"/>
    <n v="1"/>
    <n v="173"/>
    <n v="1"/>
    <n v="191"/>
    <n v="201"/>
    <x v="1"/>
  </r>
  <r>
    <x v="0"/>
    <n v="6"/>
    <x v="1"/>
    <n v="40"/>
    <n v="662"/>
    <n v="61"/>
    <n v="72"/>
    <n v="3"/>
    <n v="93"/>
    <n v="101"/>
    <n v="4"/>
    <n v="121"/>
    <n v="41"/>
    <n v="143"/>
    <n v="152"/>
    <n v="1"/>
    <n v="172"/>
    <n v="2"/>
    <n v="192"/>
    <n v="201"/>
    <x v="0"/>
  </r>
  <r>
    <x v="1"/>
    <n v="36"/>
    <x v="1"/>
    <n v="46"/>
    <n v="2273"/>
    <n v="61"/>
    <n v="74"/>
    <n v="3"/>
    <n v="93"/>
    <n v="101"/>
    <n v="1"/>
    <n v="123"/>
    <n v="32"/>
    <n v="143"/>
    <n v="152"/>
    <n v="2"/>
    <n v="173"/>
    <n v="2"/>
    <n v="191"/>
    <n v="201"/>
    <x v="0"/>
  </r>
  <r>
    <x v="1"/>
    <n v="15"/>
    <x v="1"/>
    <n v="40"/>
    <n v="2631"/>
    <n v="62"/>
    <n v="73"/>
    <n v="2"/>
    <n v="92"/>
    <n v="101"/>
    <n v="4"/>
    <n v="123"/>
    <n v="28"/>
    <n v="143"/>
    <n v="151"/>
    <n v="2"/>
    <n v="173"/>
    <n v="1"/>
    <n v="192"/>
    <n v="201"/>
    <x v="1"/>
  </r>
  <r>
    <x v="2"/>
    <n v="12"/>
    <x v="2"/>
    <n v="41"/>
    <n v="1503"/>
    <n v="61"/>
    <n v="73"/>
    <n v="4"/>
    <n v="94"/>
    <n v="101"/>
    <n v="4"/>
    <n v="121"/>
    <n v="41"/>
    <n v="143"/>
    <n v="151"/>
    <n v="1"/>
    <n v="173"/>
    <n v="1"/>
    <n v="191"/>
    <n v="201"/>
    <x v="0"/>
  </r>
  <r>
    <x v="2"/>
    <n v="24"/>
    <x v="1"/>
    <n v="43"/>
    <n v="1311"/>
    <n v="62"/>
    <n v="74"/>
    <n v="4"/>
    <n v="94"/>
    <n v="101"/>
    <n v="3"/>
    <n v="122"/>
    <n v="26"/>
    <n v="143"/>
    <n v="152"/>
    <n v="1"/>
    <n v="173"/>
    <n v="1"/>
    <n v="192"/>
    <n v="201"/>
    <x v="0"/>
  </r>
  <r>
    <x v="2"/>
    <n v="24"/>
    <x v="1"/>
    <n v="43"/>
    <n v="3105"/>
    <n v="65"/>
    <n v="72"/>
    <n v="4"/>
    <n v="93"/>
    <n v="101"/>
    <n v="2"/>
    <n v="123"/>
    <n v="25"/>
    <n v="143"/>
    <n v="152"/>
    <n v="2"/>
    <n v="173"/>
    <n v="1"/>
    <n v="191"/>
    <n v="201"/>
    <x v="0"/>
  </r>
  <r>
    <x v="3"/>
    <n v="21"/>
    <x v="0"/>
    <n v="46"/>
    <n v="2319"/>
    <n v="61"/>
    <n v="72"/>
    <n v="2"/>
    <n v="91"/>
    <n v="101"/>
    <n v="1"/>
    <n v="123"/>
    <n v="33"/>
    <n v="143"/>
    <n v="151"/>
    <n v="1"/>
    <n v="173"/>
    <n v="1"/>
    <n v="191"/>
    <n v="201"/>
    <x v="1"/>
  </r>
  <r>
    <x v="0"/>
    <n v="6"/>
    <x v="1"/>
    <n v="40"/>
    <n v="1374"/>
    <n v="65"/>
    <n v="71"/>
    <n v="4"/>
    <n v="92"/>
    <n v="101"/>
    <n v="3"/>
    <n v="122"/>
    <n v="75"/>
    <n v="143"/>
    <n v="152"/>
    <n v="1"/>
    <n v="174"/>
    <n v="1"/>
    <n v="192"/>
    <n v="201"/>
    <x v="0"/>
  </r>
  <r>
    <x v="1"/>
    <n v="18"/>
    <x v="0"/>
    <n v="42"/>
    <n v="3612"/>
    <n v="61"/>
    <n v="75"/>
    <n v="3"/>
    <n v="92"/>
    <n v="101"/>
    <n v="4"/>
    <n v="122"/>
    <n v="37"/>
    <n v="143"/>
    <n v="152"/>
    <n v="1"/>
    <n v="173"/>
    <n v="1"/>
    <n v="192"/>
    <n v="201"/>
    <x v="0"/>
  </r>
  <r>
    <x v="0"/>
    <n v="48"/>
    <x v="1"/>
    <n v="40"/>
    <n v="7763"/>
    <n v="61"/>
    <n v="75"/>
    <n v="4"/>
    <n v="93"/>
    <n v="101"/>
    <n v="4"/>
    <n v="124"/>
    <n v="42"/>
    <n v="141"/>
    <n v="153"/>
    <n v="1"/>
    <n v="174"/>
    <n v="1"/>
    <n v="191"/>
    <n v="201"/>
    <x v="1"/>
  </r>
  <r>
    <x v="3"/>
    <n v="18"/>
    <x v="1"/>
    <n v="42"/>
    <n v="3049"/>
    <n v="61"/>
    <n v="72"/>
    <n v="1"/>
    <n v="92"/>
    <n v="101"/>
    <n v="1"/>
    <n v="122"/>
    <n v="45"/>
    <n v="142"/>
    <n v="152"/>
    <n v="1"/>
    <n v="172"/>
    <n v="1"/>
    <n v="191"/>
    <n v="201"/>
    <x v="0"/>
  </r>
  <r>
    <x v="1"/>
    <n v="12"/>
    <x v="1"/>
    <n v="43"/>
    <n v="1534"/>
    <n v="61"/>
    <n v="72"/>
    <n v="1"/>
    <n v="94"/>
    <n v="101"/>
    <n v="1"/>
    <n v="121"/>
    <n v="23"/>
    <n v="143"/>
    <n v="151"/>
    <n v="1"/>
    <n v="173"/>
    <n v="1"/>
    <n v="191"/>
    <n v="201"/>
    <x v="1"/>
  </r>
  <r>
    <x v="2"/>
    <n v="24"/>
    <x v="2"/>
    <n v="40"/>
    <n v="2032"/>
    <n v="61"/>
    <n v="75"/>
    <n v="4"/>
    <n v="93"/>
    <n v="101"/>
    <n v="4"/>
    <n v="124"/>
    <n v="60"/>
    <n v="143"/>
    <n v="153"/>
    <n v="2"/>
    <n v="173"/>
    <n v="1"/>
    <n v="192"/>
    <n v="201"/>
    <x v="0"/>
  </r>
  <r>
    <x v="0"/>
    <n v="30"/>
    <x v="1"/>
    <n v="42"/>
    <n v="6350"/>
    <n v="65"/>
    <n v="75"/>
    <n v="4"/>
    <n v="93"/>
    <n v="101"/>
    <n v="4"/>
    <n v="122"/>
    <n v="31"/>
    <n v="143"/>
    <n v="152"/>
    <n v="1"/>
    <n v="173"/>
    <n v="1"/>
    <n v="191"/>
    <n v="201"/>
    <x v="1"/>
  </r>
  <r>
    <x v="3"/>
    <n v="18"/>
    <x v="1"/>
    <n v="42"/>
    <n v="2864"/>
    <n v="61"/>
    <n v="73"/>
    <n v="2"/>
    <n v="93"/>
    <n v="101"/>
    <n v="1"/>
    <n v="121"/>
    <n v="34"/>
    <n v="143"/>
    <n v="152"/>
    <n v="1"/>
    <n v="172"/>
    <n v="2"/>
    <n v="191"/>
    <n v="201"/>
    <x v="1"/>
  </r>
  <r>
    <x v="2"/>
    <n v="12"/>
    <x v="0"/>
    <n v="40"/>
    <n v="1255"/>
    <n v="61"/>
    <n v="75"/>
    <n v="4"/>
    <n v="93"/>
    <n v="101"/>
    <n v="4"/>
    <n v="121"/>
    <n v="61"/>
    <n v="143"/>
    <n v="152"/>
    <n v="2"/>
    <n v="172"/>
    <n v="1"/>
    <n v="191"/>
    <n v="201"/>
    <x v="0"/>
  </r>
  <r>
    <x v="0"/>
    <n v="24"/>
    <x v="2"/>
    <n v="40"/>
    <n v="1333"/>
    <n v="61"/>
    <n v="71"/>
    <n v="4"/>
    <n v="93"/>
    <n v="101"/>
    <n v="2"/>
    <n v="121"/>
    <n v="43"/>
    <n v="143"/>
    <n v="153"/>
    <n v="2"/>
    <n v="173"/>
    <n v="2"/>
    <n v="191"/>
    <n v="201"/>
    <x v="1"/>
  </r>
  <r>
    <x v="2"/>
    <n v="24"/>
    <x v="0"/>
    <n v="40"/>
    <n v="2022"/>
    <n v="61"/>
    <n v="73"/>
    <n v="4"/>
    <n v="92"/>
    <n v="101"/>
    <n v="4"/>
    <n v="123"/>
    <n v="37"/>
    <n v="143"/>
    <n v="152"/>
    <n v="1"/>
    <n v="173"/>
    <n v="1"/>
    <n v="192"/>
    <n v="201"/>
    <x v="0"/>
  </r>
  <r>
    <x v="2"/>
    <n v="24"/>
    <x v="1"/>
    <n v="43"/>
    <n v="1552"/>
    <n v="61"/>
    <n v="74"/>
    <n v="3"/>
    <n v="93"/>
    <n v="101"/>
    <n v="1"/>
    <n v="123"/>
    <n v="32"/>
    <n v="141"/>
    <n v="152"/>
    <n v="1"/>
    <n v="173"/>
    <n v="2"/>
    <n v="191"/>
    <n v="201"/>
    <x v="0"/>
  </r>
  <r>
    <x v="0"/>
    <n v="12"/>
    <x v="4"/>
    <n v="43"/>
    <n v="626"/>
    <n v="61"/>
    <n v="73"/>
    <n v="4"/>
    <n v="92"/>
    <n v="101"/>
    <n v="4"/>
    <n v="121"/>
    <n v="24"/>
    <n v="141"/>
    <n v="152"/>
    <n v="1"/>
    <n v="172"/>
    <n v="1"/>
    <n v="191"/>
    <n v="201"/>
    <x v="1"/>
  </r>
  <r>
    <x v="2"/>
    <n v="48"/>
    <x v="0"/>
    <n v="41"/>
    <n v="8858"/>
    <n v="65"/>
    <n v="74"/>
    <n v="2"/>
    <n v="93"/>
    <n v="101"/>
    <n v="1"/>
    <n v="124"/>
    <n v="35"/>
    <n v="143"/>
    <n v="153"/>
    <n v="2"/>
    <n v="173"/>
    <n v="1"/>
    <n v="192"/>
    <n v="201"/>
    <x v="0"/>
  </r>
  <r>
    <x v="2"/>
    <n v="12"/>
    <x v="0"/>
    <n v="45"/>
    <n v="996"/>
    <n v="65"/>
    <n v="74"/>
    <n v="4"/>
    <n v="92"/>
    <n v="101"/>
    <n v="4"/>
    <n v="121"/>
    <n v="23"/>
    <n v="143"/>
    <n v="152"/>
    <n v="2"/>
    <n v="173"/>
    <n v="1"/>
    <n v="191"/>
    <n v="201"/>
    <x v="0"/>
  </r>
  <r>
    <x v="2"/>
    <n v="6"/>
    <x v="4"/>
    <n v="43"/>
    <n v="1750"/>
    <n v="63"/>
    <n v="75"/>
    <n v="2"/>
    <n v="93"/>
    <n v="101"/>
    <n v="4"/>
    <n v="122"/>
    <n v="45"/>
    <n v="141"/>
    <n v="152"/>
    <n v="1"/>
    <n v="172"/>
    <n v="2"/>
    <n v="191"/>
    <n v="201"/>
    <x v="0"/>
  </r>
  <r>
    <x v="0"/>
    <n v="48"/>
    <x v="1"/>
    <n v="43"/>
    <n v="6999"/>
    <n v="61"/>
    <n v="74"/>
    <n v="1"/>
    <n v="94"/>
    <n v="103"/>
    <n v="1"/>
    <n v="121"/>
    <n v="34"/>
    <n v="143"/>
    <n v="152"/>
    <n v="2"/>
    <n v="173"/>
    <n v="1"/>
    <n v="192"/>
    <n v="201"/>
    <x v="1"/>
  </r>
  <r>
    <x v="1"/>
    <n v="12"/>
    <x v="0"/>
    <n v="40"/>
    <n v="1995"/>
    <n v="62"/>
    <n v="72"/>
    <n v="4"/>
    <n v="93"/>
    <n v="101"/>
    <n v="1"/>
    <n v="123"/>
    <n v="27"/>
    <n v="143"/>
    <n v="152"/>
    <n v="1"/>
    <n v="173"/>
    <n v="1"/>
    <n v="191"/>
    <n v="201"/>
    <x v="0"/>
  </r>
  <r>
    <x v="1"/>
    <n v="9"/>
    <x v="1"/>
    <n v="46"/>
    <n v="1199"/>
    <n v="61"/>
    <n v="74"/>
    <n v="4"/>
    <n v="92"/>
    <n v="101"/>
    <n v="4"/>
    <n v="122"/>
    <n v="67"/>
    <n v="143"/>
    <n v="152"/>
    <n v="2"/>
    <n v="174"/>
    <n v="1"/>
    <n v="192"/>
    <n v="201"/>
    <x v="0"/>
  </r>
  <r>
    <x v="1"/>
    <n v="12"/>
    <x v="1"/>
    <n v="43"/>
    <n v="1331"/>
    <n v="61"/>
    <n v="72"/>
    <n v="2"/>
    <n v="93"/>
    <n v="101"/>
    <n v="1"/>
    <n v="123"/>
    <n v="22"/>
    <n v="142"/>
    <n v="152"/>
    <n v="1"/>
    <n v="173"/>
    <n v="1"/>
    <n v="191"/>
    <n v="201"/>
    <x v="1"/>
  </r>
  <r>
    <x v="1"/>
    <n v="18"/>
    <x v="3"/>
    <n v="40"/>
    <n v="2278"/>
    <n v="62"/>
    <n v="72"/>
    <n v="3"/>
    <n v="92"/>
    <n v="101"/>
    <n v="3"/>
    <n v="123"/>
    <n v="28"/>
    <n v="143"/>
    <n v="152"/>
    <n v="2"/>
    <n v="173"/>
    <n v="1"/>
    <n v="191"/>
    <n v="201"/>
    <x v="1"/>
  </r>
  <r>
    <x v="2"/>
    <n v="21"/>
    <x v="3"/>
    <n v="40"/>
    <n v="5003"/>
    <n v="65"/>
    <n v="73"/>
    <n v="1"/>
    <n v="92"/>
    <n v="101"/>
    <n v="4"/>
    <n v="122"/>
    <n v="29"/>
    <n v="141"/>
    <n v="152"/>
    <n v="2"/>
    <n v="173"/>
    <n v="1"/>
    <n v="192"/>
    <n v="201"/>
    <x v="1"/>
  </r>
  <r>
    <x v="0"/>
    <n v="24"/>
    <x v="4"/>
    <n v="42"/>
    <n v="3552"/>
    <n v="61"/>
    <n v="74"/>
    <n v="3"/>
    <n v="93"/>
    <n v="101"/>
    <n v="4"/>
    <n v="123"/>
    <n v="27"/>
    <n v="141"/>
    <n v="152"/>
    <n v="1"/>
    <n v="173"/>
    <n v="1"/>
    <n v="191"/>
    <n v="201"/>
    <x v="1"/>
  </r>
  <r>
    <x v="1"/>
    <n v="18"/>
    <x v="0"/>
    <n v="42"/>
    <n v="1928"/>
    <n v="61"/>
    <n v="72"/>
    <n v="2"/>
    <n v="93"/>
    <n v="101"/>
    <n v="2"/>
    <n v="121"/>
    <n v="31"/>
    <n v="143"/>
    <n v="152"/>
    <n v="2"/>
    <n v="172"/>
    <n v="1"/>
    <n v="191"/>
    <n v="201"/>
    <x v="1"/>
  </r>
  <r>
    <x v="0"/>
    <n v="24"/>
    <x v="1"/>
    <n v="41"/>
    <n v="2964"/>
    <n v="65"/>
    <n v="75"/>
    <n v="4"/>
    <n v="93"/>
    <n v="101"/>
    <n v="4"/>
    <n v="124"/>
    <n v="49"/>
    <n v="141"/>
    <n v="153"/>
    <n v="1"/>
    <n v="173"/>
    <n v="2"/>
    <n v="192"/>
    <n v="201"/>
    <x v="0"/>
  </r>
  <r>
    <x v="0"/>
    <n v="24"/>
    <x v="4"/>
    <n v="43"/>
    <n v="1546"/>
    <n v="61"/>
    <n v="74"/>
    <n v="4"/>
    <n v="93"/>
    <n v="103"/>
    <n v="4"/>
    <n v="123"/>
    <n v="24"/>
    <n v="141"/>
    <n v="151"/>
    <n v="1"/>
    <n v="172"/>
    <n v="1"/>
    <n v="191"/>
    <n v="201"/>
    <x v="1"/>
  </r>
  <r>
    <x v="3"/>
    <n v="6"/>
    <x v="2"/>
    <n v="43"/>
    <n v="683"/>
    <n v="61"/>
    <n v="72"/>
    <n v="2"/>
    <n v="92"/>
    <n v="101"/>
    <n v="1"/>
    <n v="122"/>
    <n v="29"/>
    <n v="141"/>
    <n v="152"/>
    <n v="1"/>
    <n v="173"/>
    <n v="1"/>
    <n v="191"/>
    <n v="201"/>
    <x v="0"/>
  </r>
  <r>
    <x v="1"/>
    <n v="36"/>
    <x v="1"/>
    <n v="40"/>
    <n v="12389"/>
    <n v="65"/>
    <n v="73"/>
    <n v="1"/>
    <n v="93"/>
    <n v="101"/>
    <n v="4"/>
    <n v="124"/>
    <n v="37"/>
    <n v="143"/>
    <n v="153"/>
    <n v="1"/>
    <n v="173"/>
    <n v="1"/>
    <n v="192"/>
    <n v="201"/>
    <x v="1"/>
  </r>
  <r>
    <x v="1"/>
    <n v="24"/>
    <x v="2"/>
    <n v="49"/>
    <n v="4712"/>
    <n v="65"/>
    <n v="73"/>
    <n v="4"/>
    <n v="93"/>
    <n v="101"/>
    <n v="2"/>
    <n v="122"/>
    <n v="37"/>
    <n v="141"/>
    <n v="152"/>
    <n v="2"/>
    <n v="174"/>
    <n v="1"/>
    <n v="192"/>
    <n v="201"/>
    <x v="0"/>
  </r>
  <r>
    <x v="1"/>
    <n v="24"/>
    <x v="2"/>
    <n v="43"/>
    <n v="1553"/>
    <n v="62"/>
    <n v="74"/>
    <n v="3"/>
    <n v="92"/>
    <n v="101"/>
    <n v="2"/>
    <n v="122"/>
    <n v="23"/>
    <n v="143"/>
    <n v="151"/>
    <n v="2"/>
    <n v="173"/>
    <n v="1"/>
    <n v="192"/>
    <n v="201"/>
    <x v="0"/>
  </r>
  <r>
    <x v="0"/>
    <n v="12"/>
    <x v="1"/>
    <n v="40"/>
    <n v="1372"/>
    <n v="61"/>
    <n v="74"/>
    <n v="2"/>
    <n v="91"/>
    <n v="101"/>
    <n v="3"/>
    <n v="123"/>
    <n v="36"/>
    <n v="143"/>
    <n v="152"/>
    <n v="1"/>
    <n v="173"/>
    <n v="1"/>
    <n v="191"/>
    <n v="201"/>
    <x v="1"/>
  </r>
  <r>
    <x v="2"/>
    <n v="24"/>
    <x v="0"/>
    <n v="43"/>
    <n v="2578"/>
    <n v="64"/>
    <n v="75"/>
    <n v="2"/>
    <n v="93"/>
    <n v="101"/>
    <n v="2"/>
    <n v="123"/>
    <n v="34"/>
    <n v="143"/>
    <n v="152"/>
    <n v="1"/>
    <n v="173"/>
    <n v="1"/>
    <n v="191"/>
    <n v="201"/>
    <x v="0"/>
  </r>
  <r>
    <x v="1"/>
    <n v="48"/>
    <x v="1"/>
    <n v="43"/>
    <n v="3979"/>
    <n v="65"/>
    <n v="74"/>
    <n v="4"/>
    <n v="93"/>
    <n v="101"/>
    <n v="1"/>
    <n v="123"/>
    <n v="41"/>
    <n v="143"/>
    <n v="152"/>
    <n v="2"/>
    <n v="173"/>
    <n v="2"/>
    <n v="192"/>
    <n v="201"/>
    <x v="0"/>
  </r>
  <r>
    <x v="0"/>
    <n v="48"/>
    <x v="1"/>
    <n v="43"/>
    <n v="6758"/>
    <n v="61"/>
    <n v="73"/>
    <n v="3"/>
    <n v="92"/>
    <n v="101"/>
    <n v="2"/>
    <n v="123"/>
    <n v="31"/>
    <n v="143"/>
    <n v="152"/>
    <n v="1"/>
    <n v="173"/>
    <n v="1"/>
    <n v="192"/>
    <n v="201"/>
    <x v="1"/>
  </r>
  <r>
    <x v="0"/>
    <n v="24"/>
    <x v="1"/>
    <n v="42"/>
    <n v="3234"/>
    <n v="61"/>
    <n v="72"/>
    <n v="4"/>
    <n v="92"/>
    <n v="101"/>
    <n v="4"/>
    <n v="121"/>
    <n v="23"/>
    <n v="143"/>
    <n v="151"/>
    <n v="1"/>
    <n v="172"/>
    <n v="1"/>
    <n v="192"/>
    <n v="201"/>
    <x v="1"/>
  </r>
  <r>
    <x v="2"/>
    <n v="30"/>
    <x v="0"/>
    <n v="43"/>
    <n v="5954"/>
    <n v="61"/>
    <n v="74"/>
    <n v="3"/>
    <n v="93"/>
    <n v="102"/>
    <n v="2"/>
    <n v="123"/>
    <n v="38"/>
    <n v="143"/>
    <n v="152"/>
    <n v="1"/>
    <n v="173"/>
    <n v="1"/>
    <n v="191"/>
    <n v="201"/>
    <x v="0"/>
  </r>
  <r>
    <x v="2"/>
    <n v="24"/>
    <x v="1"/>
    <n v="41"/>
    <n v="5433"/>
    <n v="65"/>
    <n v="71"/>
    <n v="2"/>
    <n v="92"/>
    <n v="101"/>
    <n v="4"/>
    <n v="122"/>
    <n v="26"/>
    <n v="143"/>
    <n v="151"/>
    <n v="1"/>
    <n v="174"/>
    <n v="1"/>
    <n v="192"/>
    <n v="201"/>
    <x v="0"/>
  </r>
  <r>
    <x v="0"/>
    <n v="15"/>
    <x v="1"/>
    <n v="49"/>
    <n v="806"/>
    <n v="61"/>
    <n v="73"/>
    <n v="4"/>
    <n v="92"/>
    <n v="101"/>
    <n v="4"/>
    <n v="122"/>
    <n v="22"/>
    <n v="143"/>
    <n v="152"/>
    <n v="1"/>
    <n v="172"/>
    <n v="1"/>
    <n v="191"/>
    <n v="201"/>
    <x v="0"/>
  </r>
  <r>
    <x v="1"/>
    <n v="9"/>
    <x v="1"/>
    <n v="43"/>
    <n v="1082"/>
    <n v="61"/>
    <n v="75"/>
    <n v="4"/>
    <n v="93"/>
    <n v="101"/>
    <n v="4"/>
    <n v="123"/>
    <n v="27"/>
    <n v="143"/>
    <n v="152"/>
    <n v="2"/>
    <n v="172"/>
    <n v="1"/>
    <n v="191"/>
    <n v="201"/>
    <x v="0"/>
  </r>
  <r>
    <x v="2"/>
    <n v="15"/>
    <x v="0"/>
    <n v="42"/>
    <n v="2788"/>
    <n v="61"/>
    <n v="74"/>
    <n v="2"/>
    <n v="92"/>
    <n v="102"/>
    <n v="3"/>
    <n v="123"/>
    <n v="24"/>
    <n v="141"/>
    <n v="152"/>
    <n v="2"/>
    <n v="173"/>
    <n v="1"/>
    <n v="191"/>
    <n v="201"/>
    <x v="0"/>
  </r>
  <r>
    <x v="1"/>
    <n v="12"/>
    <x v="1"/>
    <n v="43"/>
    <n v="2930"/>
    <n v="61"/>
    <n v="74"/>
    <n v="2"/>
    <n v="92"/>
    <n v="101"/>
    <n v="1"/>
    <n v="121"/>
    <n v="27"/>
    <n v="143"/>
    <n v="152"/>
    <n v="1"/>
    <n v="173"/>
    <n v="1"/>
    <n v="191"/>
    <n v="201"/>
    <x v="0"/>
  </r>
  <r>
    <x v="2"/>
    <n v="24"/>
    <x v="0"/>
    <n v="46"/>
    <n v="1927"/>
    <n v="65"/>
    <n v="73"/>
    <n v="3"/>
    <n v="92"/>
    <n v="101"/>
    <n v="2"/>
    <n v="123"/>
    <n v="33"/>
    <n v="143"/>
    <n v="152"/>
    <n v="2"/>
    <n v="173"/>
    <n v="1"/>
    <n v="192"/>
    <n v="201"/>
    <x v="0"/>
  </r>
  <r>
    <x v="1"/>
    <n v="36"/>
    <x v="0"/>
    <n v="40"/>
    <n v="2820"/>
    <n v="61"/>
    <n v="72"/>
    <n v="4"/>
    <n v="91"/>
    <n v="101"/>
    <n v="4"/>
    <n v="123"/>
    <n v="27"/>
    <n v="143"/>
    <n v="152"/>
    <n v="2"/>
    <n v="173"/>
    <n v="1"/>
    <n v="191"/>
    <n v="201"/>
    <x v="1"/>
  </r>
  <r>
    <x v="2"/>
    <n v="24"/>
    <x v="1"/>
    <n v="48"/>
    <n v="937"/>
    <n v="61"/>
    <n v="72"/>
    <n v="4"/>
    <n v="94"/>
    <n v="101"/>
    <n v="3"/>
    <n v="123"/>
    <n v="27"/>
    <n v="143"/>
    <n v="152"/>
    <n v="2"/>
    <n v="172"/>
    <n v="1"/>
    <n v="191"/>
    <n v="201"/>
    <x v="0"/>
  </r>
  <r>
    <x v="1"/>
    <n v="18"/>
    <x v="0"/>
    <n v="40"/>
    <n v="1056"/>
    <n v="61"/>
    <n v="75"/>
    <n v="3"/>
    <n v="93"/>
    <n v="103"/>
    <n v="3"/>
    <n v="121"/>
    <n v="30"/>
    <n v="141"/>
    <n v="152"/>
    <n v="2"/>
    <n v="173"/>
    <n v="1"/>
    <n v="191"/>
    <n v="201"/>
    <x v="1"/>
  </r>
  <r>
    <x v="1"/>
    <n v="12"/>
    <x v="0"/>
    <n v="40"/>
    <n v="3124"/>
    <n v="61"/>
    <n v="72"/>
    <n v="1"/>
    <n v="93"/>
    <n v="101"/>
    <n v="3"/>
    <n v="121"/>
    <n v="49"/>
    <n v="141"/>
    <n v="152"/>
    <n v="2"/>
    <n v="172"/>
    <n v="2"/>
    <n v="191"/>
    <n v="201"/>
    <x v="0"/>
  </r>
  <r>
    <x v="2"/>
    <n v="9"/>
    <x v="1"/>
    <n v="42"/>
    <n v="1388"/>
    <n v="61"/>
    <n v="73"/>
    <n v="4"/>
    <n v="92"/>
    <n v="101"/>
    <n v="2"/>
    <n v="121"/>
    <n v="26"/>
    <n v="143"/>
    <n v="151"/>
    <n v="1"/>
    <n v="173"/>
    <n v="1"/>
    <n v="191"/>
    <n v="201"/>
    <x v="0"/>
  </r>
  <r>
    <x v="1"/>
    <n v="36"/>
    <x v="1"/>
    <n v="45"/>
    <n v="2384"/>
    <n v="61"/>
    <n v="72"/>
    <n v="4"/>
    <n v="93"/>
    <n v="101"/>
    <n v="1"/>
    <n v="124"/>
    <n v="33"/>
    <n v="143"/>
    <n v="151"/>
    <n v="1"/>
    <n v="172"/>
    <n v="1"/>
    <n v="191"/>
    <n v="201"/>
    <x v="1"/>
  </r>
  <r>
    <x v="2"/>
    <n v="12"/>
    <x v="1"/>
    <n v="40"/>
    <n v="2133"/>
    <n v="65"/>
    <n v="75"/>
    <n v="4"/>
    <n v="92"/>
    <n v="101"/>
    <n v="4"/>
    <n v="124"/>
    <n v="52"/>
    <n v="143"/>
    <n v="153"/>
    <n v="1"/>
    <n v="174"/>
    <n v="1"/>
    <n v="192"/>
    <n v="201"/>
    <x v="0"/>
  </r>
  <r>
    <x v="0"/>
    <n v="18"/>
    <x v="1"/>
    <n v="42"/>
    <n v="2039"/>
    <n v="61"/>
    <n v="73"/>
    <n v="1"/>
    <n v="92"/>
    <n v="101"/>
    <n v="4"/>
    <n v="121"/>
    <n v="20"/>
    <n v="141"/>
    <n v="151"/>
    <n v="1"/>
    <n v="173"/>
    <n v="1"/>
    <n v="191"/>
    <n v="201"/>
    <x v="1"/>
  </r>
  <r>
    <x v="0"/>
    <n v="9"/>
    <x v="0"/>
    <n v="40"/>
    <n v="2799"/>
    <n v="61"/>
    <n v="73"/>
    <n v="2"/>
    <n v="93"/>
    <n v="101"/>
    <n v="2"/>
    <n v="121"/>
    <n v="36"/>
    <n v="143"/>
    <n v="151"/>
    <n v="2"/>
    <n v="173"/>
    <n v="2"/>
    <n v="191"/>
    <n v="201"/>
    <x v="0"/>
  </r>
  <r>
    <x v="0"/>
    <n v="12"/>
    <x v="1"/>
    <n v="42"/>
    <n v="1289"/>
    <n v="61"/>
    <n v="73"/>
    <n v="4"/>
    <n v="93"/>
    <n v="103"/>
    <n v="1"/>
    <n v="122"/>
    <n v="21"/>
    <n v="143"/>
    <n v="152"/>
    <n v="1"/>
    <n v="172"/>
    <n v="1"/>
    <n v="191"/>
    <n v="201"/>
    <x v="0"/>
  </r>
  <r>
    <x v="0"/>
    <n v="18"/>
    <x v="1"/>
    <n v="44"/>
    <n v="1217"/>
    <n v="61"/>
    <n v="73"/>
    <n v="4"/>
    <n v="94"/>
    <n v="101"/>
    <n v="3"/>
    <n v="121"/>
    <n v="47"/>
    <n v="143"/>
    <n v="152"/>
    <n v="1"/>
    <n v="172"/>
    <n v="1"/>
    <n v="192"/>
    <n v="201"/>
    <x v="1"/>
  </r>
  <r>
    <x v="0"/>
    <n v="12"/>
    <x v="0"/>
    <n v="42"/>
    <n v="2246"/>
    <n v="61"/>
    <n v="75"/>
    <n v="3"/>
    <n v="93"/>
    <n v="101"/>
    <n v="3"/>
    <n v="122"/>
    <n v="60"/>
    <n v="143"/>
    <n v="152"/>
    <n v="2"/>
    <n v="173"/>
    <n v="1"/>
    <n v="191"/>
    <n v="201"/>
    <x v="1"/>
  </r>
  <r>
    <x v="0"/>
    <n v="12"/>
    <x v="0"/>
    <n v="43"/>
    <n v="385"/>
    <n v="61"/>
    <n v="74"/>
    <n v="4"/>
    <n v="92"/>
    <n v="101"/>
    <n v="3"/>
    <n v="121"/>
    <n v="58"/>
    <n v="143"/>
    <n v="152"/>
    <n v="4"/>
    <n v="172"/>
    <n v="1"/>
    <n v="192"/>
    <n v="201"/>
    <x v="0"/>
  </r>
  <r>
    <x v="1"/>
    <n v="24"/>
    <x v="2"/>
    <n v="40"/>
    <n v="1965"/>
    <n v="65"/>
    <n v="73"/>
    <n v="4"/>
    <n v="92"/>
    <n v="101"/>
    <n v="4"/>
    <n v="123"/>
    <n v="42"/>
    <n v="143"/>
    <n v="151"/>
    <n v="2"/>
    <n v="173"/>
    <n v="1"/>
    <n v="192"/>
    <n v="201"/>
    <x v="0"/>
  </r>
  <r>
    <x v="2"/>
    <n v="21"/>
    <x v="1"/>
    <n v="49"/>
    <n v="1572"/>
    <n v="64"/>
    <n v="75"/>
    <n v="4"/>
    <n v="92"/>
    <n v="101"/>
    <n v="4"/>
    <n v="121"/>
    <n v="36"/>
    <n v="141"/>
    <n v="152"/>
    <n v="1"/>
    <n v="172"/>
    <n v="1"/>
    <n v="191"/>
    <n v="201"/>
    <x v="0"/>
  </r>
  <r>
    <x v="1"/>
    <n v="24"/>
    <x v="1"/>
    <n v="40"/>
    <n v="2718"/>
    <n v="61"/>
    <n v="73"/>
    <n v="3"/>
    <n v="92"/>
    <n v="101"/>
    <n v="4"/>
    <n v="122"/>
    <n v="20"/>
    <n v="143"/>
    <n v="151"/>
    <n v="1"/>
    <n v="172"/>
    <n v="1"/>
    <n v="192"/>
    <n v="201"/>
    <x v="1"/>
  </r>
  <r>
    <x v="0"/>
    <n v="24"/>
    <x v="4"/>
    <n v="410"/>
    <n v="1358"/>
    <n v="65"/>
    <n v="75"/>
    <n v="4"/>
    <n v="93"/>
    <n v="101"/>
    <n v="3"/>
    <n v="123"/>
    <n v="40"/>
    <n v="142"/>
    <n v="152"/>
    <n v="1"/>
    <n v="174"/>
    <n v="1"/>
    <n v="192"/>
    <n v="201"/>
    <x v="1"/>
  </r>
  <r>
    <x v="1"/>
    <n v="6"/>
    <x v="4"/>
    <n v="40"/>
    <n v="931"/>
    <n v="62"/>
    <n v="72"/>
    <n v="1"/>
    <n v="92"/>
    <n v="101"/>
    <n v="1"/>
    <n v="122"/>
    <n v="32"/>
    <n v="142"/>
    <n v="152"/>
    <n v="1"/>
    <n v="172"/>
    <n v="1"/>
    <n v="191"/>
    <n v="201"/>
    <x v="1"/>
  </r>
  <r>
    <x v="0"/>
    <n v="24"/>
    <x v="1"/>
    <n v="40"/>
    <n v="1442"/>
    <n v="61"/>
    <n v="74"/>
    <n v="4"/>
    <n v="92"/>
    <n v="101"/>
    <n v="4"/>
    <n v="123"/>
    <n v="23"/>
    <n v="143"/>
    <n v="151"/>
    <n v="2"/>
    <n v="173"/>
    <n v="1"/>
    <n v="191"/>
    <n v="201"/>
    <x v="1"/>
  </r>
  <r>
    <x v="1"/>
    <n v="24"/>
    <x v="3"/>
    <n v="49"/>
    <n v="4241"/>
    <n v="61"/>
    <n v="73"/>
    <n v="1"/>
    <n v="93"/>
    <n v="101"/>
    <n v="4"/>
    <n v="121"/>
    <n v="36"/>
    <n v="143"/>
    <n v="152"/>
    <n v="3"/>
    <n v="172"/>
    <n v="1"/>
    <n v="192"/>
    <n v="201"/>
    <x v="1"/>
  </r>
  <r>
    <x v="2"/>
    <n v="18"/>
    <x v="0"/>
    <n v="40"/>
    <n v="2775"/>
    <n v="61"/>
    <n v="74"/>
    <n v="2"/>
    <n v="93"/>
    <n v="101"/>
    <n v="2"/>
    <n v="122"/>
    <n v="31"/>
    <n v="141"/>
    <n v="152"/>
    <n v="2"/>
    <n v="173"/>
    <n v="1"/>
    <n v="191"/>
    <n v="201"/>
    <x v="1"/>
  </r>
  <r>
    <x v="2"/>
    <n v="24"/>
    <x v="2"/>
    <n v="49"/>
    <n v="3863"/>
    <n v="61"/>
    <n v="73"/>
    <n v="1"/>
    <n v="93"/>
    <n v="101"/>
    <n v="2"/>
    <n v="124"/>
    <n v="32"/>
    <n v="143"/>
    <n v="153"/>
    <n v="1"/>
    <n v="173"/>
    <n v="1"/>
    <n v="191"/>
    <n v="201"/>
    <x v="0"/>
  </r>
  <r>
    <x v="1"/>
    <n v="7"/>
    <x v="1"/>
    <n v="43"/>
    <n v="2329"/>
    <n v="61"/>
    <n v="72"/>
    <n v="1"/>
    <n v="92"/>
    <n v="103"/>
    <n v="1"/>
    <n v="121"/>
    <n v="45"/>
    <n v="143"/>
    <n v="152"/>
    <n v="1"/>
    <n v="173"/>
    <n v="1"/>
    <n v="191"/>
    <n v="201"/>
    <x v="0"/>
  </r>
  <r>
    <x v="1"/>
    <n v="9"/>
    <x v="1"/>
    <n v="42"/>
    <n v="918"/>
    <n v="61"/>
    <n v="73"/>
    <n v="4"/>
    <n v="92"/>
    <n v="101"/>
    <n v="1"/>
    <n v="122"/>
    <n v="30"/>
    <n v="143"/>
    <n v="152"/>
    <n v="1"/>
    <n v="173"/>
    <n v="1"/>
    <n v="191"/>
    <n v="201"/>
    <x v="1"/>
  </r>
  <r>
    <x v="1"/>
    <n v="24"/>
    <x v="4"/>
    <n v="46"/>
    <n v="1837"/>
    <n v="61"/>
    <n v="74"/>
    <n v="4"/>
    <n v="92"/>
    <n v="101"/>
    <n v="4"/>
    <n v="124"/>
    <n v="34"/>
    <n v="141"/>
    <n v="153"/>
    <n v="1"/>
    <n v="172"/>
    <n v="1"/>
    <n v="191"/>
    <n v="201"/>
    <x v="1"/>
  </r>
  <r>
    <x v="2"/>
    <n v="36"/>
    <x v="1"/>
    <n v="42"/>
    <n v="3349"/>
    <n v="61"/>
    <n v="73"/>
    <n v="4"/>
    <n v="92"/>
    <n v="101"/>
    <n v="2"/>
    <n v="123"/>
    <n v="28"/>
    <n v="143"/>
    <n v="152"/>
    <n v="1"/>
    <n v="174"/>
    <n v="1"/>
    <n v="192"/>
    <n v="201"/>
    <x v="1"/>
  </r>
  <r>
    <x v="3"/>
    <n v="10"/>
    <x v="1"/>
    <n v="42"/>
    <n v="1275"/>
    <n v="61"/>
    <n v="72"/>
    <n v="4"/>
    <n v="92"/>
    <n v="101"/>
    <n v="2"/>
    <n v="122"/>
    <n v="23"/>
    <n v="143"/>
    <n v="152"/>
    <n v="1"/>
    <n v="173"/>
    <n v="1"/>
    <n v="191"/>
    <n v="201"/>
    <x v="0"/>
  </r>
  <r>
    <x v="0"/>
    <n v="24"/>
    <x v="4"/>
    <n v="42"/>
    <n v="2828"/>
    <n v="63"/>
    <n v="73"/>
    <n v="4"/>
    <n v="93"/>
    <n v="101"/>
    <n v="4"/>
    <n v="121"/>
    <n v="22"/>
    <n v="142"/>
    <n v="152"/>
    <n v="1"/>
    <n v="173"/>
    <n v="1"/>
    <n v="192"/>
    <n v="201"/>
    <x v="0"/>
  </r>
  <r>
    <x v="2"/>
    <n v="24"/>
    <x v="0"/>
    <n v="49"/>
    <n v="4526"/>
    <n v="61"/>
    <n v="73"/>
    <n v="3"/>
    <n v="93"/>
    <n v="101"/>
    <n v="2"/>
    <n v="121"/>
    <n v="74"/>
    <n v="143"/>
    <n v="152"/>
    <n v="1"/>
    <n v="174"/>
    <n v="1"/>
    <n v="192"/>
    <n v="201"/>
    <x v="0"/>
  </r>
  <r>
    <x v="1"/>
    <n v="36"/>
    <x v="1"/>
    <n v="43"/>
    <n v="2671"/>
    <n v="62"/>
    <n v="73"/>
    <n v="4"/>
    <n v="92"/>
    <n v="102"/>
    <n v="4"/>
    <n v="124"/>
    <n v="50"/>
    <n v="143"/>
    <n v="153"/>
    <n v="1"/>
    <n v="173"/>
    <n v="1"/>
    <n v="191"/>
    <n v="201"/>
    <x v="1"/>
  </r>
  <r>
    <x v="2"/>
    <n v="18"/>
    <x v="1"/>
    <n v="43"/>
    <n v="2051"/>
    <n v="61"/>
    <n v="72"/>
    <n v="4"/>
    <n v="93"/>
    <n v="101"/>
    <n v="1"/>
    <n v="121"/>
    <n v="33"/>
    <n v="143"/>
    <n v="152"/>
    <n v="1"/>
    <n v="173"/>
    <n v="1"/>
    <n v="191"/>
    <n v="201"/>
    <x v="0"/>
  </r>
  <r>
    <x v="2"/>
    <n v="15"/>
    <x v="1"/>
    <n v="41"/>
    <n v="1300"/>
    <n v="65"/>
    <n v="75"/>
    <n v="4"/>
    <n v="93"/>
    <n v="101"/>
    <n v="4"/>
    <n v="124"/>
    <n v="45"/>
    <n v="141"/>
    <n v="153"/>
    <n v="1"/>
    <n v="173"/>
    <n v="2"/>
    <n v="191"/>
    <n v="201"/>
    <x v="0"/>
  </r>
  <r>
    <x v="0"/>
    <n v="12"/>
    <x v="1"/>
    <n v="44"/>
    <n v="741"/>
    <n v="62"/>
    <n v="71"/>
    <n v="4"/>
    <n v="92"/>
    <n v="101"/>
    <n v="3"/>
    <n v="122"/>
    <n v="22"/>
    <n v="143"/>
    <n v="152"/>
    <n v="1"/>
    <n v="173"/>
    <n v="1"/>
    <n v="191"/>
    <n v="201"/>
    <x v="1"/>
  </r>
  <r>
    <x v="3"/>
    <n v="10"/>
    <x v="1"/>
    <n v="40"/>
    <n v="1240"/>
    <n v="62"/>
    <n v="75"/>
    <n v="1"/>
    <n v="92"/>
    <n v="101"/>
    <n v="4"/>
    <n v="124"/>
    <n v="48"/>
    <n v="143"/>
    <n v="153"/>
    <n v="1"/>
    <n v="172"/>
    <n v="2"/>
    <n v="191"/>
    <n v="201"/>
    <x v="1"/>
  </r>
  <r>
    <x v="0"/>
    <n v="21"/>
    <x v="1"/>
    <n v="43"/>
    <n v="3357"/>
    <n v="64"/>
    <n v="72"/>
    <n v="4"/>
    <n v="92"/>
    <n v="101"/>
    <n v="2"/>
    <n v="123"/>
    <n v="29"/>
    <n v="141"/>
    <n v="152"/>
    <n v="1"/>
    <n v="173"/>
    <n v="1"/>
    <n v="191"/>
    <n v="201"/>
    <x v="0"/>
  </r>
  <r>
    <x v="0"/>
    <n v="24"/>
    <x v="4"/>
    <n v="41"/>
    <n v="3632"/>
    <n v="61"/>
    <n v="73"/>
    <n v="1"/>
    <n v="92"/>
    <n v="103"/>
    <n v="4"/>
    <n v="123"/>
    <n v="22"/>
    <n v="141"/>
    <n v="151"/>
    <n v="1"/>
    <n v="173"/>
    <n v="1"/>
    <n v="191"/>
    <n v="202"/>
    <x v="0"/>
  </r>
  <r>
    <x v="2"/>
    <n v="18"/>
    <x v="2"/>
    <n v="42"/>
    <n v="1808"/>
    <n v="61"/>
    <n v="74"/>
    <n v="4"/>
    <n v="92"/>
    <n v="101"/>
    <n v="1"/>
    <n v="121"/>
    <n v="22"/>
    <n v="143"/>
    <n v="152"/>
    <n v="1"/>
    <n v="173"/>
    <n v="1"/>
    <n v="191"/>
    <n v="201"/>
    <x v="1"/>
  </r>
  <r>
    <x v="1"/>
    <n v="48"/>
    <x v="3"/>
    <n v="49"/>
    <n v="12204"/>
    <n v="65"/>
    <n v="73"/>
    <n v="2"/>
    <n v="93"/>
    <n v="101"/>
    <n v="2"/>
    <n v="123"/>
    <n v="48"/>
    <n v="141"/>
    <n v="152"/>
    <n v="1"/>
    <n v="174"/>
    <n v="1"/>
    <n v="192"/>
    <n v="201"/>
    <x v="0"/>
  </r>
  <r>
    <x v="1"/>
    <n v="60"/>
    <x v="2"/>
    <n v="43"/>
    <n v="9157"/>
    <n v="65"/>
    <n v="73"/>
    <n v="2"/>
    <n v="93"/>
    <n v="101"/>
    <n v="2"/>
    <n v="124"/>
    <n v="27"/>
    <n v="143"/>
    <n v="153"/>
    <n v="1"/>
    <n v="174"/>
    <n v="1"/>
    <n v="191"/>
    <n v="201"/>
    <x v="0"/>
  </r>
  <r>
    <x v="0"/>
    <n v="6"/>
    <x v="0"/>
    <n v="40"/>
    <n v="3676"/>
    <n v="61"/>
    <n v="73"/>
    <n v="1"/>
    <n v="93"/>
    <n v="101"/>
    <n v="3"/>
    <n v="121"/>
    <n v="37"/>
    <n v="143"/>
    <n v="151"/>
    <n v="3"/>
    <n v="173"/>
    <n v="2"/>
    <n v="191"/>
    <n v="201"/>
    <x v="0"/>
  </r>
  <r>
    <x v="1"/>
    <n v="30"/>
    <x v="1"/>
    <n v="42"/>
    <n v="3441"/>
    <n v="62"/>
    <n v="73"/>
    <n v="2"/>
    <n v="92"/>
    <n v="102"/>
    <n v="4"/>
    <n v="123"/>
    <n v="21"/>
    <n v="143"/>
    <n v="151"/>
    <n v="1"/>
    <n v="173"/>
    <n v="1"/>
    <n v="191"/>
    <n v="201"/>
    <x v="1"/>
  </r>
  <r>
    <x v="2"/>
    <n v="12"/>
    <x v="1"/>
    <n v="40"/>
    <n v="640"/>
    <n v="61"/>
    <n v="73"/>
    <n v="4"/>
    <n v="91"/>
    <n v="101"/>
    <n v="2"/>
    <n v="121"/>
    <n v="49"/>
    <n v="143"/>
    <n v="152"/>
    <n v="1"/>
    <n v="172"/>
    <n v="1"/>
    <n v="191"/>
    <n v="201"/>
    <x v="0"/>
  </r>
  <r>
    <x v="1"/>
    <n v="21"/>
    <x v="0"/>
    <n v="49"/>
    <n v="3652"/>
    <n v="61"/>
    <n v="74"/>
    <n v="2"/>
    <n v="93"/>
    <n v="101"/>
    <n v="3"/>
    <n v="122"/>
    <n v="27"/>
    <n v="143"/>
    <n v="152"/>
    <n v="2"/>
    <n v="173"/>
    <n v="1"/>
    <n v="191"/>
    <n v="201"/>
    <x v="0"/>
  </r>
  <r>
    <x v="2"/>
    <n v="18"/>
    <x v="0"/>
    <n v="40"/>
    <n v="1530"/>
    <n v="61"/>
    <n v="73"/>
    <n v="3"/>
    <n v="93"/>
    <n v="101"/>
    <n v="2"/>
    <n v="122"/>
    <n v="32"/>
    <n v="141"/>
    <n v="152"/>
    <n v="2"/>
    <n v="173"/>
    <n v="1"/>
    <n v="191"/>
    <n v="201"/>
    <x v="1"/>
  </r>
  <r>
    <x v="2"/>
    <n v="48"/>
    <x v="1"/>
    <n v="49"/>
    <n v="3914"/>
    <n v="65"/>
    <n v="73"/>
    <n v="4"/>
    <n v="91"/>
    <n v="101"/>
    <n v="2"/>
    <n v="121"/>
    <n v="38"/>
    <n v="141"/>
    <n v="152"/>
    <n v="1"/>
    <n v="173"/>
    <n v="1"/>
    <n v="191"/>
    <n v="201"/>
    <x v="1"/>
  </r>
  <r>
    <x v="0"/>
    <n v="12"/>
    <x v="1"/>
    <n v="42"/>
    <n v="1858"/>
    <n v="61"/>
    <n v="72"/>
    <n v="4"/>
    <n v="92"/>
    <n v="101"/>
    <n v="1"/>
    <n v="123"/>
    <n v="22"/>
    <n v="143"/>
    <n v="151"/>
    <n v="1"/>
    <n v="173"/>
    <n v="1"/>
    <n v="191"/>
    <n v="201"/>
    <x v="0"/>
  </r>
  <r>
    <x v="0"/>
    <n v="18"/>
    <x v="1"/>
    <n v="43"/>
    <n v="2600"/>
    <n v="61"/>
    <n v="73"/>
    <n v="4"/>
    <n v="93"/>
    <n v="101"/>
    <n v="4"/>
    <n v="124"/>
    <n v="65"/>
    <n v="143"/>
    <n v="153"/>
    <n v="2"/>
    <n v="173"/>
    <n v="1"/>
    <n v="191"/>
    <n v="201"/>
    <x v="1"/>
  </r>
  <r>
    <x v="2"/>
    <n v="15"/>
    <x v="1"/>
    <n v="43"/>
    <n v="1979"/>
    <n v="65"/>
    <n v="75"/>
    <n v="4"/>
    <n v="93"/>
    <n v="101"/>
    <n v="2"/>
    <n v="123"/>
    <n v="35"/>
    <n v="143"/>
    <n v="152"/>
    <n v="1"/>
    <n v="173"/>
    <n v="1"/>
    <n v="191"/>
    <n v="201"/>
    <x v="0"/>
  </r>
  <r>
    <x v="3"/>
    <n v="6"/>
    <x v="1"/>
    <n v="42"/>
    <n v="2116"/>
    <n v="61"/>
    <n v="73"/>
    <n v="2"/>
    <n v="93"/>
    <n v="101"/>
    <n v="2"/>
    <n v="121"/>
    <n v="41"/>
    <n v="143"/>
    <n v="152"/>
    <n v="1"/>
    <n v="173"/>
    <n v="1"/>
    <n v="192"/>
    <n v="201"/>
    <x v="0"/>
  </r>
  <r>
    <x v="1"/>
    <n v="9"/>
    <x v="4"/>
    <n v="40"/>
    <n v="1437"/>
    <n v="62"/>
    <n v="74"/>
    <n v="2"/>
    <n v="93"/>
    <n v="101"/>
    <n v="3"/>
    <n v="124"/>
    <n v="29"/>
    <n v="143"/>
    <n v="152"/>
    <n v="1"/>
    <n v="173"/>
    <n v="1"/>
    <n v="191"/>
    <n v="201"/>
    <x v="1"/>
  </r>
  <r>
    <x v="2"/>
    <n v="42"/>
    <x v="0"/>
    <n v="42"/>
    <n v="4042"/>
    <n v="63"/>
    <n v="73"/>
    <n v="4"/>
    <n v="93"/>
    <n v="101"/>
    <n v="4"/>
    <n v="121"/>
    <n v="36"/>
    <n v="143"/>
    <n v="152"/>
    <n v="2"/>
    <n v="173"/>
    <n v="1"/>
    <n v="192"/>
    <n v="201"/>
    <x v="0"/>
  </r>
  <r>
    <x v="2"/>
    <n v="9"/>
    <x v="1"/>
    <n v="46"/>
    <n v="3832"/>
    <n v="65"/>
    <n v="75"/>
    <n v="1"/>
    <n v="93"/>
    <n v="101"/>
    <n v="4"/>
    <n v="121"/>
    <n v="64"/>
    <n v="143"/>
    <n v="152"/>
    <n v="1"/>
    <n v="172"/>
    <n v="1"/>
    <n v="191"/>
    <n v="201"/>
    <x v="0"/>
  </r>
  <r>
    <x v="0"/>
    <n v="24"/>
    <x v="1"/>
    <n v="43"/>
    <n v="3660"/>
    <n v="61"/>
    <n v="73"/>
    <n v="2"/>
    <n v="92"/>
    <n v="101"/>
    <n v="4"/>
    <n v="123"/>
    <n v="28"/>
    <n v="143"/>
    <n v="152"/>
    <n v="1"/>
    <n v="173"/>
    <n v="1"/>
    <n v="191"/>
    <n v="201"/>
    <x v="0"/>
  </r>
  <r>
    <x v="0"/>
    <n v="18"/>
    <x v="4"/>
    <n v="42"/>
    <n v="1553"/>
    <n v="61"/>
    <n v="73"/>
    <n v="4"/>
    <n v="93"/>
    <n v="101"/>
    <n v="3"/>
    <n v="123"/>
    <n v="44"/>
    <n v="141"/>
    <n v="152"/>
    <n v="1"/>
    <n v="173"/>
    <n v="1"/>
    <n v="191"/>
    <n v="201"/>
    <x v="1"/>
  </r>
  <r>
    <x v="1"/>
    <n v="15"/>
    <x v="1"/>
    <n v="43"/>
    <n v="1444"/>
    <n v="65"/>
    <n v="72"/>
    <n v="4"/>
    <n v="93"/>
    <n v="101"/>
    <n v="1"/>
    <n v="122"/>
    <n v="23"/>
    <n v="143"/>
    <n v="152"/>
    <n v="1"/>
    <n v="173"/>
    <n v="1"/>
    <n v="191"/>
    <n v="201"/>
    <x v="0"/>
  </r>
  <r>
    <x v="2"/>
    <n v="9"/>
    <x v="1"/>
    <n v="42"/>
    <n v="1980"/>
    <n v="61"/>
    <n v="72"/>
    <n v="2"/>
    <n v="92"/>
    <n v="102"/>
    <n v="2"/>
    <n v="123"/>
    <n v="19"/>
    <n v="143"/>
    <n v="151"/>
    <n v="2"/>
    <n v="173"/>
    <n v="1"/>
    <n v="191"/>
    <n v="201"/>
    <x v="1"/>
  </r>
  <r>
    <x v="1"/>
    <n v="24"/>
    <x v="1"/>
    <n v="40"/>
    <n v="1355"/>
    <n v="61"/>
    <n v="72"/>
    <n v="3"/>
    <n v="92"/>
    <n v="101"/>
    <n v="4"/>
    <n v="123"/>
    <n v="25"/>
    <n v="143"/>
    <n v="152"/>
    <n v="1"/>
    <n v="172"/>
    <n v="1"/>
    <n v="192"/>
    <n v="201"/>
    <x v="1"/>
  </r>
  <r>
    <x v="2"/>
    <n v="12"/>
    <x v="1"/>
    <n v="46"/>
    <n v="1393"/>
    <n v="61"/>
    <n v="75"/>
    <n v="4"/>
    <n v="93"/>
    <n v="101"/>
    <n v="4"/>
    <n v="122"/>
    <n v="47"/>
    <n v="141"/>
    <n v="152"/>
    <n v="3"/>
    <n v="173"/>
    <n v="2"/>
    <n v="192"/>
    <n v="201"/>
    <x v="0"/>
  </r>
  <r>
    <x v="2"/>
    <n v="24"/>
    <x v="1"/>
    <n v="43"/>
    <n v="1376"/>
    <n v="63"/>
    <n v="74"/>
    <n v="4"/>
    <n v="92"/>
    <n v="101"/>
    <n v="1"/>
    <n v="123"/>
    <n v="28"/>
    <n v="143"/>
    <n v="152"/>
    <n v="1"/>
    <n v="173"/>
    <n v="1"/>
    <n v="191"/>
    <n v="201"/>
    <x v="0"/>
  </r>
  <r>
    <x v="2"/>
    <n v="60"/>
    <x v="2"/>
    <n v="43"/>
    <n v="15653"/>
    <n v="61"/>
    <n v="74"/>
    <n v="2"/>
    <n v="93"/>
    <n v="101"/>
    <n v="4"/>
    <n v="123"/>
    <n v="21"/>
    <n v="143"/>
    <n v="152"/>
    <n v="2"/>
    <n v="173"/>
    <n v="1"/>
    <n v="192"/>
    <n v="201"/>
    <x v="0"/>
  </r>
  <r>
    <x v="2"/>
    <n v="12"/>
    <x v="1"/>
    <n v="43"/>
    <n v="1493"/>
    <n v="61"/>
    <n v="72"/>
    <n v="4"/>
    <n v="92"/>
    <n v="101"/>
    <n v="3"/>
    <n v="123"/>
    <n v="34"/>
    <n v="143"/>
    <n v="152"/>
    <n v="1"/>
    <n v="173"/>
    <n v="2"/>
    <n v="191"/>
    <n v="201"/>
    <x v="0"/>
  </r>
  <r>
    <x v="0"/>
    <n v="42"/>
    <x v="2"/>
    <n v="43"/>
    <n v="4370"/>
    <n v="61"/>
    <n v="74"/>
    <n v="3"/>
    <n v="93"/>
    <n v="101"/>
    <n v="2"/>
    <n v="122"/>
    <n v="26"/>
    <n v="141"/>
    <n v="152"/>
    <n v="2"/>
    <n v="173"/>
    <n v="2"/>
    <n v="192"/>
    <n v="201"/>
    <x v="1"/>
  </r>
  <r>
    <x v="0"/>
    <n v="18"/>
    <x v="1"/>
    <n v="46"/>
    <n v="750"/>
    <n v="61"/>
    <n v="71"/>
    <n v="4"/>
    <n v="92"/>
    <n v="101"/>
    <n v="1"/>
    <n v="121"/>
    <n v="27"/>
    <n v="143"/>
    <n v="152"/>
    <n v="1"/>
    <n v="171"/>
    <n v="1"/>
    <n v="191"/>
    <n v="201"/>
    <x v="1"/>
  </r>
  <r>
    <x v="1"/>
    <n v="15"/>
    <x v="1"/>
    <n v="45"/>
    <n v="1308"/>
    <n v="61"/>
    <n v="75"/>
    <n v="4"/>
    <n v="93"/>
    <n v="101"/>
    <n v="4"/>
    <n v="123"/>
    <n v="38"/>
    <n v="143"/>
    <n v="152"/>
    <n v="2"/>
    <n v="172"/>
    <n v="1"/>
    <n v="191"/>
    <n v="201"/>
    <x v="0"/>
  </r>
  <r>
    <x v="2"/>
    <n v="15"/>
    <x v="1"/>
    <n v="46"/>
    <n v="4623"/>
    <n v="62"/>
    <n v="73"/>
    <n v="3"/>
    <n v="93"/>
    <n v="101"/>
    <n v="2"/>
    <n v="122"/>
    <n v="40"/>
    <n v="143"/>
    <n v="152"/>
    <n v="1"/>
    <n v="174"/>
    <n v="1"/>
    <n v="192"/>
    <n v="201"/>
    <x v="1"/>
  </r>
  <r>
    <x v="2"/>
    <n v="24"/>
    <x v="0"/>
    <n v="43"/>
    <n v="1851"/>
    <n v="61"/>
    <n v="74"/>
    <n v="4"/>
    <n v="94"/>
    <n v="103"/>
    <n v="2"/>
    <n v="123"/>
    <n v="33"/>
    <n v="143"/>
    <n v="152"/>
    <n v="2"/>
    <n v="173"/>
    <n v="1"/>
    <n v="192"/>
    <n v="201"/>
    <x v="0"/>
  </r>
  <r>
    <x v="0"/>
    <n v="18"/>
    <x v="0"/>
    <n v="43"/>
    <n v="1880"/>
    <n v="61"/>
    <n v="74"/>
    <n v="4"/>
    <n v="94"/>
    <n v="101"/>
    <n v="1"/>
    <n v="122"/>
    <n v="32"/>
    <n v="143"/>
    <n v="152"/>
    <n v="2"/>
    <n v="174"/>
    <n v="1"/>
    <n v="192"/>
    <n v="201"/>
    <x v="0"/>
  </r>
  <r>
    <x v="2"/>
    <n v="36"/>
    <x v="2"/>
    <n v="49"/>
    <n v="7980"/>
    <n v="65"/>
    <n v="72"/>
    <n v="4"/>
    <n v="93"/>
    <n v="101"/>
    <n v="4"/>
    <n v="123"/>
    <n v="27"/>
    <n v="143"/>
    <n v="151"/>
    <n v="2"/>
    <n v="173"/>
    <n v="1"/>
    <n v="192"/>
    <n v="201"/>
    <x v="1"/>
  </r>
  <r>
    <x v="0"/>
    <n v="30"/>
    <x v="3"/>
    <n v="42"/>
    <n v="4583"/>
    <n v="61"/>
    <n v="73"/>
    <n v="2"/>
    <n v="91"/>
    <n v="103"/>
    <n v="2"/>
    <n v="121"/>
    <n v="32"/>
    <n v="143"/>
    <n v="152"/>
    <n v="2"/>
    <n v="173"/>
    <n v="1"/>
    <n v="191"/>
    <n v="201"/>
    <x v="0"/>
  </r>
  <r>
    <x v="2"/>
    <n v="12"/>
    <x v="1"/>
    <n v="40"/>
    <n v="1386"/>
    <n v="63"/>
    <n v="73"/>
    <n v="2"/>
    <n v="92"/>
    <n v="101"/>
    <n v="2"/>
    <n v="122"/>
    <n v="26"/>
    <n v="143"/>
    <n v="152"/>
    <n v="1"/>
    <n v="173"/>
    <n v="1"/>
    <n v="191"/>
    <n v="201"/>
    <x v="1"/>
  </r>
  <r>
    <x v="3"/>
    <n v="24"/>
    <x v="1"/>
    <n v="40"/>
    <n v="947"/>
    <n v="61"/>
    <n v="74"/>
    <n v="4"/>
    <n v="93"/>
    <n v="101"/>
    <n v="3"/>
    <n v="124"/>
    <n v="38"/>
    <n v="141"/>
    <n v="153"/>
    <n v="1"/>
    <n v="173"/>
    <n v="2"/>
    <n v="191"/>
    <n v="201"/>
    <x v="1"/>
  </r>
  <r>
    <x v="0"/>
    <n v="12"/>
    <x v="1"/>
    <n v="46"/>
    <n v="684"/>
    <n v="61"/>
    <n v="73"/>
    <n v="4"/>
    <n v="93"/>
    <n v="101"/>
    <n v="4"/>
    <n v="123"/>
    <n v="40"/>
    <n v="143"/>
    <n v="151"/>
    <n v="1"/>
    <n v="172"/>
    <n v="2"/>
    <n v="191"/>
    <n v="201"/>
    <x v="1"/>
  </r>
  <r>
    <x v="0"/>
    <n v="48"/>
    <x v="1"/>
    <n v="46"/>
    <n v="7476"/>
    <n v="61"/>
    <n v="74"/>
    <n v="4"/>
    <n v="93"/>
    <n v="101"/>
    <n v="1"/>
    <n v="124"/>
    <n v="50"/>
    <n v="143"/>
    <n v="153"/>
    <n v="1"/>
    <n v="174"/>
    <n v="1"/>
    <n v="192"/>
    <n v="201"/>
    <x v="0"/>
  </r>
  <r>
    <x v="1"/>
    <n v="12"/>
    <x v="1"/>
    <n v="42"/>
    <n v="1922"/>
    <n v="61"/>
    <n v="73"/>
    <n v="4"/>
    <n v="93"/>
    <n v="101"/>
    <n v="2"/>
    <n v="122"/>
    <n v="37"/>
    <n v="143"/>
    <n v="152"/>
    <n v="1"/>
    <n v="172"/>
    <n v="1"/>
    <n v="191"/>
    <n v="201"/>
    <x v="1"/>
  </r>
  <r>
    <x v="0"/>
    <n v="24"/>
    <x v="1"/>
    <n v="40"/>
    <n v="2303"/>
    <n v="61"/>
    <n v="75"/>
    <n v="4"/>
    <n v="93"/>
    <n v="102"/>
    <n v="1"/>
    <n v="121"/>
    <n v="45"/>
    <n v="143"/>
    <n v="152"/>
    <n v="1"/>
    <n v="173"/>
    <n v="1"/>
    <n v="191"/>
    <n v="201"/>
    <x v="1"/>
  </r>
  <r>
    <x v="1"/>
    <n v="36"/>
    <x v="2"/>
    <n v="40"/>
    <n v="8086"/>
    <n v="62"/>
    <n v="75"/>
    <n v="2"/>
    <n v="93"/>
    <n v="101"/>
    <n v="4"/>
    <n v="123"/>
    <n v="42"/>
    <n v="143"/>
    <n v="152"/>
    <n v="4"/>
    <n v="174"/>
    <n v="1"/>
    <n v="192"/>
    <n v="201"/>
    <x v="1"/>
  </r>
  <r>
    <x v="2"/>
    <n v="24"/>
    <x v="0"/>
    <n v="41"/>
    <n v="2346"/>
    <n v="61"/>
    <n v="74"/>
    <n v="4"/>
    <n v="93"/>
    <n v="101"/>
    <n v="3"/>
    <n v="123"/>
    <n v="35"/>
    <n v="143"/>
    <n v="152"/>
    <n v="2"/>
    <n v="173"/>
    <n v="1"/>
    <n v="192"/>
    <n v="201"/>
    <x v="0"/>
  </r>
  <r>
    <x v="0"/>
    <n v="14"/>
    <x v="1"/>
    <n v="40"/>
    <n v="3973"/>
    <n v="61"/>
    <n v="71"/>
    <n v="1"/>
    <n v="93"/>
    <n v="101"/>
    <n v="4"/>
    <n v="124"/>
    <n v="22"/>
    <n v="143"/>
    <n v="153"/>
    <n v="1"/>
    <n v="173"/>
    <n v="1"/>
    <n v="191"/>
    <n v="201"/>
    <x v="0"/>
  </r>
  <r>
    <x v="1"/>
    <n v="12"/>
    <x v="1"/>
    <n v="40"/>
    <n v="888"/>
    <n v="61"/>
    <n v="75"/>
    <n v="4"/>
    <n v="93"/>
    <n v="101"/>
    <n v="4"/>
    <n v="123"/>
    <n v="41"/>
    <n v="141"/>
    <n v="152"/>
    <n v="1"/>
    <n v="172"/>
    <n v="2"/>
    <n v="191"/>
    <n v="201"/>
    <x v="1"/>
  </r>
  <r>
    <x v="2"/>
    <n v="48"/>
    <x v="1"/>
    <n v="43"/>
    <n v="10222"/>
    <n v="65"/>
    <n v="74"/>
    <n v="4"/>
    <n v="93"/>
    <n v="101"/>
    <n v="3"/>
    <n v="123"/>
    <n v="37"/>
    <n v="142"/>
    <n v="152"/>
    <n v="1"/>
    <n v="173"/>
    <n v="1"/>
    <n v="192"/>
    <n v="201"/>
    <x v="0"/>
  </r>
  <r>
    <x v="1"/>
    <n v="30"/>
    <x v="3"/>
    <n v="49"/>
    <n v="4221"/>
    <n v="61"/>
    <n v="73"/>
    <n v="2"/>
    <n v="92"/>
    <n v="101"/>
    <n v="1"/>
    <n v="123"/>
    <n v="28"/>
    <n v="143"/>
    <n v="152"/>
    <n v="2"/>
    <n v="173"/>
    <n v="1"/>
    <n v="191"/>
    <n v="201"/>
    <x v="0"/>
  </r>
  <r>
    <x v="1"/>
    <n v="18"/>
    <x v="0"/>
    <n v="42"/>
    <n v="6361"/>
    <n v="61"/>
    <n v="75"/>
    <n v="2"/>
    <n v="93"/>
    <n v="101"/>
    <n v="1"/>
    <n v="124"/>
    <n v="41"/>
    <n v="143"/>
    <n v="152"/>
    <n v="1"/>
    <n v="173"/>
    <n v="1"/>
    <n v="192"/>
    <n v="201"/>
    <x v="0"/>
  </r>
  <r>
    <x v="3"/>
    <n v="12"/>
    <x v="1"/>
    <n v="43"/>
    <n v="1297"/>
    <n v="61"/>
    <n v="73"/>
    <n v="3"/>
    <n v="94"/>
    <n v="101"/>
    <n v="4"/>
    <n v="121"/>
    <n v="23"/>
    <n v="143"/>
    <n v="151"/>
    <n v="1"/>
    <n v="173"/>
    <n v="1"/>
    <n v="191"/>
    <n v="201"/>
    <x v="0"/>
  </r>
  <r>
    <x v="0"/>
    <n v="12"/>
    <x v="1"/>
    <n v="40"/>
    <n v="900"/>
    <n v="65"/>
    <n v="73"/>
    <n v="4"/>
    <n v="94"/>
    <n v="101"/>
    <n v="2"/>
    <n v="123"/>
    <n v="23"/>
    <n v="143"/>
    <n v="152"/>
    <n v="1"/>
    <n v="173"/>
    <n v="1"/>
    <n v="191"/>
    <n v="201"/>
    <x v="1"/>
  </r>
  <r>
    <x v="2"/>
    <n v="21"/>
    <x v="1"/>
    <n v="42"/>
    <n v="2241"/>
    <n v="61"/>
    <n v="75"/>
    <n v="4"/>
    <n v="93"/>
    <n v="101"/>
    <n v="2"/>
    <n v="121"/>
    <n v="50"/>
    <n v="143"/>
    <n v="152"/>
    <n v="2"/>
    <n v="173"/>
    <n v="1"/>
    <n v="191"/>
    <n v="201"/>
    <x v="0"/>
  </r>
  <r>
    <x v="1"/>
    <n v="6"/>
    <x v="2"/>
    <n v="42"/>
    <n v="1050"/>
    <n v="61"/>
    <n v="71"/>
    <n v="4"/>
    <n v="93"/>
    <n v="101"/>
    <n v="1"/>
    <n v="122"/>
    <n v="35"/>
    <n v="142"/>
    <n v="152"/>
    <n v="2"/>
    <n v="174"/>
    <n v="1"/>
    <n v="192"/>
    <n v="201"/>
    <x v="0"/>
  </r>
  <r>
    <x v="3"/>
    <n v="6"/>
    <x v="0"/>
    <n v="46"/>
    <n v="1047"/>
    <n v="61"/>
    <n v="73"/>
    <n v="2"/>
    <n v="92"/>
    <n v="101"/>
    <n v="4"/>
    <n v="122"/>
    <n v="50"/>
    <n v="143"/>
    <n v="152"/>
    <n v="1"/>
    <n v="172"/>
    <n v="1"/>
    <n v="191"/>
    <n v="201"/>
    <x v="0"/>
  </r>
  <r>
    <x v="2"/>
    <n v="24"/>
    <x v="0"/>
    <n v="410"/>
    <n v="6314"/>
    <n v="61"/>
    <n v="71"/>
    <n v="4"/>
    <n v="93"/>
    <n v="102"/>
    <n v="2"/>
    <n v="124"/>
    <n v="27"/>
    <n v="141"/>
    <n v="152"/>
    <n v="2"/>
    <n v="174"/>
    <n v="1"/>
    <n v="192"/>
    <n v="201"/>
    <x v="0"/>
  </r>
  <r>
    <x v="1"/>
    <n v="30"/>
    <x v="4"/>
    <n v="42"/>
    <n v="3496"/>
    <n v="64"/>
    <n v="73"/>
    <n v="4"/>
    <n v="93"/>
    <n v="101"/>
    <n v="2"/>
    <n v="123"/>
    <n v="34"/>
    <n v="142"/>
    <n v="152"/>
    <n v="1"/>
    <n v="173"/>
    <n v="2"/>
    <n v="192"/>
    <n v="201"/>
    <x v="0"/>
  </r>
  <r>
    <x v="2"/>
    <n v="48"/>
    <x v="4"/>
    <n v="49"/>
    <n v="3609"/>
    <n v="61"/>
    <n v="73"/>
    <n v="1"/>
    <n v="92"/>
    <n v="101"/>
    <n v="1"/>
    <n v="121"/>
    <n v="27"/>
    <n v="142"/>
    <n v="152"/>
    <n v="1"/>
    <n v="173"/>
    <n v="1"/>
    <n v="191"/>
    <n v="201"/>
    <x v="0"/>
  </r>
  <r>
    <x v="0"/>
    <n v="12"/>
    <x v="0"/>
    <n v="40"/>
    <n v="4843"/>
    <n v="61"/>
    <n v="75"/>
    <n v="3"/>
    <n v="93"/>
    <n v="102"/>
    <n v="4"/>
    <n v="122"/>
    <n v="43"/>
    <n v="143"/>
    <n v="151"/>
    <n v="2"/>
    <n v="173"/>
    <n v="1"/>
    <n v="192"/>
    <n v="201"/>
    <x v="1"/>
  </r>
  <r>
    <x v="3"/>
    <n v="30"/>
    <x v="0"/>
    <n v="43"/>
    <n v="3017"/>
    <n v="61"/>
    <n v="75"/>
    <n v="4"/>
    <n v="93"/>
    <n v="101"/>
    <n v="4"/>
    <n v="122"/>
    <n v="47"/>
    <n v="143"/>
    <n v="152"/>
    <n v="1"/>
    <n v="173"/>
    <n v="1"/>
    <n v="191"/>
    <n v="201"/>
    <x v="0"/>
  </r>
  <r>
    <x v="2"/>
    <n v="24"/>
    <x v="0"/>
    <n v="49"/>
    <n v="4139"/>
    <n v="62"/>
    <n v="73"/>
    <n v="3"/>
    <n v="93"/>
    <n v="101"/>
    <n v="3"/>
    <n v="122"/>
    <n v="27"/>
    <n v="143"/>
    <n v="152"/>
    <n v="2"/>
    <n v="172"/>
    <n v="1"/>
    <n v="192"/>
    <n v="201"/>
    <x v="0"/>
  </r>
  <r>
    <x v="2"/>
    <n v="36"/>
    <x v="1"/>
    <n v="49"/>
    <n v="5742"/>
    <n v="62"/>
    <n v="74"/>
    <n v="2"/>
    <n v="93"/>
    <n v="101"/>
    <n v="2"/>
    <n v="123"/>
    <n v="31"/>
    <n v="143"/>
    <n v="152"/>
    <n v="2"/>
    <n v="173"/>
    <n v="1"/>
    <n v="192"/>
    <n v="201"/>
    <x v="0"/>
  </r>
  <r>
    <x v="2"/>
    <n v="60"/>
    <x v="1"/>
    <n v="40"/>
    <n v="10366"/>
    <n v="61"/>
    <n v="75"/>
    <n v="2"/>
    <n v="93"/>
    <n v="101"/>
    <n v="4"/>
    <n v="122"/>
    <n v="42"/>
    <n v="143"/>
    <n v="152"/>
    <n v="1"/>
    <n v="174"/>
    <n v="1"/>
    <n v="192"/>
    <n v="201"/>
    <x v="0"/>
  </r>
  <r>
    <x v="2"/>
    <n v="6"/>
    <x v="0"/>
    <n v="40"/>
    <n v="2080"/>
    <n v="63"/>
    <n v="73"/>
    <n v="1"/>
    <n v="94"/>
    <n v="101"/>
    <n v="2"/>
    <n v="123"/>
    <n v="24"/>
    <n v="143"/>
    <n v="152"/>
    <n v="1"/>
    <n v="173"/>
    <n v="1"/>
    <n v="191"/>
    <n v="201"/>
    <x v="0"/>
  </r>
  <r>
    <x v="2"/>
    <n v="21"/>
    <x v="2"/>
    <n v="49"/>
    <n v="2580"/>
    <n v="63"/>
    <n v="72"/>
    <n v="4"/>
    <n v="93"/>
    <n v="101"/>
    <n v="2"/>
    <n v="121"/>
    <n v="41"/>
    <n v="141"/>
    <n v="152"/>
    <n v="1"/>
    <n v="172"/>
    <n v="2"/>
    <n v="191"/>
    <n v="201"/>
    <x v="1"/>
  </r>
  <r>
    <x v="2"/>
    <n v="30"/>
    <x v="0"/>
    <n v="43"/>
    <n v="4530"/>
    <n v="61"/>
    <n v="74"/>
    <n v="4"/>
    <n v="92"/>
    <n v="101"/>
    <n v="4"/>
    <n v="123"/>
    <n v="26"/>
    <n v="143"/>
    <n v="151"/>
    <n v="1"/>
    <n v="174"/>
    <n v="1"/>
    <n v="192"/>
    <n v="201"/>
    <x v="0"/>
  </r>
  <r>
    <x v="2"/>
    <n v="24"/>
    <x v="0"/>
    <n v="42"/>
    <n v="5150"/>
    <n v="61"/>
    <n v="75"/>
    <n v="4"/>
    <n v="93"/>
    <n v="101"/>
    <n v="4"/>
    <n v="123"/>
    <n v="33"/>
    <n v="143"/>
    <n v="152"/>
    <n v="1"/>
    <n v="173"/>
    <n v="1"/>
    <n v="192"/>
    <n v="201"/>
    <x v="0"/>
  </r>
  <r>
    <x v="1"/>
    <n v="72"/>
    <x v="1"/>
    <n v="43"/>
    <n v="5595"/>
    <n v="62"/>
    <n v="73"/>
    <n v="2"/>
    <n v="94"/>
    <n v="101"/>
    <n v="2"/>
    <n v="123"/>
    <n v="24"/>
    <n v="143"/>
    <n v="152"/>
    <n v="1"/>
    <n v="173"/>
    <n v="1"/>
    <n v="191"/>
    <n v="201"/>
    <x v="1"/>
  </r>
  <r>
    <x v="0"/>
    <n v="24"/>
    <x v="1"/>
    <n v="43"/>
    <n v="2384"/>
    <n v="61"/>
    <n v="75"/>
    <n v="4"/>
    <n v="93"/>
    <n v="101"/>
    <n v="4"/>
    <n v="121"/>
    <n v="64"/>
    <n v="141"/>
    <n v="151"/>
    <n v="1"/>
    <n v="172"/>
    <n v="1"/>
    <n v="191"/>
    <n v="201"/>
    <x v="0"/>
  </r>
  <r>
    <x v="2"/>
    <n v="18"/>
    <x v="1"/>
    <n v="43"/>
    <n v="1453"/>
    <n v="61"/>
    <n v="72"/>
    <n v="3"/>
    <n v="92"/>
    <n v="101"/>
    <n v="1"/>
    <n v="121"/>
    <n v="26"/>
    <n v="143"/>
    <n v="152"/>
    <n v="1"/>
    <n v="173"/>
    <n v="1"/>
    <n v="191"/>
    <n v="201"/>
    <x v="0"/>
  </r>
  <r>
    <x v="2"/>
    <n v="6"/>
    <x v="1"/>
    <n v="46"/>
    <n v="1538"/>
    <n v="61"/>
    <n v="72"/>
    <n v="1"/>
    <n v="92"/>
    <n v="101"/>
    <n v="2"/>
    <n v="124"/>
    <n v="56"/>
    <n v="143"/>
    <n v="152"/>
    <n v="1"/>
    <n v="173"/>
    <n v="1"/>
    <n v="191"/>
    <n v="201"/>
    <x v="0"/>
  </r>
  <r>
    <x v="2"/>
    <n v="12"/>
    <x v="1"/>
    <n v="43"/>
    <n v="2279"/>
    <n v="65"/>
    <n v="73"/>
    <n v="4"/>
    <n v="93"/>
    <n v="101"/>
    <n v="4"/>
    <n v="124"/>
    <n v="37"/>
    <n v="143"/>
    <n v="153"/>
    <n v="1"/>
    <n v="173"/>
    <n v="1"/>
    <n v="192"/>
    <n v="201"/>
    <x v="0"/>
  </r>
  <r>
    <x v="2"/>
    <n v="15"/>
    <x v="2"/>
    <n v="43"/>
    <n v="1478"/>
    <n v="61"/>
    <n v="73"/>
    <n v="4"/>
    <n v="94"/>
    <n v="101"/>
    <n v="3"/>
    <n v="121"/>
    <n v="33"/>
    <n v="141"/>
    <n v="152"/>
    <n v="2"/>
    <n v="173"/>
    <n v="1"/>
    <n v="191"/>
    <n v="201"/>
    <x v="0"/>
  </r>
  <r>
    <x v="2"/>
    <n v="24"/>
    <x v="0"/>
    <n v="43"/>
    <n v="5103"/>
    <n v="61"/>
    <n v="72"/>
    <n v="3"/>
    <n v="94"/>
    <n v="101"/>
    <n v="3"/>
    <n v="124"/>
    <n v="47"/>
    <n v="143"/>
    <n v="153"/>
    <n v="3"/>
    <n v="173"/>
    <n v="1"/>
    <n v="192"/>
    <n v="201"/>
    <x v="0"/>
  </r>
  <r>
    <x v="1"/>
    <n v="36"/>
    <x v="2"/>
    <n v="49"/>
    <n v="9857"/>
    <n v="62"/>
    <n v="74"/>
    <n v="1"/>
    <n v="93"/>
    <n v="101"/>
    <n v="3"/>
    <n v="122"/>
    <n v="31"/>
    <n v="143"/>
    <n v="152"/>
    <n v="2"/>
    <n v="172"/>
    <n v="2"/>
    <n v="192"/>
    <n v="201"/>
    <x v="0"/>
  </r>
  <r>
    <x v="2"/>
    <n v="60"/>
    <x v="1"/>
    <n v="40"/>
    <n v="6527"/>
    <n v="65"/>
    <n v="73"/>
    <n v="4"/>
    <n v="93"/>
    <n v="101"/>
    <n v="4"/>
    <n v="124"/>
    <n v="34"/>
    <n v="143"/>
    <n v="153"/>
    <n v="1"/>
    <n v="173"/>
    <n v="2"/>
    <n v="192"/>
    <n v="201"/>
    <x v="0"/>
  </r>
  <r>
    <x v="3"/>
    <n v="10"/>
    <x v="0"/>
    <n v="43"/>
    <n v="1347"/>
    <n v="65"/>
    <n v="74"/>
    <n v="4"/>
    <n v="93"/>
    <n v="101"/>
    <n v="2"/>
    <n v="122"/>
    <n v="27"/>
    <n v="143"/>
    <n v="152"/>
    <n v="2"/>
    <n v="173"/>
    <n v="1"/>
    <n v="192"/>
    <n v="201"/>
    <x v="0"/>
  </r>
  <r>
    <x v="1"/>
    <n v="36"/>
    <x v="2"/>
    <n v="40"/>
    <n v="2862"/>
    <n v="62"/>
    <n v="75"/>
    <n v="4"/>
    <n v="93"/>
    <n v="101"/>
    <n v="3"/>
    <n v="124"/>
    <n v="30"/>
    <n v="143"/>
    <n v="153"/>
    <n v="1"/>
    <n v="173"/>
    <n v="1"/>
    <n v="191"/>
    <n v="201"/>
    <x v="0"/>
  </r>
  <r>
    <x v="2"/>
    <n v="9"/>
    <x v="1"/>
    <n v="43"/>
    <n v="2753"/>
    <n v="62"/>
    <n v="75"/>
    <n v="3"/>
    <n v="93"/>
    <n v="102"/>
    <n v="4"/>
    <n v="123"/>
    <n v="35"/>
    <n v="143"/>
    <n v="152"/>
    <n v="1"/>
    <n v="173"/>
    <n v="1"/>
    <n v="192"/>
    <n v="201"/>
    <x v="0"/>
  </r>
  <r>
    <x v="0"/>
    <n v="12"/>
    <x v="1"/>
    <n v="40"/>
    <n v="3651"/>
    <n v="64"/>
    <n v="73"/>
    <n v="1"/>
    <n v="93"/>
    <n v="101"/>
    <n v="3"/>
    <n v="122"/>
    <n v="31"/>
    <n v="143"/>
    <n v="152"/>
    <n v="1"/>
    <n v="173"/>
    <n v="2"/>
    <n v="191"/>
    <n v="201"/>
    <x v="0"/>
  </r>
  <r>
    <x v="0"/>
    <n v="15"/>
    <x v="0"/>
    <n v="42"/>
    <n v="975"/>
    <n v="61"/>
    <n v="73"/>
    <n v="2"/>
    <n v="91"/>
    <n v="101"/>
    <n v="3"/>
    <n v="122"/>
    <n v="25"/>
    <n v="143"/>
    <n v="152"/>
    <n v="2"/>
    <n v="173"/>
    <n v="1"/>
    <n v="191"/>
    <n v="201"/>
    <x v="0"/>
  </r>
  <r>
    <x v="1"/>
    <n v="15"/>
    <x v="1"/>
    <n v="45"/>
    <n v="2631"/>
    <n v="62"/>
    <n v="73"/>
    <n v="3"/>
    <n v="92"/>
    <n v="101"/>
    <n v="2"/>
    <n v="121"/>
    <n v="25"/>
    <n v="143"/>
    <n v="152"/>
    <n v="1"/>
    <n v="172"/>
    <n v="1"/>
    <n v="191"/>
    <n v="201"/>
    <x v="0"/>
  </r>
  <r>
    <x v="1"/>
    <n v="24"/>
    <x v="1"/>
    <n v="43"/>
    <n v="2896"/>
    <n v="62"/>
    <n v="72"/>
    <n v="2"/>
    <n v="93"/>
    <n v="101"/>
    <n v="1"/>
    <n v="123"/>
    <n v="29"/>
    <n v="143"/>
    <n v="152"/>
    <n v="1"/>
    <n v="173"/>
    <n v="1"/>
    <n v="191"/>
    <n v="201"/>
    <x v="0"/>
  </r>
  <r>
    <x v="0"/>
    <n v="6"/>
    <x v="0"/>
    <n v="40"/>
    <n v="4716"/>
    <n v="65"/>
    <n v="72"/>
    <n v="1"/>
    <n v="93"/>
    <n v="101"/>
    <n v="3"/>
    <n v="121"/>
    <n v="44"/>
    <n v="143"/>
    <n v="152"/>
    <n v="2"/>
    <n v="172"/>
    <n v="2"/>
    <n v="191"/>
    <n v="201"/>
    <x v="0"/>
  </r>
  <r>
    <x v="2"/>
    <n v="24"/>
    <x v="1"/>
    <n v="43"/>
    <n v="2284"/>
    <n v="61"/>
    <n v="74"/>
    <n v="4"/>
    <n v="93"/>
    <n v="101"/>
    <n v="2"/>
    <n v="123"/>
    <n v="28"/>
    <n v="143"/>
    <n v="152"/>
    <n v="1"/>
    <n v="173"/>
    <n v="1"/>
    <n v="192"/>
    <n v="201"/>
    <x v="0"/>
  </r>
  <r>
    <x v="2"/>
    <n v="6"/>
    <x v="1"/>
    <n v="41"/>
    <n v="1236"/>
    <n v="63"/>
    <n v="73"/>
    <n v="2"/>
    <n v="93"/>
    <n v="101"/>
    <n v="4"/>
    <n v="122"/>
    <n v="50"/>
    <n v="143"/>
    <n v="151"/>
    <n v="1"/>
    <n v="173"/>
    <n v="1"/>
    <n v="191"/>
    <n v="201"/>
    <x v="0"/>
  </r>
  <r>
    <x v="1"/>
    <n v="12"/>
    <x v="1"/>
    <n v="43"/>
    <n v="1103"/>
    <n v="61"/>
    <n v="74"/>
    <n v="4"/>
    <n v="93"/>
    <n v="103"/>
    <n v="3"/>
    <n v="121"/>
    <n v="29"/>
    <n v="143"/>
    <n v="152"/>
    <n v="2"/>
    <n v="173"/>
    <n v="1"/>
    <n v="191"/>
    <n v="202"/>
    <x v="0"/>
  </r>
  <r>
    <x v="2"/>
    <n v="12"/>
    <x v="0"/>
    <n v="40"/>
    <n v="926"/>
    <n v="61"/>
    <n v="71"/>
    <n v="1"/>
    <n v="92"/>
    <n v="101"/>
    <n v="2"/>
    <n v="122"/>
    <n v="38"/>
    <n v="143"/>
    <n v="152"/>
    <n v="1"/>
    <n v="171"/>
    <n v="1"/>
    <n v="191"/>
    <n v="201"/>
    <x v="0"/>
  </r>
  <r>
    <x v="2"/>
    <n v="18"/>
    <x v="0"/>
    <n v="43"/>
    <n v="1800"/>
    <n v="61"/>
    <n v="73"/>
    <n v="4"/>
    <n v="93"/>
    <n v="101"/>
    <n v="2"/>
    <n v="123"/>
    <n v="24"/>
    <n v="143"/>
    <n v="152"/>
    <n v="2"/>
    <n v="173"/>
    <n v="1"/>
    <n v="191"/>
    <n v="201"/>
    <x v="0"/>
  </r>
  <r>
    <x v="3"/>
    <n v="15"/>
    <x v="1"/>
    <n v="46"/>
    <n v="1905"/>
    <n v="61"/>
    <n v="75"/>
    <n v="4"/>
    <n v="93"/>
    <n v="101"/>
    <n v="4"/>
    <n v="123"/>
    <n v="40"/>
    <n v="143"/>
    <n v="151"/>
    <n v="1"/>
    <n v="174"/>
    <n v="1"/>
    <n v="192"/>
    <n v="201"/>
    <x v="0"/>
  </r>
  <r>
    <x v="2"/>
    <n v="12"/>
    <x v="1"/>
    <n v="42"/>
    <n v="1123"/>
    <n v="63"/>
    <n v="73"/>
    <n v="4"/>
    <n v="92"/>
    <n v="101"/>
    <n v="4"/>
    <n v="123"/>
    <n v="29"/>
    <n v="143"/>
    <n v="151"/>
    <n v="1"/>
    <n v="172"/>
    <n v="1"/>
    <n v="191"/>
    <n v="201"/>
    <x v="1"/>
  </r>
  <r>
    <x v="0"/>
    <n v="48"/>
    <x v="0"/>
    <n v="41"/>
    <n v="6331"/>
    <n v="61"/>
    <n v="75"/>
    <n v="4"/>
    <n v="93"/>
    <n v="101"/>
    <n v="4"/>
    <n v="124"/>
    <n v="46"/>
    <n v="143"/>
    <n v="153"/>
    <n v="2"/>
    <n v="173"/>
    <n v="1"/>
    <n v="192"/>
    <n v="201"/>
    <x v="1"/>
  </r>
  <r>
    <x v="3"/>
    <n v="24"/>
    <x v="1"/>
    <n v="43"/>
    <n v="1377"/>
    <n v="62"/>
    <n v="75"/>
    <n v="4"/>
    <n v="92"/>
    <n v="101"/>
    <n v="2"/>
    <n v="124"/>
    <n v="47"/>
    <n v="143"/>
    <n v="153"/>
    <n v="1"/>
    <n v="173"/>
    <n v="1"/>
    <n v="192"/>
    <n v="201"/>
    <x v="0"/>
  </r>
  <r>
    <x v="1"/>
    <n v="30"/>
    <x v="2"/>
    <n v="49"/>
    <n v="2503"/>
    <n v="62"/>
    <n v="75"/>
    <n v="4"/>
    <n v="93"/>
    <n v="101"/>
    <n v="2"/>
    <n v="122"/>
    <n v="41"/>
    <n v="142"/>
    <n v="152"/>
    <n v="2"/>
    <n v="173"/>
    <n v="1"/>
    <n v="191"/>
    <n v="201"/>
    <x v="0"/>
  </r>
  <r>
    <x v="1"/>
    <n v="27"/>
    <x v="1"/>
    <n v="49"/>
    <n v="2528"/>
    <n v="61"/>
    <n v="72"/>
    <n v="4"/>
    <n v="92"/>
    <n v="101"/>
    <n v="1"/>
    <n v="122"/>
    <n v="32"/>
    <n v="143"/>
    <n v="152"/>
    <n v="1"/>
    <n v="173"/>
    <n v="2"/>
    <n v="192"/>
    <n v="201"/>
    <x v="0"/>
  </r>
  <r>
    <x v="2"/>
    <n v="15"/>
    <x v="1"/>
    <n v="40"/>
    <n v="5324"/>
    <n v="63"/>
    <n v="75"/>
    <n v="1"/>
    <n v="92"/>
    <n v="101"/>
    <n v="4"/>
    <n v="124"/>
    <n v="35"/>
    <n v="143"/>
    <n v="153"/>
    <n v="1"/>
    <n v="173"/>
    <n v="1"/>
    <n v="191"/>
    <n v="201"/>
    <x v="0"/>
  </r>
  <r>
    <x v="1"/>
    <n v="48"/>
    <x v="1"/>
    <n v="40"/>
    <n v="6560"/>
    <n v="62"/>
    <n v="74"/>
    <n v="3"/>
    <n v="93"/>
    <n v="101"/>
    <n v="2"/>
    <n v="122"/>
    <n v="24"/>
    <n v="143"/>
    <n v="152"/>
    <n v="1"/>
    <n v="173"/>
    <n v="1"/>
    <n v="191"/>
    <n v="201"/>
    <x v="1"/>
  </r>
  <r>
    <x v="1"/>
    <n v="12"/>
    <x v="3"/>
    <n v="42"/>
    <n v="2969"/>
    <n v="61"/>
    <n v="72"/>
    <n v="4"/>
    <n v="92"/>
    <n v="101"/>
    <n v="3"/>
    <n v="122"/>
    <n v="25"/>
    <n v="143"/>
    <n v="151"/>
    <n v="2"/>
    <n v="173"/>
    <n v="1"/>
    <n v="191"/>
    <n v="201"/>
    <x v="1"/>
  </r>
  <r>
    <x v="1"/>
    <n v="9"/>
    <x v="1"/>
    <n v="43"/>
    <n v="1206"/>
    <n v="61"/>
    <n v="75"/>
    <n v="4"/>
    <n v="92"/>
    <n v="101"/>
    <n v="4"/>
    <n v="121"/>
    <n v="25"/>
    <n v="143"/>
    <n v="152"/>
    <n v="1"/>
    <n v="173"/>
    <n v="1"/>
    <n v="191"/>
    <n v="201"/>
    <x v="0"/>
  </r>
  <r>
    <x v="1"/>
    <n v="9"/>
    <x v="1"/>
    <n v="43"/>
    <n v="2118"/>
    <n v="61"/>
    <n v="73"/>
    <n v="2"/>
    <n v="93"/>
    <n v="101"/>
    <n v="2"/>
    <n v="121"/>
    <n v="37"/>
    <n v="143"/>
    <n v="152"/>
    <n v="1"/>
    <n v="172"/>
    <n v="2"/>
    <n v="191"/>
    <n v="201"/>
    <x v="0"/>
  </r>
  <r>
    <x v="2"/>
    <n v="18"/>
    <x v="0"/>
    <n v="43"/>
    <n v="629"/>
    <n v="63"/>
    <n v="75"/>
    <n v="4"/>
    <n v="93"/>
    <n v="101"/>
    <n v="3"/>
    <n v="122"/>
    <n v="32"/>
    <n v="141"/>
    <n v="152"/>
    <n v="2"/>
    <n v="174"/>
    <n v="1"/>
    <n v="192"/>
    <n v="201"/>
    <x v="0"/>
  </r>
  <r>
    <x v="0"/>
    <n v="6"/>
    <x v="4"/>
    <n v="46"/>
    <n v="1198"/>
    <n v="61"/>
    <n v="75"/>
    <n v="4"/>
    <n v="92"/>
    <n v="101"/>
    <n v="4"/>
    <n v="124"/>
    <n v="35"/>
    <n v="143"/>
    <n v="153"/>
    <n v="1"/>
    <n v="173"/>
    <n v="1"/>
    <n v="191"/>
    <n v="201"/>
    <x v="1"/>
  </r>
  <r>
    <x v="2"/>
    <n v="21"/>
    <x v="1"/>
    <n v="41"/>
    <n v="2476"/>
    <n v="65"/>
    <n v="75"/>
    <n v="4"/>
    <n v="93"/>
    <n v="101"/>
    <n v="4"/>
    <n v="121"/>
    <n v="46"/>
    <n v="143"/>
    <n v="152"/>
    <n v="1"/>
    <n v="174"/>
    <n v="1"/>
    <n v="192"/>
    <n v="201"/>
    <x v="0"/>
  </r>
  <r>
    <x v="0"/>
    <n v="9"/>
    <x v="0"/>
    <n v="43"/>
    <n v="1138"/>
    <n v="61"/>
    <n v="73"/>
    <n v="4"/>
    <n v="93"/>
    <n v="101"/>
    <n v="4"/>
    <n v="121"/>
    <n v="25"/>
    <n v="143"/>
    <n v="152"/>
    <n v="2"/>
    <n v="172"/>
    <n v="1"/>
    <n v="191"/>
    <n v="201"/>
    <x v="0"/>
  </r>
  <r>
    <x v="1"/>
    <n v="60"/>
    <x v="1"/>
    <n v="40"/>
    <n v="14027"/>
    <n v="61"/>
    <n v="74"/>
    <n v="4"/>
    <n v="93"/>
    <n v="101"/>
    <n v="2"/>
    <n v="124"/>
    <n v="27"/>
    <n v="143"/>
    <n v="152"/>
    <n v="1"/>
    <n v="174"/>
    <n v="1"/>
    <n v="192"/>
    <n v="201"/>
    <x v="1"/>
  </r>
  <r>
    <x v="2"/>
    <n v="30"/>
    <x v="0"/>
    <n v="41"/>
    <n v="7596"/>
    <n v="65"/>
    <n v="75"/>
    <n v="1"/>
    <n v="93"/>
    <n v="101"/>
    <n v="4"/>
    <n v="123"/>
    <n v="63"/>
    <n v="143"/>
    <n v="152"/>
    <n v="2"/>
    <n v="173"/>
    <n v="1"/>
    <n v="191"/>
    <n v="201"/>
    <x v="0"/>
  </r>
  <r>
    <x v="2"/>
    <n v="30"/>
    <x v="0"/>
    <n v="43"/>
    <n v="3077"/>
    <n v="65"/>
    <n v="75"/>
    <n v="3"/>
    <n v="93"/>
    <n v="101"/>
    <n v="2"/>
    <n v="123"/>
    <n v="40"/>
    <n v="143"/>
    <n v="152"/>
    <n v="2"/>
    <n v="173"/>
    <n v="2"/>
    <n v="192"/>
    <n v="201"/>
    <x v="0"/>
  </r>
  <r>
    <x v="2"/>
    <n v="18"/>
    <x v="1"/>
    <n v="43"/>
    <n v="1505"/>
    <n v="61"/>
    <n v="73"/>
    <n v="4"/>
    <n v="93"/>
    <n v="101"/>
    <n v="2"/>
    <n v="124"/>
    <n v="32"/>
    <n v="143"/>
    <n v="153"/>
    <n v="1"/>
    <n v="174"/>
    <n v="1"/>
    <n v="192"/>
    <n v="201"/>
    <x v="0"/>
  </r>
  <r>
    <x v="3"/>
    <n v="24"/>
    <x v="0"/>
    <n v="43"/>
    <n v="3148"/>
    <n v="65"/>
    <n v="73"/>
    <n v="3"/>
    <n v="93"/>
    <n v="101"/>
    <n v="2"/>
    <n v="123"/>
    <n v="31"/>
    <n v="143"/>
    <n v="152"/>
    <n v="2"/>
    <n v="173"/>
    <n v="1"/>
    <n v="192"/>
    <n v="201"/>
    <x v="0"/>
  </r>
  <r>
    <x v="1"/>
    <n v="20"/>
    <x v="3"/>
    <n v="41"/>
    <n v="6148"/>
    <n v="62"/>
    <n v="75"/>
    <n v="3"/>
    <n v="94"/>
    <n v="101"/>
    <n v="4"/>
    <n v="123"/>
    <n v="31"/>
    <n v="141"/>
    <n v="152"/>
    <n v="2"/>
    <n v="173"/>
    <n v="1"/>
    <n v="192"/>
    <n v="201"/>
    <x v="0"/>
  </r>
  <r>
    <x v="3"/>
    <n v="9"/>
    <x v="3"/>
    <n v="43"/>
    <n v="1337"/>
    <n v="61"/>
    <n v="72"/>
    <n v="4"/>
    <n v="93"/>
    <n v="101"/>
    <n v="2"/>
    <n v="123"/>
    <n v="34"/>
    <n v="143"/>
    <n v="152"/>
    <n v="2"/>
    <n v="174"/>
    <n v="1"/>
    <n v="192"/>
    <n v="201"/>
    <x v="1"/>
  </r>
  <r>
    <x v="1"/>
    <n v="6"/>
    <x v="4"/>
    <n v="46"/>
    <n v="433"/>
    <n v="64"/>
    <n v="72"/>
    <n v="4"/>
    <n v="92"/>
    <n v="101"/>
    <n v="2"/>
    <n v="122"/>
    <n v="24"/>
    <n v="141"/>
    <n v="151"/>
    <n v="1"/>
    <n v="173"/>
    <n v="2"/>
    <n v="191"/>
    <n v="201"/>
    <x v="1"/>
  </r>
  <r>
    <x v="0"/>
    <n v="12"/>
    <x v="1"/>
    <n v="40"/>
    <n v="1228"/>
    <n v="61"/>
    <n v="73"/>
    <n v="4"/>
    <n v="92"/>
    <n v="101"/>
    <n v="2"/>
    <n v="121"/>
    <n v="24"/>
    <n v="143"/>
    <n v="152"/>
    <n v="1"/>
    <n v="172"/>
    <n v="1"/>
    <n v="191"/>
    <n v="201"/>
    <x v="1"/>
  </r>
  <r>
    <x v="1"/>
    <n v="9"/>
    <x v="1"/>
    <n v="43"/>
    <n v="790"/>
    <n v="63"/>
    <n v="73"/>
    <n v="4"/>
    <n v="92"/>
    <n v="101"/>
    <n v="3"/>
    <n v="121"/>
    <n v="66"/>
    <n v="143"/>
    <n v="152"/>
    <n v="1"/>
    <n v="172"/>
    <n v="1"/>
    <n v="191"/>
    <n v="201"/>
    <x v="0"/>
  </r>
  <r>
    <x v="2"/>
    <n v="27"/>
    <x v="1"/>
    <n v="40"/>
    <n v="2570"/>
    <n v="61"/>
    <n v="73"/>
    <n v="3"/>
    <n v="92"/>
    <n v="101"/>
    <n v="3"/>
    <n v="121"/>
    <n v="21"/>
    <n v="143"/>
    <n v="151"/>
    <n v="1"/>
    <n v="173"/>
    <n v="1"/>
    <n v="191"/>
    <n v="201"/>
    <x v="1"/>
  </r>
  <r>
    <x v="2"/>
    <n v="6"/>
    <x v="0"/>
    <n v="40"/>
    <n v="250"/>
    <n v="64"/>
    <n v="73"/>
    <n v="2"/>
    <n v="92"/>
    <n v="101"/>
    <n v="2"/>
    <n v="121"/>
    <n v="41"/>
    <n v="141"/>
    <n v="152"/>
    <n v="2"/>
    <n v="172"/>
    <n v="1"/>
    <n v="191"/>
    <n v="201"/>
    <x v="0"/>
  </r>
  <r>
    <x v="2"/>
    <n v="15"/>
    <x v="0"/>
    <n v="43"/>
    <n v="1316"/>
    <n v="63"/>
    <n v="73"/>
    <n v="2"/>
    <n v="94"/>
    <n v="101"/>
    <n v="2"/>
    <n v="122"/>
    <n v="47"/>
    <n v="143"/>
    <n v="152"/>
    <n v="2"/>
    <n v="172"/>
    <n v="1"/>
    <n v="191"/>
    <n v="201"/>
    <x v="0"/>
  </r>
  <r>
    <x v="0"/>
    <n v="18"/>
    <x v="1"/>
    <n v="43"/>
    <n v="1882"/>
    <n v="61"/>
    <n v="73"/>
    <n v="4"/>
    <n v="92"/>
    <n v="101"/>
    <n v="4"/>
    <n v="123"/>
    <n v="25"/>
    <n v="141"/>
    <n v="151"/>
    <n v="2"/>
    <n v="173"/>
    <n v="1"/>
    <n v="191"/>
    <n v="201"/>
    <x v="1"/>
  </r>
  <r>
    <x v="1"/>
    <n v="48"/>
    <x v="4"/>
    <n v="49"/>
    <n v="6416"/>
    <n v="61"/>
    <n v="75"/>
    <n v="4"/>
    <n v="92"/>
    <n v="101"/>
    <n v="3"/>
    <n v="124"/>
    <n v="59"/>
    <n v="143"/>
    <n v="151"/>
    <n v="1"/>
    <n v="173"/>
    <n v="1"/>
    <n v="191"/>
    <n v="201"/>
    <x v="1"/>
  </r>
  <r>
    <x v="3"/>
    <n v="24"/>
    <x v="0"/>
    <n v="49"/>
    <n v="1275"/>
    <n v="64"/>
    <n v="73"/>
    <n v="2"/>
    <n v="91"/>
    <n v="101"/>
    <n v="4"/>
    <n v="121"/>
    <n v="36"/>
    <n v="143"/>
    <n v="152"/>
    <n v="2"/>
    <n v="173"/>
    <n v="1"/>
    <n v="192"/>
    <n v="201"/>
    <x v="0"/>
  </r>
  <r>
    <x v="1"/>
    <n v="24"/>
    <x v="2"/>
    <n v="43"/>
    <n v="6403"/>
    <n v="61"/>
    <n v="72"/>
    <n v="1"/>
    <n v="93"/>
    <n v="101"/>
    <n v="2"/>
    <n v="123"/>
    <n v="33"/>
    <n v="143"/>
    <n v="152"/>
    <n v="1"/>
    <n v="173"/>
    <n v="1"/>
    <n v="191"/>
    <n v="201"/>
    <x v="0"/>
  </r>
  <r>
    <x v="0"/>
    <n v="24"/>
    <x v="1"/>
    <n v="43"/>
    <n v="1987"/>
    <n v="61"/>
    <n v="73"/>
    <n v="2"/>
    <n v="93"/>
    <n v="101"/>
    <n v="4"/>
    <n v="121"/>
    <n v="21"/>
    <n v="143"/>
    <n v="151"/>
    <n v="1"/>
    <n v="172"/>
    <n v="2"/>
    <n v="191"/>
    <n v="201"/>
    <x v="1"/>
  </r>
  <r>
    <x v="1"/>
    <n v="8"/>
    <x v="1"/>
    <n v="43"/>
    <n v="760"/>
    <n v="61"/>
    <n v="74"/>
    <n v="4"/>
    <n v="92"/>
    <n v="103"/>
    <n v="2"/>
    <n v="121"/>
    <n v="44"/>
    <n v="143"/>
    <n v="152"/>
    <n v="1"/>
    <n v="172"/>
    <n v="1"/>
    <n v="191"/>
    <n v="201"/>
    <x v="0"/>
  </r>
  <r>
    <x v="2"/>
    <n v="24"/>
    <x v="1"/>
    <n v="41"/>
    <n v="2603"/>
    <n v="64"/>
    <n v="73"/>
    <n v="2"/>
    <n v="92"/>
    <n v="101"/>
    <n v="4"/>
    <n v="123"/>
    <n v="28"/>
    <n v="143"/>
    <n v="151"/>
    <n v="1"/>
    <n v="173"/>
    <n v="1"/>
    <n v="192"/>
    <n v="201"/>
    <x v="0"/>
  </r>
  <r>
    <x v="2"/>
    <n v="4"/>
    <x v="0"/>
    <n v="40"/>
    <n v="3380"/>
    <n v="61"/>
    <n v="74"/>
    <n v="1"/>
    <n v="92"/>
    <n v="101"/>
    <n v="1"/>
    <n v="121"/>
    <n v="37"/>
    <n v="143"/>
    <n v="152"/>
    <n v="1"/>
    <n v="173"/>
    <n v="2"/>
    <n v="191"/>
    <n v="201"/>
    <x v="0"/>
  </r>
  <r>
    <x v="1"/>
    <n v="36"/>
    <x v="4"/>
    <n v="44"/>
    <n v="3990"/>
    <n v="65"/>
    <n v="72"/>
    <n v="3"/>
    <n v="92"/>
    <n v="101"/>
    <n v="2"/>
    <n v="124"/>
    <n v="29"/>
    <n v="141"/>
    <n v="152"/>
    <n v="1"/>
    <n v="171"/>
    <n v="1"/>
    <n v="191"/>
    <n v="201"/>
    <x v="0"/>
  </r>
  <r>
    <x v="1"/>
    <n v="24"/>
    <x v="1"/>
    <n v="41"/>
    <n v="11560"/>
    <n v="61"/>
    <n v="73"/>
    <n v="1"/>
    <n v="92"/>
    <n v="101"/>
    <n v="4"/>
    <n v="123"/>
    <n v="23"/>
    <n v="143"/>
    <n v="151"/>
    <n v="2"/>
    <n v="174"/>
    <n v="1"/>
    <n v="191"/>
    <n v="201"/>
    <x v="1"/>
  </r>
  <r>
    <x v="0"/>
    <n v="18"/>
    <x v="1"/>
    <n v="40"/>
    <n v="4380"/>
    <n v="62"/>
    <n v="73"/>
    <n v="3"/>
    <n v="93"/>
    <n v="101"/>
    <n v="4"/>
    <n v="123"/>
    <n v="35"/>
    <n v="143"/>
    <n v="152"/>
    <n v="1"/>
    <n v="172"/>
    <n v="2"/>
    <n v="192"/>
    <n v="201"/>
    <x v="0"/>
  </r>
  <r>
    <x v="2"/>
    <n v="6"/>
    <x v="0"/>
    <n v="40"/>
    <n v="6761"/>
    <n v="61"/>
    <n v="74"/>
    <n v="1"/>
    <n v="93"/>
    <n v="101"/>
    <n v="3"/>
    <n v="124"/>
    <n v="45"/>
    <n v="143"/>
    <n v="152"/>
    <n v="2"/>
    <n v="174"/>
    <n v="2"/>
    <n v="192"/>
    <n v="201"/>
    <x v="0"/>
  </r>
  <r>
    <x v="1"/>
    <n v="30"/>
    <x v="3"/>
    <n v="49"/>
    <n v="4280"/>
    <n v="62"/>
    <n v="73"/>
    <n v="4"/>
    <n v="92"/>
    <n v="101"/>
    <n v="4"/>
    <n v="123"/>
    <n v="26"/>
    <n v="143"/>
    <n v="151"/>
    <n v="2"/>
    <n v="172"/>
    <n v="1"/>
    <n v="191"/>
    <n v="201"/>
    <x v="1"/>
  </r>
  <r>
    <x v="0"/>
    <n v="24"/>
    <x v="4"/>
    <n v="40"/>
    <n v="2325"/>
    <n v="62"/>
    <n v="74"/>
    <n v="2"/>
    <n v="93"/>
    <n v="101"/>
    <n v="3"/>
    <n v="123"/>
    <n v="32"/>
    <n v="141"/>
    <n v="152"/>
    <n v="1"/>
    <n v="173"/>
    <n v="1"/>
    <n v="191"/>
    <n v="201"/>
    <x v="0"/>
  </r>
  <r>
    <x v="1"/>
    <n v="10"/>
    <x v="4"/>
    <n v="43"/>
    <n v="1048"/>
    <n v="61"/>
    <n v="73"/>
    <n v="4"/>
    <n v="93"/>
    <n v="101"/>
    <n v="4"/>
    <n v="121"/>
    <n v="23"/>
    <n v="142"/>
    <n v="152"/>
    <n v="1"/>
    <n v="172"/>
    <n v="1"/>
    <n v="191"/>
    <n v="201"/>
    <x v="0"/>
  </r>
  <r>
    <x v="2"/>
    <n v="21"/>
    <x v="1"/>
    <n v="43"/>
    <n v="3160"/>
    <n v="65"/>
    <n v="75"/>
    <n v="4"/>
    <n v="93"/>
    <n v="101"/>
    <n v="3"/>
    <n v="122"/>
    <n v="41"/>
    <n v="143"/>
    <n v="152"/>
    <n v="1"/>
    <n v="173"/>
    <n v="1"/>
    <n v="192"/>
    <n v="201"/>
    <x v="0"/>
  </r>
  <r>
    <x v="0"/>
    <n v="24"/>
    <x v="4"/>
    <n v="42"/>
    <n v="2483"/>
    <n v="63"/>
    <n v="73"/>
    <n v="4"/>
    <n v="93"/>
    <n v="101"/>
    <n v="4"/>
    <n v="121"/>
    <n v="22"/>
    <n v="142"/>
    <n v="152"/>
    <n v="1"/>
    <n v="173"/>
    <n v="1"/>
    <n v="192"/>
    <n v="201"/>
    <x v="0"/>
  </r>
  <r>
    <x v="0"/>
    <n v="39"/>
    <x v="0"/>
    <n v="42"/>
    <n v="14179"/>
    <n v="65"/>
    <n v="74"/>
    <n v="4"/>
    <n v="93"/>
    <n v="101"/>
    <n v="4"/>
    <n v="122"/>
    <n v="30"/>
    <n v="143"/>
    <n v="152"/>
    <n v="2"/>
    <n v="174"/>
    <n v="1"/>
    <n v="192"/>
    <n v="201"/>
    <x v="0"/>
  </r>
  <r>
    <x v="0"/>
    <n v="13"/>
    <x v="0"/>
    <n v="49"/>
    <n v="1797"/>
    <n v="61"/>
    <n v="72"/>
    <n v="3"/>
    <n v="93"/>
    <n v="101"/>
    <n v="1"/>
    <n v="122"/>
    <n v="28"/>
    <n v="141"/>
    <n v="152"/>
    <n v="2"/>
    <n v="172"/>
    <n v="1"/>
    <n v="191"/>
    <n v="201"/>
    <x v="0"/>
  </r>
  <r>
    <x v="0"/>
    <n v="15"/>
    <x v="1"/>
    <n v="40"/>
    <n v="2511"/>
    <n v="61"/>
    <n v="71"/>
    <n v="1"/>
    <n v="92"/>
    <n v="101"/>
    <n v="4"/>
    <n v="123"/>
    <n v="23"/>
    <n v="143"/>
    <n v="151"/>
    <n v="1"/>
    <n v="173"/>
    <n v="1"/>
    <n v="191"/>
    <n v="201"/>
    <x v="0"/>
  </r>
  <r>
    <x v="0"/>
    <n v="12"/>
    <x v="1"/>
    <n v="40"/>
    <n v="1274"/>
    <n v="61"/>
    <n v="72"/>
    <n v="3"/>
    <n v="92"/>
    <n v="101"/>
    <n v="1"/>
    <n v="121"/>
    <n v="37"/>
    <n v="143"/>
    <n v="152"/>
    <n v="1"/>
    <n v="172"/>
    <n v="1"/>
    <n v="191"/>
    <n v="201"/>
    <x v="1"/>
  </r>
  <r>
    <x v="2"/>
    <n v="21"/>
    <x v="1"/>
    <n v="41"/>
    <n v="5248"/>
    <n v="65"/>
    <n v="73"/>
    <n v="1"/>
    <n v="93"/>
    <n v="101"/>
    <n v="3"/>
    <n v="123"/>
    <n v="26"/>
    <n v="143"/>
    <n v="152"/>
    <n v="1"/>
    <n v="173"/>
    <n v="1"/>
    <n v="191"/>
    <n v="201"/>
    <x v="0"/>
  </r>
  <r>
    <x v="2"/>
    <n v="15"/>
    <x v="1"/>
    <n v="41"/>
    <n v="3029"/>
    <n v="61"/>
    <n v="74"/>
    <n v="2"/>
    <n v="93"/>
    <n v="101"/>
    <n v="2"/>
    <n v="123"/>
    <n v="33"/>
    <n v="143"/>
    <n v="152"/>
    <n v="1"/>
    <n v="173"/>
    <n v="1"/>
    <n v="191"/>
    <n v="201"/>
    <x v="0"/>
  </r>
  <r>
    <x v="0"/>
    <n v="6"/>
    <x v="1"/>
    <n v="42"/>
    <n v="428"/>
    <n v="61"/>
    <n v="75"/>
    <n v="2"/>
    <n v="92"/>
    <n v="101"/>
    <n v="1"/>
    <n v="122"/>
    <n v="49"/>
    <n v="141"/>
    <n v="152"/>
    <n v="1"/>
    <n v="173"/>
    <n v="1"/>
    <n v="192"/>
    <n v="201"/>
    <x v="0"/>
  </r>
  <r>
    <x v="0"/>
    <n v="18"/>
    <x v="1"/>
    <n v="40"/>
    <n v="976"/>
    <n v="61"/>
    <n v="72"/>
    <n v="1"/>
    <n v="92"/>
    <n v="101"/>
    <n v="2"/>
    <n v="123"/>
    <n v="23"/>
    <n v="143"/>
    <n v="152"/>
    <n v="1"/>
    <n v="172"/>
    <n v="1"/>
    <n v="191"/>
    <n v="201"/>
    <x v="1"/>
  </r>
  <r>
    <x v="1"/>
    <n v="12"/>
    <x v="1"/>
    <n v="49"/>
    <n v="841"/>
    <n v="62"/>
    <n v="74"/>
    <n v="2"/>
    <n v="92"/>
    <n v="101"/>
    <n v="4"/>
    <n v="121"/>
    <n v="23"/>
    <n v="143"/>
    <n v="151"/>
    <n v="1"/>
    <n v="172"/>
    <n v="1"/>
    <n v="191"/>
    <n v="201"/>
    <x v="0"/>
  </r>
  <r>
    <x v="2"/>
    <n v="30"/>
    <x v="0"/>
    <n v="43"/>
    <n v="5771"/>
    <n v="61"/>
    <n v="74"/>
    <n v="4"/>
    <n v="92"/>
    <n v="101"/>
    <n v="2"/>
    <n v="123"/>
    <n v="25"/>
    <n v="143"/>
    <n v="152"/>
    <n v="2"/>
    <n v="173"/>
    <n v="1"/>
    <n v="191"/>
    <n v="201"/>
    <x v="0"/>
  </r>
  <r>
    <x v="2"/>
    <n v="12"/>
    <x v="2"/>
    <n v="45"/>
    <n v="1555"/>
    <n v="64"/>
    <n v="75"/>
    <n v="4"/>
    <n v="93"/>
    <n v="101"/>
    <n v="4"/>
    <n v="124"/>
    <n v="55"/>
    <n v="143"/>
    <n v="153"/>
    <n v="2"/>
    <n v="173"/>
    <n v="2"/>
    <n v="191"/>
    <n v="201"/>
    <x v="1"/>
  </r>
  <r>
    <x v="0"/>
    <n v="24"/>
    <x v="1"/>
    <n v="40"/>
    <n v="1285"/>
    <n v="65"/>
    <n v="74"/>
    <n v="4"/>
    <n v="92"/>
    <n v="101"/>
    <n v="4"/>
    <n v="124"/>
    <n v="32"/>
    <n v="143"/>
    <n v="151"/>
    <n v="1"/>
    <n v="173"/>
    <n v="1"/>
    <n v="191"/>
    <n v="201"/>
    <x v="1"/>
  </r>
  <r>
    <x v="3"/>
    <n v="6"/>
    <x v="0"/>
    <n v="40"/>
    <n v="1299"/>
    <n v="61"/>
    <n v="73"/>
    <n v="1"/>
    <n v="93"/>
    <n v="101"/>
    <n v="1"/>
    <n v="121"/>
    <n v="74"/>
    <n v="143"/>
    <n v="152"/>
    <n v="3"/>
    <n v="171"/>
    <n v="2"/>
    <n v="191"/>
    <n v="202"/>
    <x v="0"/>
  </r>
  <r>
    <x v="3"/>
    <n v="15"/>
    <x v="0"/>
    <n v="43"/>
    <n v="1271"/>
    <n v="65"/>
    <n v="73"/>
    <n v="3"/>
    <n v="93"/>
    <n v="101"/>
    <n v="4"/>
    <n v="124"/>
    <n v="39"/>
    <n v="143"/>
    <n v="153"/>
    <n v="2"/>
    <n v="173"/>
    <n v="1"/>
    <n v="192"/>
    <n v="201"/>
    <x v="1"/>
  </r>
  <r>
    <x v="2"/>
    <n v="24"/>
    <x v="1"/>
    <n v="40"/>
    <n v="1393"/>
    <n v="61"/>
    <n v="73"/>
    <n v="2"/>
    <n v="93"/>
    <n v="103"/>
    <n v="2"/>
    <n v="121"/>
    <n v="31"/>
    <n v="143"/>
    <n v="152"/>
    <n v="1"/>
    <n v="173"/>
    <n v="1"/>
    <n v="192"/>
    <n v="201"/>
    <x v="0"/>
  </r>
  <r>
    <x v="0"/>
    <n v="12"/>
    <x v="0"/>
    <n v="40"/>
    <n v="691"/>
    <n v="61"/>
    <n v="75"/>
    <n v="4"/>
    <n v="93"/>
    <n v="101"/>
    <n v="3"/>
    <n v="122"/>
    <n v="35"/>
    <n v="143"/>
    <n v="152"/>
    <n v="2"/>
    <n v="173"/>
    <n v="1"/>
    <n v="191"/>
    <n v="201"/>
    <x v="1"/>
  </r>
  <r>
    <x v="2"/>
    <n v="15"/>
    <x v="0"/>
    <n v="40"/>
    <n v="5045"/>
    <n v="65"/>
    <n v="75"/>
    <n v="1"/>
    <n v="92"/>
    <n v="101"/>
    <n v="4"/>
    <n v="123"/>
    <n v="59"/>
    <n v="143"/>
    <n v="152"/>
    <n v="1"/>
    <n v="173"/>
    <n v="1"/>
    <n v="192"/>
    <n v="201"/>
    <x v="0"/>
  </r>
  <r>
    <x v="0"/>
    <n v="18"/>
    <x v="0"/>
    <n v="42"/>
    <n v="2124"/>
    <n v="61"/>
    <n v="73"/>
    <n v="4"/>
    <n v="92"/>
    <n v="101"/>
    <n v="4"/>
    <n v="121"/>
    <n v="24"/>
    <n v="143"/>
    <n v="151"/>
    <n v="2"/>
    <n v="173"/>
    <n v="1"/>
    <n v="191"/>
    <n v="201"/>
    <x v="1"/>
  </r>
  <r>
    <x v="0"/>
    <n v="12"/>
    <x v="1"/>
    <n v="43"/>
    <n v="2214"/>
    <n v="61"/>
    <n v="73"/>
    <n v="4"/>
    <n v="93"/>
    <n v="101"/>
    <n v="3"/>
    <n v="122"/>
    <n v="24"/>
    <n v="143"/>
    <n v="152"/>
    <n v="1"/>
    <n v="172"/>
    <n v="1"/>
    <n v="191"/>
    <n v="201"/>
    <x v="0"/>
  </r>
  <r>
    <x v="2"/>
    <n v="21"/>
    <x v="0"/>
    <n v="40"/>
    <n v="12680"/>
    <n v="65"/>
    <n v="75"/>
    <n v="4"/>
    <n v="93"/>
    <n v="101"/>
    <n v="4"/>
    <n v="124"/>
    <n v="30"/>
    <n v="143"/>
    <n v="153"/>
    <n v="1"/>
    <n v="174"/>
    <n v="1"/>
    <n v="192"/>
    <n v="201"/>
    <x v="1"/>
  </r>
  <r>
    <x v="2"/>
    <n v="24"/>
    <x v="0"/>
    <n v="40"/>
    <n v="2463"/>
    <n v="62"/>
    <n v="74"/>
    <n v="4"/>
    <n v="94"/>
    <n v="101"/>
    <n v="3"/>
    <n v="122"/>
    <n v="27"/>
    <n v="143"/>
    <n v="152"/>
    <n v="2"/>
    <n v="173"/>
    <n v="1"/>
    <n v="192"/>
    <n v="201"/>
    <x v="0"/>
  </r>
  <r>
    <x v="1"/>
    <n v="12"/>
    <x v="1"/>
    <n v="43"/>
    <n v="1155"/>
    <n v="61"/>
    <n v="75"/>
    <n v="3"/>
    <n v="94"/>
    <n v="103"/>
    <n v="3"/>
    <n v="121"/>
    <n v="40"/>
    <n v="141"/>
    <n v="152"/>
    <n v="2"/>
    <n v="172"/>
    <n v="1"/>
    <n v="191"/>
    <n v="201"/>
    <x v="0"/>
  </r>
  <r>
    <x v="0"/>
    <n v="30"/>
    <x v="1"/>
    <n v="42"/>
    <n v="3108"/>
    <n v="61"/>
    <n v="72"/>
    <n v="2"/>
    <n v="91"/>
    <n v="101"/>
    <n v="4"/>
    <n v="122"/>
    <n v="31"/>
    <n v="143"/>
    <n v="152"/>
    <n v="1"/>
    <n v="172"/>
    <n v="1"/>
    <n v="191"/>
    <n v="201"/>
    <x v="1"/>
  </r>
  <r>
    <x v="2"/>
    <n v="10"/>
    <x v="1"/>
    <n v="41"/>
    <n v="2901"/>
    <n v="65"/>
    <n v="72"/>
    <n v="1"/>
    <n v="92"/>
    <n v="101"/>
    <n v="4"/>
    <n v="121"/>
    <n v="31"/>
    <n v="143"/>
    <n v="151"/>
    <n v="1"/>
    <n v="173"/>
    <n v="1"/>
    <n v="191"/>
    <n v="201"/>
    <x v="0"/>
  </r>
  <r>
    <x v="1"/>
    <n v="12"/>
    <x v="0"/>
    <n v="42"/>
    <n v="3617"/>
    <n v="61"/>
    <n v="75"/>
    <n v="1"/>
    <n v="93"/>
    <n v="101"/>
    <n v="4"/>
    <n v="123"/>
    <n v="28"/>
    <n v="143"/>
    <n v="151"/>
    <n v="3"/>
    <n v="173"/>
    <n v="1"/>
    <n v="192"/>
    <n v="201"/>
    <x v="0"/>
  </r>
  <r>
    <x v="2"/>
    <n v="12"/>
    <x v="0"/>
    <n v="43"/>
    <n v="1655"/>
    <n v="61"/>
    <n v="75"/>
    <n v="2"/>
    <n v="93"/>
    <n v="101"/>
    <n v="4"/>
    <n v="121"/>
    <n v="63"/>
    <n v="143"/>
    <n v="152"/>
    <n v="2"/>
    <n v="172"/>
    <n v="1"/>
    <n v="192"/>
    <n v="201"/>
    <x v="0"/>
  </r>
  <r>
    <x v="0"/>
    <n v="24"/>
    <x v="1"/>
    <n v="41"/>
    <n v="2812"/>
    <n v="65"/>
    <n v="75"/>
    <n v="2"/>
    <n v="92"/>
    <n v="101"/>
    <n v="4"/>
    <n v="121"/>
    <n v="26"/>
    <n v="143"/>
    <n v="151"/>
    <n v="1"/>
    <n v="173"/>
    <n v="1"/>
    <n v="191"/>
    <n v="201"/>
    <x v="0"/>
  </r>
  <r>
    <x v="0"/>
    <n v="36"/>
    <x v="0"/>
    <n v="46"/>
    <n v="8065"/>
    <n v="61"/>
    <n v="73"/>
    <n v="3"/>
    <n v="92"/>
    <n v="101"/>
    <n v="2"/>
    <n v="124"/>
    <n v="25"/>
    <n v="143"/>
    <n v="152"/>
    <n v="2"/>
    <n v="174"/>
    <n v="1"/>
    <n v="192"/>
    <n v="201"/>
    <x v="1"/>
  </r>
  <r>
    <x v="2"/>
    <n v="21"/>
    <x v="0"/>
    <n v="41"/>
    <n v="3275"/>
    <n v="61"/>
    <n v="75"/>
    <n v="1"/>
    <n v="93"/>
    <n v="101"/>
    <n v="4"/>
    <n v="123"/>
    <n v="36"/>
    <n v="143"/>
    <n v="152"/>
    <n v="1"/>
    <n v="174"/>
    <n v="1"/>
    <n v="192"/>
    <n v="201"/>
    <x v="0"/>
  </r>
  <r>
    <x v="2"/>
    <n v="24"/>
    <x v="0"/>
    <n v="43"/>
    <n v="2223"/>
    <n v="62"/>
    <n v="75"/>
    <n v="4"/>
    <n v="93"/>
    <n v="101"/>
    <n v="4"/>
    <n v="122"/>
    <n v="52"/>
    <n v="141"/>
    <n v="152"/>
    <n v="2"/>
    <n v="173"/>
    <n v="1"/>
    <n v="191"/>
    <n v="201"/>
    <x v="0"/>
  </r>
  <r>
    <x v="3"/>
    <n v="12"/>
    <x v="0"/>
    <n v="40"/>
    <n v="1480"/>
    <n v="63"/>
    <n v="71"/>
    <n v="2"/>
    <n v="93"/>
    <n v="101"/>
    <n v="4"/>
    <n v="124"/>
    <n v="66"/>
    <n v="141"/>
    <n v="153"/>
    <n v="3"/>
    <n v="171"/>
    <n v="1"/>
    <n v="191"/>
    <n v="201"/>
    <x v="0"/>
  </r>
  <r>
    <x v="0"/>
    <n v="24"/>
    <x v="1"/>
    <n v="40"/>
    <n v="1371"/>
    <n v="65"/>
    <n v="73"/>
    <n v="4"/>
    <n v="92"/>
    <n v="101"/>
    <n v="4"/>
    <n v="121"/>
    <n v="25"/>
    <n v="143"/>
    <n v="151"/>
    <n v="1"/>
    <n v="173"/>
    <n v="1"/>
    <n v="191"/>
    <n v="201"/>
    <x v="1"/>
  </r>
  <r>
    <x v="2"/>
    <n v="36"/>
    <x v="0"/>
    <n v="40"/>
    <n v="3535"/>
    <n v="61"/>
    <n v="74"/>
    <n v="4"/>
    <n v="93"/>
    <n v="101"/>
    <n v="4"/>
    <n v="123"/>
    <n v="37"/>
    <n v="143"/>
    <n v="152"/>
    <n v="2"/>
    <n v="173"/>
    <n v="1"/>
    <n v="192"/>
    <n v="201"/>
    <x v="0"/>
  </r>
  <r>
    <x v="0"/>
    <n v="18"/>
    <x v="1"/>
    <n v="43"/>
    <n v="3509"/>
    <n v="61"/>
    <n v="74"/>
    <n v="4"/>
    <n v="92"/>
    <n v="103"/>
    <n v="1"/>
    <n v="121"/>
    <n v="25"/>
    <n v="143"/>
    <n v="152"/>
    <n v="1"/>
    <n v="173"/>
    <n v="1"/>
    <n v="191"/>
    <n v="201"/>
    <x v="0"/>
  </r>
  <r>
    <x v="2"/>
    <n v="36"/>
    <x v="0"/>
    <n v="41"/>
    <n v="5711"/>
    <n v="64"/>
    <n v="75"/>
    <n v="4"/>
    <n v="93"/>
    <n v="101"/>
    <n v="2"/>
    <n v="123"/>
    <n v="38"/>
    <n v="143"/>
    <n v="152"/>
    <n v="2"/>
    <n v="174"/>
    <n v="1"/>
    <n v="192"/>
    <n v="201"/>
    <x v="0"/>
  </r>
  <r>
    <x v="1"/>
    <n v="18"/>
    <x v="1"/>
    <n v="45"/>
    <n v="3872"/>
    <n v="61"/>
    <n v="71"/>
    <n v="2"/>
    <n v="92"/>
    <n v="101"/>
    <n v="4"/>
    <n v="123"/>
    <n v="67"/>
    <n v="143"/>
    <n v="152"/>
    <n v="1"/>
    <n v="173"/>
    <n v="1"/>
    <n v="192"/>
    <n v="201"/>
    <x v="0"/>
  </r>
  <r>
    <x v="1"/>
    <n v="39"/>
    <x v="0"/>
    <n v="43"/>
    <n v="4933"/>
    <n v="61"/>
    <n v="74"/>
    <n v="2"/>
    <n v="93"/>
    <n v="103"/>
    <n v="2"/>
    <n v="121"/>
    <n v="25"/>
    <n v="143"/>
    <n v="152"/>
    <n v="2"/>
    <n v="173"/>
    <n v="1"/>
    <n v="191"/>
    <n v="201"/>
    <x v="1"/>
  </r>
  <r>
    <x v="2"/>
    <n v="24"/>
    <x v="0"/>
    <n v="40"/>
    <n v="1940"/>
    <n v="64"/>
    <n v="75"/>
    <n v="4"/>
    <n v="93"/>
    <n v="101"/>
    <n v="4"/>
    <n v="121"/>
    <n v="60"/>
    <n v="143"/>
    <n v="152"/>
    <n v="1"/>
    <n v="173"/>
    <n v="1"/>
    <n v="192"/>
    <n v="201"/>
    <x v="0"/>
  </r>
  <r>
    <x v="1"/>
    <n v="12"/>
    <x v="3"/>
    <n v="48"/>
    <n v="1410"/>
    <n v="61"/>
    <n v="73"/>
    <n v="2"/>
    <n v="93"/>
    <n v="101"/>
    <n v="2"/>
    <n v="121"/>
    <n v="31"/>
    <n v="143"/>
    <n v="152"/>
    <n v="1"/>
    <n v="172"/>
    <n v="1"/>
    <n v="192"/>
    <n v="201"/>
    <x v="0"/>
  </r>
  <r>
    <x v="1"/>
    <n v="12"/>
    <x v="1"/>
    <n v="40"/>
    <n v="836"/>
    <n v="62"/>
    <n v="72"/>
    <n v="4"/>
    <n v="92"/>
    <n v="101"/>
    <n v="2"/>
    <n v="122"/>
    <n v="23"/>
    <n v="141"/>
    <n v="152"/>
    <n v="1"/>
    <n v="172"/>
    <n v="1"/>
    <n v="191"/>
    <n v="201"/>
    <x v="1"/>
  </r>
  <r>
    <x v="1"/>
    <n v="20"/>
    <x v="1"/>
    <n v="41"/>
    <n v="6468"/>
    <n v="65"/>
    <n v="71"/>
    <n v="1"/>
    <n v="91"/>
    <n v="101"/>
    <n v="4"/>
    <n v="121"/>
    <n v="60"/>
    <n v="143"/>
    <n v="152"/>
    <n v="1"/>
    <n v="174"/>
    <n v="1"/>
    <n v="192"/>
    <n v="201"/>
    <x v="0"/>
  </r>
  <r>
    <x v="1"/>
    <n v="18"/>
    <x v="1"/>
    <n v="49"/>
    <n v="1941"/>
    <n v="64"/>
    <n v="73"/>
    <n v="4"/>
    <n v="93"/>
    <n v="101"/>
    <n v="2"/>
    <n v="122"/>
    <n v="35"/>
    <n v="143"/>
    <n v="152"/>
    <n v="1"/>
    <n v="172"/>
    <n v="1"/>
    <n v="192"/>
    <n v="201"/>
    <x v="0"/>
  </r>
  <r>
    <x v="2"/>
    <n v="22"/>
    <x v="1"/>
    <n v="43"/>
    <n v="2675"/>
    <n v="63"/>
    <n v="75"/>
    <n v="3"/>
    <n v="93"/>
    <n v="101"/>
    <n v="4"/>
    <n v="123"/>
    <n v="40"/>
    <n v="143"/>
    <n v="152"/>
    <n v="1"/>
    <n v="173"/>
    <n v="1"/>
    <n v="191"/>
    <n v="201"/>
    <x v="0"/>
  </r>
  <r>
    <x v="2"/>
    <n v="48"/>
    <x v="0"/>
    <n v="41"/>
    <n v="2751"/>
    <n v="65"/>
    <n v="75"/>
    <n v="4"/>
    <n v="93"/>
    <n v="101"/>
    <n v="3"/>
    <n v="123"/>
    <n v="38"/>
    <n v="143"/>
    <n v="152"/>
    <n v="2"/>
    <n v="173"/>
    <n v="2"/>
    <n v="192"/>
    <n v="201"/>
    <x v="0"/>
  </r>
  <r>
    <x v="1"/>
    <n v="48"/>
    <x v="2"/>
    <n v="46"/>
    <n v="6224"/>
    <n v="61"/>
    <n v="75"/>
    <n v="4"/>
    <n v="93"/>
    <n v="101"/>
    <n v="4"/>
    <n v="124"/>
    <n v="50"/>
    <n v="143"/>
    <n v="153"/>
    <n v="1"/>
    <n v="173"/>
    <n v="1"/>
    <n v="191"/>
    <n v="201"/>
    <x v="1"/>
  </r>
  <r>
    <x v="0"/>
    <n v="40"/>
    <x v="0"/>
    <n v="46"/>
    <n v="5998"/>
    <n v="61"/>
    <n v="73"/>
    <n v="4"/>
    <n v="93"/>
    <n v="101"/>
    <n v="3"/>
    <n v="124"/>
    <n v="27"/>
    <n v="141"/>
    <n v="152"/>
    <n v="1"/>
    <n v="173"/>
    <n v="1"/>
    <n v="192"/>
    <n v="201"/>
    <x v="1"/>
  </r>
  <r>
    <x v="1"/>
    <n v="21"/>
    <x v="1"/>
    <n v="49"/>
    <n v="1188"/>
    <n v="61"/>
    <n v="75"/>
    <n v="2"/>
    <n v="92"/>
    <n v="101"/>
    <n v="4"/>
    <n v="122"/>
    <n v="39"/>
    <n v="143"/>
    <n v="152"/>
    <n v="1"/>
    <n v="173"/>
    <n v="2"/>
    <n v="191"/>
    <n v="201"/>
    <x v="1"/>
  </r>
  <r>
    <x v="2"/>
    <n v="24"/>
    <x v="1"/>
    <n v="41"/>
    <n v="6313"/>
    <n v="65"/>
    <n v="75"/>
    <n v="3"/>
    <n v="93"/>
    <n v="101"/>
    <n v="4"/>
    <n v="123"/>
    <n v="41"/>
    <n v="143"/>
    <n v="152"/>
    <n v="1"/>
    <n v="174"/>
    <n v="2"/>
    <n v="192"/>
    <n v="201"/>
    <x v="0"/>
  </r>
  <r>
    <x v="2"/>
    <n v="6"/>
    <x v="0"/>
    <n v="42"/>
    <n v="1221"/>
    <n v="65"/>
    <n v="73"/>
    <n v="1"/>
    <n v="94"/>
    <n v="101"/>
    <n v="2"/>
    <n v="122"/>
    <n v="27"/>
    <n v="143"/>
    <n v="152"/>
    <n v="2"/>
    <n v="173"/>
    <n v="1"/>
    <n v="191"/>
    <n v="201"/>
    <x v="0"/>
  </r>
  <r>
    <x v="3"/>
    <n v="24"/>
    <x v="1"/>
    <n v="42"/>
    <n v="2892"/>
    <n v="61"/>
    <n v="75"/>
    <n v="3"/>
    <n v="91"/>
    <n v="101"/>
    <n v="4"/>
    <n v="124"/>
    <n v="51"/>
    <n v="143"/>
    <n v="153"/>
    <n v="1"/>
    <n v="173"/>
    <n v="1"/>
    <n v="191"/>
    <n v="201"/>
    <x v="0"/>
  </r>
  <r>
    <x v="2"/>
    <n v="24"/>
    <x v="1"/>
    <n v="42"/>
    <n v="3062"/>
    <n v="63"/>
    <n v="75"/>
    <n v="4"/>
    <n v="93"/>
    <n v="101"/>
    <n v="3"/>
    <n v="124"/>
    <n v="32"/>
    <n v="143"/>
    <n v="151"/>
    <n v="1"/>
    <n v="173"/>
    <n v="1"/>
    <n v="192"/>
    <n v="201"/>
    <x v="0"/>
  </r>
  <r>
    <x v="2"/>
    <n v="9"/>
    <x v="1"/>
    <n v="42"/>
    <n v="2301"/>
    <n v="62"/>
    <n v="72"/>
    <n v="2"/>
    <n v="92"/>
    <n v="101"/>
    <n v="4"/>
    <n v="122"/>
    <n v="22"/>
    <n v="143"/>
    <n v="151"/>
    <n v="1"/>
    <n v="173"/>
    <n v="1"/>
    <n v="191"/>
    <n v="201"/>
    <x v="0"/>
  </r>
  <r>
    <x v="0"/>
    <n v="18"/>
    <x v="1"/>
    <n v="41"/>
    <n v="7511"/>
    <n v="65"/>
    <n v="75"/>
    <n v="1"/>
    <n v="93"/>
    <n v="101"/>
    <n v="4"/>
    <n v="122"/>
    <n v="51"/>
    <n v="143"/>
    <n v="153"/>
    <n v="1"/>
    <n v="173"/>
    <n v="2"/>
    <n v="192"/>
    <n v="201"/>
    <x v="1"/>
  </r>
  <r>
    <x v="2"/>
    <n v="12"/>
    <x v="0"/>
    <n v="42"/>
    <n v="1258"/>
    <n v="61"/>
    <n v="72"/>
    <n v="2"/>
    <n v="92"/>
    <n v="101"/>
    <n v="4"/>
    <n v="122"/>
    <n v="22"/>
    <n v="143"/>
    <n v="151"/>
    <n v="2"/>
    <n v="172"/>
    <n v="1"/>
    <n v="191"/>
    <n v="201"/>
    <x v="0"/>
  </r>
  <r>
    <x v="2"/>
    <n v="24"/>
    <x v="2"/>
    <n v="40"/>
    <n v="717"/>
    <n v="65"/>
    <n v="75"/>
    <n v="4"/>
    <n v="94"/>
    <n v="101"/>
    <n v="4"/>
    <n v="123"/>
    <n v="54"/>
    <n v="143"/>
    <n v="152"/>
    <n v="2"/>
    <n v="173"/>
    <n v="1"/>
    <n v="192"/>
    <n v="201"/>
    <x v="0"/>
  </r>
  <r>
    <x v="1"/>
    <n v="9"/>
    <x v="1"/>
    <n v="40"/>
    <n v="1549"/>
    <n v="65"/>
    <n v="72"/>
    <n v="4"/>
    <n v="93"/>
    <n v="101"/>
    <n v="2"/>
    <n v="121"/>
    <n v="35"/>
    <n v="143"/>
    <n v="152"/>
    <n v="1"/>
    <n v="171"/>
    <n v="1"/>
    <n v="191"/>
    <n v="201"/>
    <x v="0"/>
  </r>
  <r>
    <x v="2"/>
    <n v="24"/>
    <x v="0"/>
    <n v="46"/>
    <n v="1597"/>
    <n v="61"/>
    <n v="75"/>
    <n v="4"/>
    <n v="93"/>
    <n v="101"/>
    <n v="4"/>
    <n v="124"/>
    <n v="54"/>
    <n v="143"/>
    <n v="153"/>
    <n v="2"/>
    <n v="173"/>
    <n v="2"/>
    <n v="191"/>
    <n v="201"/>
    <x v="0"/>
  </r>
  <r>
    <x v="1"/>
    <n v="18"/>
    <x v="0"/>
    <n v="43"/>
    <n v="1795"/>
    <n v="61"/>
    <n v="75"/>
    <n v="3"/>
    <n v="92"/>
    <n v="103"/>
    <n v="4"/>
    <n v="121"/>
    <n v="48"/>
    <n v="141"/>
    <n v="151"/>
    <n v="2"/>
    <n v="172"/>
    <n v="1"/>
    <n v="192"/>
    <n v="201"/>
    <x v="0"/>
  </r>
  <r>
    <x v="0"/>
    <n v="20"/>
    <x v="0"/>
    <n v="42"/>
    <n v="4272"/>
    <n v="61"/>
    <n v="75"/>
    <n v="1"/>
    <n v="92"/>
    <n v="101"/>
    <n v="4"/>
    <n v="122"/>
    <n v="24"/>
    <n v="143"/>
    <n v="152"/>
    <n v="2"/>
    <n v="173"/>
    <n v="1"/>
    <n v="191"/>
    <n v="201"/>
    <x v="0"/>
  </r>
  <r>
    <x v="2"/>
    <n v="12"/>
    <x v="0"/>
    <n v="43"/>
    <n v="976"/>
    <n v="65"/>
    <n v="75"/>
    <n v="4"/>
    <n v="93"/>
    <n v="101"/>
    <n v="4"/>
    <n v="123"/>
    <n v="35"/>
    <n v="143"/>
    <n v="152"/>
    <n v="2"/>
    <n v="173"/>
    <n v="1"/>
    <n v="191"/>
    <n v="201"/>
    <x v="0"/>
  </r>
  <r>
    <x v="1"/>
    <n v="12"/>
    <x v="1"/>
    <n v="40"/>
    <n v="7472"/>
    <n v="65"/>
    <n v="71"/>
    <n v="1"/>
    <n v="92"/>
    <n v="101"/>
    <n v="2"/>
    <n v="121"/>
    <n v="24"/>
    <n v="143"/>
    <n v="151"/>
    <n v="1"/>
    <n v="171"/>
    <n v="1"/>
    <n v="191"/>
    <n v="201"/>
    <x v="0"/>
  </r>
  <r>
    <x v="0"/>
    <n v="36"/>
    <x v="1"/>
    <n v="40"/>
    <n v="9271"/>
    <n v="61"/>
    <n v="74"/>
    <n v="2"/>
    <n v="93"/>
    <n v="101"/>
    <n v="1"/>
    <n v="123"/>
    <n v="24"/>
    <n v="143"/>
    <n v="152"/>
    <n v="1"/>
    <n v="173"/>
    <n v="1"/>
    <n v="192"/>
    <n v="201"/>
    <x v="1"/>
  </r>
  <r>
    <x v="1"/>
    <n v="6"/>
    <x v="1"/>
    <n v="43"/>
    <n v="590"/>
    <n v="61"/>
    <n v="72"/>
    <n v="3"/>
    <n v="94"/>
    <n v="101"/>
    <n v="3"/>
    <n v="121"/>
    <n v="26"/>
    <n v="143"/>
    <n v="152"/>
    <n v="1"/>
    <n v="172"/>
    <n v="1"/>
    <n v="191"/>
    <n v="202"/>
    <x v="0"/>
  </r>
  <r>
    <x v="2"/>
    <n v="12"/>
    <x v="0"/>
    <n v="43"/>
    <n v="930"/>
    <n v="65"/>
    <n v="75"/>
    <n v="4"/>
    <n v="93"/>
    <n v="101"/>
    <n v="4"/>
    <n v="121"/>
    <n v="65"/>
    <n v="143"/>
    <n v="152"/>
    <n v="4"/>
    <n v="173"/>
    <n v="1"/>
    <n v="191"/>
    <n v="201"/>
    <x v="0"/>
  </r>
  <r>
    <x v="1"/>
    <n v="42"/>
    <x v="4"/>
    <n v="41"/>
    <n v="9283"/>
    <n v="61"/>
    <n v="71"/>
    <n v="1"/>
    <n v="93"/>
    <n v="101"/>
    <n v="2"/>
    <n v="124"/>
    <n v="55"/>
    <n v="141"/>
    <n v="153"/>
    <n v="1"/>
    <n v="174"/>
    <n v="1"/>
    <n v="192"/>
    <n v="201"/>
    <x v="0"/>
  </r>
  <r>
    <x v="1"/>
    <n v="15"/>
    <x v="3"/>
    <n v="40"/>
    <n v="1778"/>
    <n v="61"/>
    <n v="72"/>
    <n v="2"/>
    <n v="92"/>
    <n v="101"/>
    <n v="1"/>
    <n v="121"/>
    <n v="26"/>
    <n v="143"/>
    <n v="151"/>
    <n v="2"/>
    <n v="171"/>
    <n v="1"/>
    <n v="191"/>
    <n v="201"/>
    <x v="1"/>
  </r>
  <r>
    <x v="1"/>
    <n v="8"/>
    <x v="1"/>
    <n v="49"/>
    <n v="907"/>
    <n v="61"/>
    <n v="72"/>
    <n v="3"/>
    <n v="94"/>
    <n v="101"/>
    <n v="2"/>
    <n v="121"/>
    <n v="26"/>
    <n v="143"/>
    <n v="152"/>
    <n v="1"/>
    <n v="173"/>
    <n v="1"/>
    <n v="192"/>
    <n v="201"/>
    <x v="0"/>
  </r>
  <r>
    <x v="1"/>
    <n v="6"/>
    <x v="1"/>
    <n v="43"/>
    <n v="484"/>
    <n v="61"/>
    <n v="74"/>
    <n v="3"/>
    <n v="94"/>
    <n v="103"/>
    <n v="3"/>
    <n v="121"/>
    <n v="28"/>
    <n v="141"/>
    <n v="152"/>
    <n v="1"/>
    <n v="172"/>
    <n v="1"/>
    <n v="191"/>
    <n v="201"/>
    <x v="0"/>
  </r>
  <r>
    <x v="0"/>
    <n v="36"/>
    <x v="0"/>
    <n v="41"/>
    <n v="9629"/>
    <n v="61"/>
    <n v="74"/>
    <n v="4"/>
    <n v="93"/>
    <n v="101"/>
    <n v="4"/>
    <n v="123"/>
    <n v="24"/>
    <n v="143"/>
    <n v="152"/>
    <n v="2"/>
    <n v="173"/>
    <n v="1"/>
    <n v="192"/>
    <n v="201"/>
    <x v="1"/>
  </r>
  <r>
    <x v="0"/>
    <n v="48"/>
    <x v="1"/>
    <n v="44"/>
    <n v="3051"/>
    <n v="61"/>
    <n v="73"/>
    <n v="3"/>
    <n v="93"/>
    <n v="101"/>
    <n v="4"/>
    <n v="123"/>
    <n v="54"/>
    <n v="143"/>
    <n v="152"/>
    <n v="1"/>
    <n v="173"/>
    <n v="1"/>
    <n v="191"/>
    <n v="201"/>
    <x v="1"/>
  </r>
  <r>
    <x v="0"/>
    <n v="48"/>
    <x v="1"/>
    <n v="40"/>
    <n v="3931"/>
    <n v="61"/>
    <n v="74"/>
    <n v="4"/>
    <n v="93"/>
    <n v="101"/>
    <n v="4"/>
    <n v="124"/>
    <n v="46"/>
    <n v="143"/>
    <n v="153"/>
    <n v="1"/>
    <n v="173"/>
    <n v="2"/>
    <n v="191"/>
    <n v="201"/>
    <x v="1"/>
  </r>
  <r>
    <x v="1"/>
    <n v="36"/>
    <x v="2"/>
    <n v="40"/>
    <n v="7432"/>
    <n v="61"/>
    <n v="73"/>
    <n v="2"/>
    <n v="92"/>
    <n v="101"/>
    <n v="2"/>
    <n v="122"/>
    <n v="54"/>
    <n v="143"/>
    <n v="151"/>
    <n v="1"/>
    <n v="173"/>
    <n v="1"/>
    <n v="191"/>
    <n v="201"/>
    <x v="0"/>
  </r>
  <r>
    <x v="2"/>
    <n v="6"/>
    <x v="1"/>
    <n v="44"/>
    <n v="1338"/>
    <n v="63"/>
    <n v="73"/>
    <n v="1"/>
    <n v="91"/>
    <n v="101"/>
    <n v="4"/>
    <n v="121"/>
    <n v="62"/>
    <n v="143"/>
    <n v="152"/>
    <n v="1"/>
    <n v="173"/>
    <n v="1"/>
    <n v="191"/>
    <n v="201"/>
    <x v="0"/>
  </r>
  <r>
    <x v="2"/>
    <n v="6"/>
    <x v="0"/>
    <n v="43"/>
    <n v="1554"/>
    <n v="61"/>
    <n v="74"/>
    <n v="1"/>
    <n v="92"/>
    <n v="101"/>
    <n v="2"/>
    <n v="123"/>
    <n v="24"/>
    <n v="143"/>
    <n v="151"/>
    <n v="2"/>
    <n v="173"/>
    <n v="1"/>
    <n v="192"/>
    <n v="201"/>
    <x v="0"/>
  </r>
  <r>
    <x v="0"/>
    <n v="36"/>
    <x v="1"/>
    <n v="410"/>
    <n v="15857"/>
    <n v="61"/>
    <n v="71"/>
    <n v="2"/>
    <n v="91"/>
    <n v="102"/>
    <n v="3"/>
    <n v="123"/>
    <n v="43"/>
    <n v="143"/>
    <n v="152"/>
    <n v="1"/>
    <n v="174"/>
    <n v="1"/>
    <n v="191"/>
    <n v="201"/>
    <x v="0"/>
  </r>
  <r>
    <x v="0"/>
    <n v="18"/>
    <x v="1"/>
    <n v="43"/>
    <n v="1345"/>
    <n v="61"/>
    <n v="73"/>
    <n v="4"/>
    <n v="94"/>
    <n v="101"/>
    <n v="3"/>
    <n v="121"/>
    <n v="26"/>
    <n v="141"/>
    <n v="152"/>
    <n v="1"/>
    <n v="173"/>
    <n v="1"/>
    <n v="191"/>
    <n v="201"/>
    <x v="1"/>
  </r>
  <r>
    <x v="2"/>
    <n v="12"/>
    <x v="1"/>
    <n v="40"/>
    <n v="1101"/>
    <n v="61"/>
    <n v="73"/>
    <n v="3"/>
    <n v="94"/>
    <n v="101"/>
    <n v="2"/>
    <n v="121"/>
    <n v="27"/>
    <n v="143"/>
    <n v="152"/>
    <n v="2"/>
    <n v="173"/>
    <n v="1"/>
    <n v="192"/>
    <n v="201"/>
    <x v="0"/>
  </r>
  <r>
    <x v="3"/>
    <n v="12"/>
    <x v="1"/>
    <n v="43"/>
    <n v="3016"/>
    <n v="61"/>
    <n v="73"/>
    <n v="3"/>
    <n v="94"/>
    <n v="101"/>
    <n v="1"/>
    <n v="123"/>
    <n v="24"/>
    <n v="143"/>
    <n v="152"/>
    <n v="1"/>
    <n v="173"/>
    <n v="1"/>
    <n v="191"/>
    <n v="201"/>
    <x v="0"/>
  </r>
  <r>
    <x v="0"/>
    <n v="36"/>
    <x v="1"/>
    <n v="42"/>
    <n v="2712"/>
    <n v="61"/>
    <n v="75"/>
    <n v="2"/>
    <n v="93"/>
    <n v="101"/>
    <n v="2"/>
    <n v="122"/>
    <n v="41"/>
    <n v="141"/>
    <n v="152"/>
    <n v="1"/>
    <n v="173"/>
    <n v="2"/>
    <n v="191"/>
    <n v="201"/>
    <x v="1"/>
  </r>
  <r>
    <x v="0"/>
    <n v="8"/>
    <x v="0"/>
    <n v="40"/>
    <n v="731"/>
    <n v="61"/>
    <n v="75"/>
    <n v="4"/>
    <n v="93"/>
    <n v="101"/>
    <n v="4"/>
    <n v="121"/>
    <n v="47"/>
    <n v="143"/>
    <n v="152"/>
    <n v="2"/>
    <n v="172"/>
    <n v="1"/>
    <n v="191"/>
    <n v="201"/>
    <x v="0"/>
  </r>
  <r>
    <x v="2"/>
    <n v="18"/>
    <x v="0"/>
    <n v="42"/>
    <n v="3780"/>
    <n v="61"/>
    <n v="72"/>
    <n v="3"/>
    <n v="91"/>
    <n v="101"/>
    <n v="2"/>
    <n v="123"/>
    <n v="35"/>
    <n v="143"/>
    <n v="152"/>
    <n v="2"/>
    <n v="174"/>
    <n v="1"/>
    <n v="192"/>
    <n v="201"/>
    <x v="0"/>
  </r>
  <r>
    <x v="0"/>
    <n v="21"/>
    <x v="0"/>
    <n v="40"/>
    <n v="1602"/>
    <n v="61"/>
    <n v="75"/>
    <n v="4"/>
    <n v="94"/>
    <n v="101"/>
    <n v="3"/>
    <n v="123"/>
    <n v="30"/>
    <n v="143"/>
    <n v="152"/>
    <n v="2"/>
    <n v="173"/>
    <n v="1"/>
    <n v="192"/>
    <n v="201"/>
    <x v="0"/>
  </r>
  <r>
    <x v="0"/>
    <n v="18"/>
    <x v="0"/>
    <n v="40"/>
    <n v="3966"/>
    <n v="61"/>
    <n v="75"/>
    <n v="1"/>
    <n v="92"/>
    <n v="101"/>
    <n v="4"/>
    <n v="121"/>
    <n v="33"/>
    <n v="141"/>
    <n v="151"/>
    <n v="3"/>
    <n v="173"/>
    <n v="1"/>
    <n v="192"/>
    <n v="201"/>
    <x v="1"/>
  </r>
  <r>
    <x v="2"/>
    <n v="18"/>
    <x v="3"/>
    <n v="49"/>
    <n v="4165"/>
    <n v="61"/>
    <n v="73"/>
    <n v="2"/>
    <n v="93"/>
    <n v="101"/>
    <n v="2"/>
    <n v="123"/>
    <n v="36"/>
    <n v="142"/>
    <n v="152"/>
    <n v="2"/>
    <n v="173"/>
    <n v="2"/>
    <n v="191"/>
    <n v="201"/>
    <x v="1"/>
  </r>
  <r>
    <x v="0"/>
    <n v="36"/>
    <x v="1"/>
    <n v="41"/>
    <n v="8335"/>
    <n v="65"/>
    <n v="75"/>
    <n v="3"/>
    <n v="93"/>
    <n v="101"/>
    <n v="4"/>
    <n v="124"/>
    <n v="47"/>
    <n v="143"/>
    <n v="153"/>
    <n v="1"/>
    <n v="173"/>
    <n v="1"/>
    <n v="191"/>
    <n v="201"/>
    <x v="1"/>
  </r>
  <r>
    <x v="1"/>
    <n v="48"/>
    <x v="2"/>
    <n v="49"/>
    <n v="6681"/>
    <n v="65"/>
    <n v="73"/>
    <n v="4"/>
    <n v="93"/>
    <n v="101"/>
    <n v="4"/>
    <n v="124"/>
    <n v="38"/>
    <n v="143"/>
    <n v="153"/>
    <n v="1"/>
    <n v="173"/>
    <n v="2"/>
    <n v="192"/>
    <n v="201"/>
    <x v="0"/>
  </r>
  <r>
    <x v="2"/>
    <n v="24"/>
    <x v="2"/>
    <n v="49"/>
    <n v="2375"/>
    <n v="63"/>
    <n v="73"/>
    <n v="4"/>
    <n v="93"/>
    <n v="101"/>
    <n v="2"/>
    <n v="123"/>
    <n v="44"/>
    <n v="143"/>
    <n v="152"/>
    <n v="2"/>
    <n v="173"/>
    <n v="2"/>
    <n v="192"/>
    <n v="201"/>
    <x v="0"/>
  </r>
  <r>
    <x v="0"/>
    <n v="18"/>
    <x v="1"/>
    <n v="40"/>
    <n v="1216"/>
    <n v="61"/>
    <n v="72"/>
    <n v="4"/>
    <n v="92"/>
    <n v="101"/>
    <n v="3"/>
    <n v="123"/>
    <n v="23"/>
    <n v="143"/>
    <n v="151"/>
    <n v="1"/>
    <n v="173"/>
    <n v="1"/>
    <n v="192"/>
    <n v="201"/>
    <x v="1"/>
  </r>
  <r>
    <x v="0"/>
    <n v="45"/>
    <x v="3"/>
    <n v="49"/>
    <n v="11816"/>
    <n v="61"/>
    <n v="75"/>
    <n v="2"/>
    <n v="93"/>
    <n v="101"/>
    <n v="4"/>
    <n v="123"/>
    <n v="29"/>
    <n v="143"/>
    <n v="151"/>
    <n v="2"/>
    <n v="173"/>
    <n v="1"/>
    <n v="191"/>
    <n v="201"/>
    <x v="1"/>
  </r>
  <r>
    <x v="1"/>
    <n v="24"/>
    <x v="1"/>
    <n v="43"/>
    <n v="5084"/>
    <n v="65"/>
    <n v="75"/>
    <n v="2"/>
    <n v="92"/>
    <n v="101"/>
    <n v="4"/>
    <n v="123"/>
    <n v="42"/>
    <n v="143"/>
    <n v="152"/>
    <n v="1"/>
    <n v="173"/>
    <n v="1"/>
    <n v="192"/>
    <n v="201"/>
    <x v="0"/>
  </r>
  <r>
    <x v="3"/>
    <n v="15"/>
    <x v="1"/>
    <n v="43"/>
    <n v="2327"/>
    <n v="61"/>
    <n v="72"/>
    <n v="2"/>
    <n v="92"/>
    <n v="101"/>
    <n v="3"/>
    <n v="121"/>
    <n v="25"/>
    <n v="143"/>
    <n v="152"/>
    <n v="1"/>
    <n v="172"/>
    <n v="1"/>
    <n v="191"/>
    <n v="201"/>
    <x v="1"/>
  </r>
  <r>
    <x v="0"/>
    <n v="12"/>
    <x v="3"/>
    <n v="40"/>
    <n v="1082"/>
    <n v="61"/>
    <n v="73"/>
    <n v="4"/>
    <n v="93"/>
    <n v="101"/>
    <n v="4"/>
    <n v="123"/>
    <n v="48"/>
    <n v="141"/>
    <n v="152"/>
    <n v="2"/>
    <n v="173"/>
    <n v="1"/>
    <n v="191"/>
    <n v="201"/>
    <x v="1"/>
  </r>
  <r>
    <x v="2"/>
    <n v="12"/>
    <x v="1"/>
    <n v="43"/>
    <n v="886"/>
    <n v="65"/>
    <n v="73"/>
    <n v="4"/>
    <n v="92"/>
    <n v="101"/>
    <n v="2"/>
    <n v="123"/>
    <n v="21"/>
    <n v="143"/>
    <n v="152"/>
    <n v="1"/>
    <n v="173"/>
    <n v="1"/>
    <n v="191"/>
    <n v="201"/>
    <x v="0"/>
  </r>
  <r>
    <x v="2"/>
    <n v="4"/>
    <x v="1"/>
    <n v="42"/>
    <n v="601"/>
    <n v="61"/>
    <n v="72"/>
    <n v="1"/>
    <n v="92"/>
    <n v="101"/>
    <n v="3"/>
    <n v="121"/>
    <n v="23"/>
    <n v="143"/>
    <n v="151"/>
    <n v="1"/>
    <n v="172"/>
    <n v="2"/>
    <n v="191"/>
    <n v="201"/>
    <x v="0"/>
  </r>
  <r>
    <x v="0"/>
    <n v="24"/>
    <x v="0"/>
    <n v="41"/>
    <n v="2957"/>
    <n v="61"/>
    <n v="75"/>
    <n v="4"/>
    <n v="93"/>
    <n v="101"/>
    <n v="4"/>
    <n v="122"/>
    <n v="63"/>
    <n v="143"/>
    <n v="152"/>
    <n v="2"/>
    <n v="173"/>
    <n v="1"/>
    <n v="192"/>
    <n v="201"/>
    <x v="0"/>
  </r>
  <r>
    <x v="2"/>
    <n v="24"/>
    <x v="0"/>
    <n v="43"/>
    <n v="2611"/>
    <n v="61"/>
    <n v="75"/>
    <n v="4"/>
    <n v="94"/>
    <n v="102"/>
    <n v="3"/>
    <n v="121"/>
    <n v="46"/>
    <n v="143"/>
    <n v="152"/>
    <n v="2"/>
    <n v="173"/>
    <n v="1"/>
    <n v="191"/>
    <n v="201"/>
    <x v="0"/>
  </r>
  <r>
    <x v="0"/>
    <n v="36"/>
    <x v="1"/>
    <n v="42"/>
    <n v="5179"/>
    <n v="61"/>
    <n v="74"/>
    <n v="4"/>
    <n v="93"/>
    <n v="101"/>
    <n v="2"/>
    <n v="122"/>
    <n v="29"/>
    <n v="143"/>
    <n v="152"/>
    <n v="1"/>
    <n v="173"/>
    <n v="1"/>
    <n v="191"/>
    <n v="201"/>
    <x v="1"/>
  </r>
  <r>
    <x v="2"/>
    <n v="21"/>
    <x v="2"/>
    <n v="41"/>
    <n v="2993"/>
    <n v="61"/>
    <n v="73"/>
    <n v="3"/>
    <n v="93"/>
    <n v="101"/>
    <n v="2"/>
    <n v="121"/>
    <n v="28"/>
    <n v="142"/>
    <n v="152"/>
    <n v="2"/>
    <n v="172"/>
    <n v="1"/>
    <n v="191"/>
    <n v="201"/>
    <x v="0"/>
  </r>
  <r>
    <x v="2"/>
    <n v="18"/>
    <x v="1"/>
    <n v="45"/>
    <n v="1943"/>
    <n v="61"/>
    <n v="72"/>
    <n v="4"/>
    <n v="92"/>
    <n v="101"/>
    <n v="4"/>
    <n v="121"/>
    <n v="23"/>
    <n v="143"/>
    <n v="152"/>
    <n v="1"/>
    <n v="173"/>
    <n v="1"/>
    <n v="191"/>
    <n v="201"/>
    <x v="1"/>
  </r>
  <r>
    <x v="2"/>
    <n v="24"/>
    <x v="4"/>
    <n v="49"/>
    <n v="1559"/>
    <n v="61"/>
    <n v="74"/>
    <n v="4"/>
    <n v="93"/>
    <n v="101"/>
    <n v="4"/>
    <n v="123"/>
    <n v="50"/>
    <n v="141"/>
    <n v="152"/>
    <n v="1"/>
    <n v="173"/>
    <n v="1"/>
    <n v="192"/>
    <n v="201"/>
    <x v="0"/>
  </r>
  <r>
    <x v="2"/>
    <n v="18"/>
    <x v="1"/>
    <n v="42"/>
    <n v="3422"/>
    <n v="61"/>
    <n v="75"/>
    <n v="4"/>
    <n v="93"/>
    <n v="101"/>
    <n v="4"/>
    <n v="122"/>
    <n v="47"/>
    <n v="141"/>
    <n v="152"/>
    <n v="3"/>
    <n v="173"/>
    <n v="2"/>
    <n v="192"/>
    <n v="201"/>
    <x v="0"/>
  </r>
  <r>
    <x v="1"/>
    <n v="21"/>
    <x v="1"/>
    <n v="42"/>
    <n v="3976"/>
    <n v="65"/>
    <n v="74"/>
    <n v="2"/>
    <n v="93"/>
    <n v="101"/>
    <n v="3"/>
    <n v="123"/>
    <n v="35"/>
    <n v="143"/>
    <n v="152"/>
    <n v="1"/>
    <n v="173"/>
    <n v="1"/>
    <n v="192"/>
    <n v="201"/>
    <x v="0"/>
  </r>
  <r>
    <x v="2"/>
    <n v="18"/>
    <x v="1"/>
    <n v="40"/>
    <n v="6761"/>
    <n v="65"/>
    <n v="73"/>
    <n v="2"/>
    <n v="93"/>
    <n v="101"/>
    <n v="4"/>
    <n v="123"/>
    <n v="68"/>
    <n v="143"/>
    <n v="151"/>
    <n v="2"/>
    <n v="173"/>
    <n v="1"/>
    <n v="191"/>
    <n v="201"/>
    <x v="1"/>
  </r>
  <r>
    <x v="2"/>
    <n v="24"/>
    <x v="1"/>
    <n v="40"/>
    <n v="1249"/>
    <n v="61"/>
    <n v="72"/>
    <n v="4"/>
    <n v="94"/>
    <n v="101"/>
    <n v="2"/>
    <n v="121"/>
    <n v="28"/>
    <n v="143"/>
    <n v="152"/>
    <n v="1"/>
    <n v="173"/>
    <n v="1"/>
    <n v="191"/>
    <n v="201"/>
    <x v="0"/>
  </r>
  <r>
    <x v="0"/>
    <n v="9"/>
    <x v="1"/>
    <n v="43"/>
    <n v="1364"/>
    <n v="61"/>
    <n v="74"/>
    <n v="3"/>
    <n v="93"/>
    <n v="101"/>
    <n v="4"/>
    <n v="121"/>
    <n v="59"/>
    <n v="143"/>
    <n v="152"/>
    <n v="1"/>
    <n v="173"/>
    <n v="1"/>
    <n v="191"/>
    <n v="201"/>
    <x v="0"/>
  </r>
  <r>
    <x v="0"/>
    <n v="12"/>
    <x v="1"/>
    <n v="43"/>
    <n v="709"/>
    <n v="61"/>
    <n v="75"/>
    <n v="4"/>
    <n v="93"/>
    <n v="101"/>
    <n v="4"/>
    <n v="121"/>
    <n v="57"/>
    <n v="142"/>
    <n v="152"/>
    <n v="1"/>
    <n v="172"/>
    <n v="1"/>
    <n v="191"/>
    <n v="201"/>
    <x v="1"/>
  </r>
  <r>
    <x v="0"/>
    <n v="20"/>
    <x v="0"/>
    <n v="40"/>
    <n v="2235"/>
    <n v="61"/>
    <n v="73"/>
    <n v="4"/>
    <n v="94"/>
    <n v="103"/>
    <n v="2"/>
    <n v="122"/>
    <n v="33"/>
    <n v="141"/>
    <n v="151"/>
    <n v="2"/>
    <n v="173"/>
    <n v="1"/>
    <n v="191"/>
    <n v="202"/>
    <x v="1"/>
  </r>
  <r>
    <x v="2"/>
    <n v="24"/>
    <x v="0"/>
    <n v="41"/>
    <n v="4042"/>
    <n v="65"/>
    <n v="74"/>
    <n v="3"/>
    <n v="93"/>
    <n v="101"/>
    <n v="4"/>
    <n v="122"/>
    <n v="43"/>
    <n v="143"/>
    <n v="152"/>
    <n v="2"/>
    <n v="173"/>
    <n v="1"/>
    <n v="192"/>
    <n v="201"/>
    <x v="0"/>
  </r>
  <r>
    <x v="2"/>
    <n v="15"/>
    <x v="0"/>
    <n v="43"/>
    <n v="1471"/>
    <n v="61"/>
    <n v="73"/>
    <n v="4"/>
    <n v="93"/>
    <n v="101"/>
    <n v="4"/>
    <n v="124"/>
    <n v="35"/>
    <n v="143"/>
    <n v="153"/>
    <n v="2"/>
    <n v="173"/>
    <n v="1"/>
    <n v="192"/>
    <n v="201"/>
    <x v="0"/>
  </r>
  <r>
    <x v="0"/>
    <n v="18"/>
    <x v="4"/>
    <n v="40"/>
    <n v="1442"/>
    <n v="61"/>
    <n v="74"/>
    <n v="4"/>
    <n v="93"/>
    <n v="101"/>
    <n v="4"/>
    <n v="124"/>
    <n v="32"/>
    <n v="143"/>
    <n v="153"/>
    <n v="2"/>
    <n v="172"/>
    <n v="2"/>
    <n v="191"/>
    <n v="201"/>
    <x v="1"/>
  </r>
  <r>
    <x v="2"/>
    <n v="36"/>
    <x v="2"/>
    <n v="40"/>
    <n v="10875"/>
    <n v="61"/>
    <n v="75"/>
    <n v="2"/>
    <n v="93"/>
    <n v="101"/>
    <n v="2"/>
    <n v="123"/>
    <n v="45"/>
    <n v="143"/>
    <n v="152"/>
    <n v="2"/>
    <n v="173"/>
    <n v="2"/>
    <n v="192"/>
    <n v="201"/>
    <x v="0"/>
  </r>
  <r>
    <x v="2"/>
    <n v="24"/>
    <x v="1"/>
    <n v="40"/>
    <n v="1474"/>
    <n v="62"/>
    <n v="72"/>
    <n v="4"/>
    <n v="94"/>
    <n v="101"/>
    <n v="3"/>
    <n v="121"/>
    <n v="33"/>
    <n v="143"/>
    <n v="152"/>
    <n v="1"/>
    <n v="173"/>
    <n v="1"/>
    <n v="192"/>
    <n v="201"/>
    <x v="0"/>
  </r>
  <r>
    <x v="2"/>
    <n v="10"/>
    <x v="1"/>
    <n v="48"/>
    <n v="894"/>
    <n v="65"/>
    <n v="74"/>
    <n v="4"/>
    <n v="92"/>
    <n v="101"/>
    <n v="3"/>
    <n v="122"/>
    <n v="40"/>
    <n v="143"/>
    <n v="152"/>
    <n v="1"/>
    <n v="173"/>
    <n v="1"/>
    <n v="192"/>
    <n v="201"/>
    <x v="0"/>
  </r>
  <r>
    <x v="2"/>
    <n v="15"/>
    <x v="0"/>
    <n v="42"/>
    <n v="3343"/>
    <n v="61"/>
    <n v="73"/>
    <n v="4"/>
    <n v="93"/>
    <n v="101"/>
    <n v="2"/>
    <n v="124"/>
    <n v="28"/>
    <n v="143"/>
    <n v="153"/>
    <n v="1"/>
    <n v="173"/>
    <n v="1"/>
    <n v="192"/>
    <n v="201"/>
    <x v="0"/>
  </r>
  <r>
    <x v="0"/>
    <n v="15"/>
    <x v="1"/>
    <n v="40"/>
    <n v="3959"/>
    <n v="61"/>
    <n v="73"/>
    <n v="3"/>
    <n v="92"/>
    <n v="101"/>
    <n v="2"/>
    <n v="122"/>
    <n v="29"/>
    <n v="143"/>
    <n v="152"/>
    <n v="1"/>
    <n v="173"/>
    <n v="1"/>
    <n v="192"/>
    <n v="201"/>
    <x v="1"/>
  </r>
  <r>
    <x v="2"/>
    <n v="9"/>
    <x v="1"/>
    <n v="40"/>
    <n v="3577"/>
    <n v="62"/>
    <n v="73"/>
    <n v="1"/>
    <n v="93"/>
    <n v="103"/>
    <n v="2"/>
    <n v="121"/>
    <n v="26"/>
    <n v="143"/>
    <n v="151"/>
    <n v="1"/>
    <n v="173"/>
    <n v="2"/>
    <n v="191"/>
    <n v="202"/>
    <x v="0"/>
  </r>
  <r>
    <x v="2"/>
    <n v="24"/>
    <x v="0"/>
    <n v="41"/>
    <n v="5804"/>
    <n v="64"/>
    <n v="73"/>
    <n v="4"/>
    <n v="93"/>
    <n v="101"/>
    <n v="2"/>
    <n v="121"/>
    <n v="27"/>
    <n v="143"/>
    <n v="152"/>
    <n v="2"/>
    <n v="173"/>
    <n v="1"/>
    <n v="191"/>
    <n v="201"/>
    <x v="0"/>
  </r>
  <r>
    <x v="2"/>
    <n v="18"/>
    <x v="2"/>
    <n v="49"/>
    <n v="2169"/>
    <n v="61"/>
    <n v="73"/>
    <n v="4"/>
    <n v="94"/>
    <n v="101"/>
    <n v="2"/>
    <n v="123"/>
    <n v="28"/>
    <n v="143"/>
    <n v="152"/>
    <n v="1"/>
    <n v="173"/>
    <n v="1"/>
    <n v="192"/>
    <n v="201"/>
    <x v="1"/>
  </r>
  <r>
    <x v="0"/>
    <n v="24"/>
    <x v="1"/>
    <n v="43"/>
    <n v="2439"/>
    <n v="61"/>
    <n v="72"/>
    <n v="4"/>
    <n v="92"/>
    <n v="101"/>
    <n v="4"/>
    <n v="121"/>
    <n v="35"/>
    <n v="143"/>
    <n v="152"/>
    <n v="1"/>
    <n v="173"/>
    <n v="1"/>
    <n v="192"/>
    <n v="201"/>
    <x v="1"/>
  </r>
  <r>
    <x v="2"/>
    <n v="27"/>
    <x v="0"/>
    <n v="42"/>
    <n v="4526"/>
    <n v="64"/>
    <n v="72"/>
    <n v="4"/>
    <n v="93"/>
    <n v="101"/>
    <n v="2"/>
    <n v="121"/>
    <n v="32"/>
    <n v="142"/>
    <n v="152"/>
    <n v="2"/>
    <n v="172"/>
    <n v="2"/>
    <n v="192"/>
    <n v="201"/>
    <x v="0"/>
  </r>
  <r>
    <x v="2"/>
    <n v="10"/>
    <x v="1"/>
    <n v="42"/>
    <n v="2210"/>
    <n v="61"/>
    <n v="73"/>
    <n v="2"/>
    <n v="93"/>
    <n v="101"/>
    <n v="2"/>
    <n v="121"/>
    <n v="25"/>
    <n v="141"/>
    <n v="151"/>
    <n v="1"/>
    <n v="172"/>
    <n v="1"/>
    <n v="191"/>
    <n v="201"/>
    <x v="1"/>
  </r>
  <r>
    <x v="2"/>
    <n v="15"/>
    <x v="1"/>
    <n v="42"/>
    <n v="2221"/>
    <n v="63"/>
    <n v="73"/>
    <n v="2"/>
    <n v="92"/>
    <n v="101"/>
    <n v="4"/>
    <n v="123"/>
    <n v="20"/>
    <n v="143"/>
    <n v="151"/>
    <n v="1"/>
    <n v="173"/>
    <n v="1"/>
    <n v="191"/>
    <n v="201"/>
    <x v="0"/>
  </r>
  <r>
    <x v="0"/>
    <n v="18"/>
    <x v="1"/>
    <n v="43"/>
    <n v="2389"/>
    <n v="61"/>
    <n v="72"/>
    <n v="4"/>
    <n v="92"/>
    <n v="101"/>
    <n v="1"/>
    <n v="123"/>
    <n v="27"/>
    <n v="142"/>
    <n v="152"/>
    <n v="1"/>
    <n v="173"/>
    <n v="1"/>
    <n v="191"/>
    <n v="201"/>
    <x v="0"/>
  </r>
  <r>
    <x v="2"/>
    <n v="12"/>
    <x v="0"/>
    <n v="42"/>
    <n v="3331"/>
    <n v="61"/>
    <n v="75"/>
    <n v="2"/>
    <n v="93"/>
    <n v="101"/>
    <n v="4"/>
    <n v="122"/>
    <n v="42"/>
    <n v="142"/>
    <n v="152"/>
    <n v="1"/>
    <n v="173"/>
    <n v="1"/>
    <n v="191"/>
    <n v="201"/>
    <x v="0"/>
  </r>
  <r>
    <x v="2"/>
    <n v="36"/>
    <x v="1"/>
    <n v="49"/>
    <n v="7409"/>
    <n v="65"/>
    <n v="75"/>
    <n v="3"/>
    <n v="93"/>
    <n v="101"/>
    <n v="2"/>
    <n v="122"/>
    <n v="37"/>
    <n v="143"/>
    <n v="152"/>
    <n v="2"/>
    <n v="173"/>
    <n v="1"/>
    <n v="191"/>
    <n v="201"/>
    <x v="0"/>
  </r>
  <r>
    <x v="0"/>
    <n v="12"/>
    <x v="1"/>
    <n v="42"/>
    <n v="652"/>
    <n v="61"/>
    <n v="75"/>
    <n v="4"/>
    <n v="92"/>
    <n v="101"/>
    <n v="4"/>
    <n v="122"/>
    <n v="24"/>
    <n v="143"/>
    <n v="151"/>
    <n v="1"/>
    <n v="173"/>
    <n v="1"/>
    <n v="191"/>
    <n v="201"/>
    <x v="0"/>
  </r>
  <r>
    <x v="2"/>
    <n v="36"/>
    <x v="2"/>
    <n v="42"/>
    <n v="7678"/>
    <n v="63"/>
    <n v="74"/>
    <n v="2"/>
    <n v="92"/>
    <n v="101"/>
    <n v="4"/>
    <n v="123"/>
    <n v="40"/>
    <n v="143"/>
    <n v="152"/>
    <n v="2"/>
    <n v="173"/>
    <n v="1"/>
    <n v="192"/>
    <n v="201"/>
    <x v="0"/>
  </r>
  <r>
    <x v="3"/>
    <n v="6"/>
    <x v="0"/>
    <n v="40"/>
    <n v="1343"/>
    <n v="61"/>
    <n v="75"/>
    <n v="1"/>
    <n v="93"/>
    <n v="101"/>
    <n v="4"/>
    <n v="121"/>
    <n v="46"/>
    <n v="143"/>
    <n v="152"/>
    <n v="2"/>
    <n v="173"/>
    <n v="2"/>
    <n v="191"/>
    <n v="202"/>
    <x v="0"/>
  </r>
  <r>
    <x v="0"/>
    <n v="24"/>
    <x v="0"/>
    <n v="49"/>
    <n v="1382"/>
    <n v="62"/>
    <n v="74"/>
    <n v="4"/>
    <n v="93"/>
    <n v="101"/>
    <n v="1"/>
    <n v="121"/>
    <n v="26"/>
    <n v="143"/>
    <n v="152"/>
    <n v="2"/>
    <n v="173"/>
    <n v="1"/>
    <n v="192"/>
    <n v="201"/>
    <x v="0"/>
  </r>
  <r>
    <x v="2"/>
    <n v="15"/>
    <x v="1"/>
    <n v="44"/>
    <n v="874"/>
    <n v="65"/>
    <n v="72"/>
    <n v="4"/>
    <n v="92"/>
    <n v="101"/>
    <n v="1"/>
    <n v="121"/>
    <n v="24"/>
    <n v="143"/>
    <n v="152"/>
    <n v="1"/>
    <n v="173"/>
    <n v="1"/>
    <n v="191"/>
    <n v="201"/>
    <x v="0"/>
  </r>
  <r>
    <x v="0"/>
    <n v="12"/>
    <x v="1"/>
    <n v="42"/>
    <n v="3590"/>
    <n v="61"/>
    <n v="73"/>
    <n v="2"/>
    <n v="93"/>
    <n v="102"/>
    <n v="2"/>
    <n v="122"/>
    <n v="29"/>
    <n v="143"/>
    <n v="152"/>
    <n v="1"/>
    <n v="172"/>
    <n v="2"/>
    <n v="191"/>
    <n v="201"/>
    <x v="0"/>
  </r>
  <r>
    <x v="1"/>
    <n v="11"/>
    <x v="0"/>
    <n v="40"/>
    <n v="1322"/>
    <n v="64"/>
    <n v="73"/>
    <n v="4"/>
    <n v="92"/>
    <n v="101"/>
    <n v="4"/>
    <n v="123"/>
    <n v="40"/>
    <n v="143"/>
    <n v="152"/>
    <n v="2"/>
    <n v="173"/>
    <n v="1"/>
    <n v="191"/>
    <n v="201"/>
    <x v="0"/>
  </r>
  <r>
    <x v="0"/>
    <n v="18"/>
    <x v="4"/>
    <n v="43"/>
    <n v="1940"/>
    <n v="61"/>
    <n v="72"/>
    <n v="3"/>
    <n v="93"/>
    <n v="102"/>
    <n v="4"/>
    <n v="124"/>
    <n v="36"/>
    <n v="141"/>
    <n v="153"/>
    <n v="1"/>
    <n v="174"/>
    <n v="1"/>
    <n v="192"/>
    <n v="201"/>
    <x v="0"/>
  </r>
  <r>
    <x v="2"/>
    <n v="36"/>
    <x v="1"/>
    <n v="43"/>
    <n v="3595"/>
    <n v="61"/>
    <n v="75"/>
    <n v="4"/>
    <n v="93"/>
    <n v="101"/>
    <n v="2"/>
    <n v="123"/>
    <n v="28"/>
    <n v="143"/>
    <n v="152"/>
    <n v="1"/>
    <n v="173"/>
    <n v="1"/>
    <n v="191"/>
    <n v="201"/>
    <x v="0"/>
  </r>
  <r>
    <x v="0"/>
    <n v="9"/>
    <x v="1"/>
    <n v="40"/>
    <n v="1422"/>
    <n v="61"/>
    <n v="72"/>
    <n v="3"/>
    <n v="93"/>
    <n v="101"/>
    <n v="2"/>
    <n v="124"/>
    <n v="27"/>
    <n v="143"/>
    <n v="153"/>
    <n v="1"/>
    <n v="174"/>
    <n v="1"/>
    <n v="192"/>
    <n v="201"/>
    <x v="1"/>
  </r>
  <r>
    <x v="2"/>
    <n v="30"/>
    <x v="0"/>
    <n v="43"/>
    <n v="6742"/>
    <n v="65"/>
    <n v="74"/>
    <n v="2"/>
    <n v="93"/>
    <n v="101"/>
    <n v="3"/>
    <n v="122"/>
    <n v="36"/>
    <n v="143"/>
    <n v="152"/>
    <n v="2"/>
    <n v="173"/>
    <n v="1"/>
    <n v="191"/>
    <n v="201"/>
    <x v="0"/>
  </r>
  <r>
    <x v="2"/>
    <n v="24"/>
    <x v="1"/>
    <n v="41"/>
    <n v="7814"/>
    <n v="61"/>
    <n v="74"/>
    <n v="3"/>
    <n v="93"/>
    <n v="101"/>
    <n v="3"/>
    <n v="123"/>
    <n v="38"/>
    <n v="143"/>
    <n v="152"/>
    <n v="1"/>
    <n v="174"/>
    <n v="1"/>
    <n v="192"/>
    <n v="201"/>
    <x v="0"/>
  </r>
  <r>
    <x v="2"/>
    <n v="24"/>
    <x v="1"/>
    <n v="41"/>
    <n v="9277"/>
    <n v="65"/>
    <n v="73"/>
    <n v="2"/>
    <n v="91"/>
    <n v="101"/>
    <n v="4"/>
    <n v="124"/>
    <n v="48"/>
    <n v="143"/>
    <n v="153"/>
    <n v="1"/>
    <n v="173"/>
    <n v="1"/>
    <n v="192"/>
    <n v="201"/>
    <x v="0"/>
  </r>
  <r>
    <x v="1"/>
    <n v="30"/>
    <x v="0"/>
    <n v="40"/>
    <n v="2181"/>
    <n v="65"/>
    <n v="75"/>
    <n v="4"/>
    <n v="93"/>
    <n v="101"/>
    <n v="4"/>
    <n v="121"/>
    <n v="36"/>
    <n v="143"/>
    <n v="152"/>
    <n v="2"/>
    <n v="173"/>
    <n v="1"/>
    <n v="191"/>
    <n v="201"/>
    <x v="0"/>
  </r>
  <r>
    <x v="2"/>
    <n v="18"/>
    <x v="0"/>
    <n v="43"/>
    <n v="1098"/>
    <n v="61"/>
    <n v="71"/>
    <n v="4"/>
    <n v="92"/>
    <n v="101"/>
    <n v="4"/>
    <n v="123"/>
    <n v="65"/>
    <n v="143"/>
    <n v="152"/>
    <n v="2"/>
    <n v="171"/>
    <n v="1"/>
    <n v="191"/>
    <n v="201"/>
    <x v="0"/>
  </r>
  <r>
    <x v="1"/>
    <n v="24"/>
    <x v="1"/>
    <n v="42"/>
    <n v="4057"/>
    <n v="61"/>
    <n v="74"/>
    <n v="3"/>
    <n v="91"/>
    <n v="101"/>
    <n v="3"/>
    <n v="123"/>
    <n v="43"/>
    <n v="143"/>
    <n v="152"/>
    <n v="1"/>
    <n v="173"/>
    <n v="1"/>
    <n v="192"/>
    <n v="201"/>
    <x v="1"/>
  </r>
  <r>
    <x v="0"/>
    <n v="12"/>
    <x v="1"/>
    <n v="46"/>
    <n v="795"/>
    <n v="61"/>
    <n v="72"/>
    <n v="4"/>
    <n v="92"/>
    <n v="101"/>
    <n v="4"/>
    <n v="122"/>
    <n v="53"/>
    <n v="143"/>
    <n v="152"/>
    <n v="1"/>
    <n v="173"/>
    <n v="1"/>
    <n v="191"/>
    <n v="201"/>
    <x v="1"/>
  </r>
  <r>
    <x v="1"/>
    <n v="24"/>
    <x v="0"/>
    <n v="49"/>
    <n v="2825"/>
    <n v="65"/>
    <n v="74"/>
    <n v="4"/>
    <n v="93"/>
    <n v="101"/>
    <n v="3"/>
    <n v="124"/>
    <n v="34"/>
    <n v="143"/>
    <n v="152"/>
    <n v="2"/>
    <n v="173"/>
    <n v="2"/>
    <n v="192"/>
    <n v="201"/>
    <x v="0"/>
  </r>
  <r>
    <x v="1"/>
    <n v="48"/>
    <x v="1"/>
    <n v="49"/>
    <n v="15672"/>
    <n v="61"/>
    <n v="73"/>
    <n v="2"/>
    <n v="93"/>
    <n v="101"/>
    <n v="2"/>
    <n v="123"/>
    <n v="23"/>
    <n v="143"/>
    <n v="152"/>
    <n v="1"/>
    <n v="173"/>
    <n v="1"/>
    <n v="192"/>
    <n v="201"/>
    <x v="1"/>
  </r>
  <r>
    <x v="2"/>
    <n v="36"/>
    <x v="0"/>
    <n v="40"/>
    <n v="6614"/>
    <n v="61"/>
    <n v="75"/>
    <n v="4"/>
    <n v="93"/>
    <n v="101"/>
    <n v="4"/>
    <n v="123"/>
    <n v="34"/>
    <n v="143"/>
    <n v="152"/>
    <n v="2"/>
    <n v="174"/>
    <n v="1"/>
    <n v="192"/>
    <n v="201"/>
    <x v="0"/>
  </r>
  <r>
    <x v="2"/>
    <n v="28"/>
    <x v="4"/>
    <n v="41"/>
    <n v="7824"/>
    <n v="65"/>
    <n v="72"/>
    <n v="3"/>
    <n v="93"/>
    <n v="103"/>
    <n v="4"/>
    <n v="121"/>
    <n v="40"/>
    <n v="141"/>
    <n v="151"/>
    <n v="2"/>
    <n v="173"/>
    <n v="2"/>
    <n v="192"/>
    <n v="201"/>
    <x v="0"/>
  </r>
  <r>
    <x v="0"/>
    <n v="27"/>
    <x v="0"/>
    <n v="49"/>
    <n v="2442"/>
    <n v="61"/>
    <n v="75"/>
    <n v="4"/>
    <n v="93"/>
    <n v="101"/>
    <n v="4"/>
    <n v="123"/>
    <n v="43"/>
    <n v="142"/>
    <n v="152"/>
    <n v="4"/>
    <n v="174"/>
    <n v="2"/>
    <n v="192"/>
    <n v="201"/>
    <x v="0"/>
  </r>
  <r>
    <x v="2"/>
    <n v="15"/>
    <x v="0"/>
    <n v="43"/>
    <n v="1829"/>
    <n v="61"/>
    <n v="75"/>
    <n v="4"/>
    <n v="93"/>
    <n v="101"/>
    <n v="4"/>
    <n v="123"/>
    <n v="46"/>
    <n v="143"/>
    <n v="152"/>
    <n v="2"/>
    <n v="173"/>
    <n v="1"/>
    <n v="192"/>
    <n v="201"/>
    <x v="0"/>
  </r>
  <r>
    <x v="0"/>
    <n v="12"/>
    <x v="0"/>
    <n v="40"/>
    <n v="2171"/>
    <n v="61"/>
    <n v="73"/>
    <n v="4"/>
    <n v="93"/>
    <n v="101"/>
    <n v="4"/>
    <n v="122"/>
    <n v="38"/>
    <n v="141"/>
    <n v="152"/>
    <n v="2"/>
    <n v="172"/>
    <n v="1"/>
    <n v="191"/>
    <n v="202"/>
    <x v="0"/>
  </r>
  <r>
    <x v="1"/>
    <n v="36"/>
    <x v="0"/>
    <n v="41"/>
    <n v="5800"/>
    <n v="61"/>
    <n v="73"/>
    <n v="3"/>
    <n v="93"/>
    <n v="101"/>
    <n v="4"/>
    <n v="123"/>
    <n v="34"/>
    <n v="143"/>
    <n v="152"/>
    <n v="2"/>
    <n v="173"/>
    <n v="1"/>
    <n v="192"/>
    <n v="201"/>
    <x v="0"/>
  </r>
  <r>
    <x v="2"/>
    <n v="18"/>
    <x v="0"/>
    <n v="43"/>
    <n v="1169"/>
    <n v="65"/>
    <n v="73"/>
    <n v="4"/>
    <n v="93"/>
    <n v="101"/>
    <n v="3"/>
    <n v="122"/>
    <n v="29"/>
    <n v="143"/>
    <n v="152"/>
    <n v="2"/>
    <n v="173"/>
    <n v="1"/>
    <n v="192"/>
    <n v="201"/>
    <x v="0"/>
  </r>
  <r>
    <x v="2"/>
    <n v="36"/>
    <x v="2"/>
    <n v="41"/>
    <n v="8947"/>
    <n v="65"/>
    <n v="74"/>
    <n v="3"/>
    <n v="93"/>
    <n v="101"/>
    <n v="2"/>
    <n v="123"/>
    <n v="31"/>
    <n v="142"/>
    <n v="152"/>
    <n v="1"/>
    <n v="174"/>
    <n v="2"/>
    <n v="192"/>
    <n v="201"/>
    <x v="0"/>
  </r>
  <r>
    <x v="0"/>
    <n v="21"/>
    <x v="1"/>
    <n v="43"/>
    <n v="2606"/>
    <n v="61"/>
    <n v="72"/>
    <n v="4"/>
    <n v="92"/>
    <n v="101"/>
    <n v="4"/>
    <n v="122"/>
    <n v="28"/>
    <n v="143"/>
    <n v="151"/>
    <n v="1"/>
    <n v="174"/>
    <n v="1"/>
    <n v="192"/>
    <n v="201"/>
    <x v="0"/>
  </r>
  <r>
    <x v="2"/>
    <n v="12"/>
    <x v="0"/>
    <n v="42"/>
    <n v="1592"/>
    <n v="64"/>
    <n v="74"/>
    <n v="3"/>
    <n v="92"/>
    <n v="101"/>
    <n v="2"/>
    <n v="122"/>
    <n v="35"/>
    <n v="143"/>
    <n v="152"/>
    <n v="1"/>
    <n v="173"/>
    <n v="1"/>
    <n v="191"/>
    <n v="202"/>
    <x v="0"/>
  </r>
  <r>
    <x v="2"/>
    <n v="15"/>
    <x v="1"/>
    <n v="42"/>
    <n v="2186"/>
    <n v="65"/>
    <n v="74"/>
    <n v="1"/>
    <n v="92"/>
    <n v="101"/>
    <n v="4"/>
    <n v="121"/>
    <n v="33"/>
    <n v="141"/>
    <n v="151"/>
    <n v="1"/>
    <n v="172"/>
    <n v="1"/>
    <n v="191"/>
    <n v="201"/>
    <x v="0"/>
  </r>
  <r>
    <x v="0"/>
    <n v="18"/>
    <x v="1"/>
    <n v="42"/>
    <n v="4153"/>
    <n v="61"/>
    <n v="73"/>
    <n v="2"/>
    <n v="93"/>
    <n v="102"/>
    <n v="3"/>
    <n v="123"/>
    <n v="42"/>
    <n v="143"/>
    <n v="152"/>
    <n v="1"/>
    <n v="173"/>
    <n v="1"/>
    <n v="191"/>
    <n v="201"/>
    <x v="1"/>
  </r>
  <r>
    <x v="0"/>
    <n v="16"/>
    <x v="0"/>
    <n v="40"/>
    <n v="2625"/>
    <n v="61"/>
    <n v="75"/>
    <n v="2"/>
    <n v="93"/>
    <n v="103"/>
    <n v="4"/>
    <n v="122"/>
    <n v="43"/>
    <n v="141"/>
    <n v="151"/>
    <n v="1"/>
    <n v="173"/>
    <n v="1"/>
    <n v="192"/>
    <n v="201"/>
    <x v="1"/>
  </r>
  <r>
    <x v="2"/>
    <n v="20"/>
    <x v="0"/>
    <n v="40"/>
    <n v="3485"/>
    <n v="65"/>
    <n v="72"/>
    <n v="2"/>
    <n v="91"/>
    <n v="101"/>
    <n v="4"/>
    <n v="121"/>
    <n v="44"/>
    <n v="143"/>
    <n v="152"/>
    <n v="2"/>
    <n v="173"/>
    <n v="1"/>
    <n v="192"/>
    <n v="201"/>
    <x v="0"/>
  </r>
  <r>
    <x v="2"/>
    <n v="36"/>
    <x v="0"/>
    <n v="41"/>
    <n v="10477"/>
    <n v="65"/>
    <n v="75"/>
    <n v="2"/>
    <n v="93"/>
    <n v="101"/>
    <n v="4"/>
    <n v="124"/>
    <n v="42"/>
    <n v="143"/>
    <n v="153"/>
    <n v="2"/>
    <n v="173"/>
    <n v="1"/>
    <n v="191"/>
    <n v="201"/>
    <x v="0"/>
  </r>
  <r>
    <x v="2"/>
    <n v="15"/>
    <x v="1"/>
    <n v="43"/>
    <n v="1386"/>
    <n v="65"/>
    <n v="73"/>
    <n v="4"/>
    <n v="94"/>
    <n v="101"/>
    <n v="2"/>
    <n v="121"/>
    <n v="40"/>
    <n v="143"/>
    <n v="151"/>
    <n v="1"/>
    <n v="173"/>
    <n v="1"/>
    <n v="192"/>
    <n v="201"/>
    <x v="0"/>
  </r>
  <r>
    <x v="2"/>
    <n v="24"/>
    <x v="1"/>
    <n v="43"/>
    <n v="1278"/>
    <n v="61"/>
    <n v="75"/>
    <n v="4"/>
    <n v="93"/>
    <n v="101"/>
    <n v="1"/>
    <n v="121"/>
    <n v="36"/>
    <n v="143"/>
    <n v="152"/>
    <n v="1"/>
    <n v="174"/>
    <n v="1"/>
    <n v="192"/>
    <n v="201"/>
    <x v="0"/>
  </r>
  <r>
    <x v="0"/>
    <n v="12"/>
    <x v="1"/>
    <n v="43"/>
    <n v="1107"/>
    <n v="61"/>
    <n v="73"/>
    <n v="2"/>
    <n v="93"/>
    <n v="101"/>
    <n v="2"/>
    <n v="121"/>
    <n v="20"/>
    <n v="143"/>
    <n v="151"/>
    <n v="1"/>
    <n v="174"/>
    <n v="2"/>
    <n v="192"/>
    <n v="201"/>
    <x v="0"/>
  </r>
  <r>
    <x v="0"/>
    <n v="21"/>
    <x v="1"/>
    <n v="40"/>
    <n v="3763"/>
    <n v="65"/>
    <n v="74"/>
    <n v="2"/>
    <n v="93"/>
    <n v="102"/>
    <n v="2"/>
    <n v="121"/>
    <n v="24"/>
    <n v="143"/>
    <n v="152"/>
    <n v="1"/>
    <n v="172"/>
    <n v="1"/>
    <n v="191"/>
    <n v="202"/>
    <x v="0"/>
  </r>
  <r>
    <x v="1"/>
    <n v="36"/>
    <x v="1"/>
    <n v="46"/>
    <n v="3711"/>
    <n v="65"/>
    <n v="73"/>
    <n v="2"/>
    <n v="94"/>
    <n v="101"/>
    <n v="2"/>
    <n v="123"/>
    <n v="27"/>
    <n v="143"/>
    <n v="152"/>
    <n v="1"/>
    <n v="173"/>
    <n v="1"/>
    <n v="191"/>
    <n v="201"/>
    <x v="0"/>
  </r>
  <r>
    <x v="2"/>
    <n v="15"/>
    <x v="2"/>
    <n v="41"/>
    <n v="3594"/>
    <n v="61"/>
    <n v="72"/>
    <n v="1"/>
    <n v="92"/>
    <n v="101"/>
    <n v="2"/>
    <n v="122"/>
    <n v="46"/>
    <n v="143"/>
    <n v="152"/>
    <n v="2"/>
    <n v="172"/>
    <n v="1"/>
    <n v="191"/>
    <n v="201"/>
    <x v="0"/>
  </r>
  <r>
    <x v="1"/>
    <n v="9"/>
    <x v="1"/>
    <n v="40"/>
    <n v="3195"/>
    <n v="65"/>
    <n v="73"/>
    <n v="1"/>
    <n v="92"/>
    <n v="101"/>
    <n v="2"/>
    <n v="121"/>
    <n v="33"/>
    <n v="143"/>
    <n v="152"/>
    <n v="1"/>
    <n v="172"/>
    <n v="1"/>
    <n v="191"/>
    <n v="201"/>
    <x v="0"/>
  </r>
  <r>
    <x v="2"/>
    <n v="36"/>
    <x v="2"/>
    <n v="43"/>
    <n v="4454"/>
    <n v="61"/>
    <n v="73"/>
    <n v="4"/>
    <n v="92"/>
    <n v="101"/>
    <n v="4"/>
    <n v="121"/>
    <n v="34"/>
    <n v="143"/>
    <n v="152"/>
    <n v="2"/>
    <n v="173"/>
    <n v="1"/>
    <n v="191"/>
    <n v="201"/>
    <x v="0"/>
  </r>
  <r>
    <x v="1"/>
    <n v="24"/>
    <x v="0"/>
    <n v="42"/>
    <n v="4736"/>
    <n v="61"/>
    <n v="72"/>
    <n v="2"/>
    <n v="92"/>
    <n v="101"/>
    <n v="4"/>
    <n v="123"/>
    <n v="25"/>
    <n v="141"/>
    <n v="152"/>
    <n v="1"/>
    <n v="172"/>
    <n v="1"/>
    <n v="191"/>
    <n v="201"/>
    <x v="1"/>
  </r>
  <r>
    <x v="1"/>
    <n v="30"/>
    <x v="1"/>
    <n v="43"/>
    <n v="2991"/>
    <n v="65"/>
    <n v="75"/>
    <n v="2"/>
    <n v="92"/>
    <n v="101"/>
    <n v="4"/>
    <n v="123"/>
    <n v="25"/>
    <n v="143"/>
    <n v="152"/>
    <n v="1"/>
    <n v="173"/>
    <n v="1"/>
    <n v="191"/>
    <n v="201"/>
    <x v="0"/>
  </r>
  <r>
    <x v="2"/>
    <n v="11"/>
    <x v="1"/>
    <n v="49"/>
    <n v="2142"/>
    <n v="64"/>
    <n v="75"/>
    <n v="1"/>
    <n v="91"/>
    <n v="101"/>
    <n v="2"/>
    <n v="121"/>
    <n v="28"/>
    <n v="143"/>
    <n v="152"/>
    <n v="1"/>
    <n v="173"/>
    <n v="1"/>
    <n v="192"/>
    <n v="201"/>
    <x v="0"/>
  </r>
  <r>
    <x v="0"/>
    <n v="24"/>
    <x v="4"/>
    <n v="49"/>
    <n v="3161"/>
    <n v="61"/>
    <n v="73"/>
    <n v="4"/>
    <n v="93"/>
    <n v="101"/>
    <n v="2"/>
    <n v="122"/>
    <n v="31"/>
    <n v="143"/>
    <n v="151"/>
    <n v="1"/>
    <n v="173"/>
    <n v="1"/>
    <n v="192"/>
    <n v="201"/>
    <x v="1"/>
  </r>
  <r>
    <x v="1"/>
    <n v="48"/>
    <x v="3"/>
    <n v="410"/>
    <n v="18424"/>
    <n v="61"/>
    <n v="73"/>
    <n v="1"/>
    <n v="92"/>
    <n v="101"/>
    <n v="2"/>
    <n v="122"/>
    <n v="32"/>
    <n v="141"/>
    <n v="152"/>
    <n v="1"/>
    <n v="174"/>
    <n v="1"/>
    <n v="192"/>
    <n v="202"/>
    <x v="1"/>
  </r>
  <r>
    <x v="2"/>
    <n v="10"/>
    <x v="1"/>
    <n v="41"/>
    <n v="2848"/>
    <n v="62"/>
    <n v="73"/>
    <n v="1"/>
    <n v="93"/>
    <n v="102"/>
    <n v="2"/>
    <n v="121"/>
    <n v="32"/>
    <n v="143"/>
    <n v="152"/>
    <n v="1"/>
    <n v="173"/>
    <n v="2"/>
    <n v="191"/>
    <n v="201"/>
    <x v="0"/>
  </r>
  <r>
    <x v="0"/>
    <n v="6"/>
    <x v="1"/>
    <n v="40"/>
    <n v="14896"/>
    <n v="61"/>
    <n v="75"/>
    <n v="1"/>
    <n v="93"/>
    <n v="101"/>
    <n v="4"/>
    <n v="124"/>
    <n v="68"/>
    <n v="141"/>
    <n v="152"/>
    <n v="1"/>
    <n v="174"/>
    <n v="1"/>
    <n v="192"/>
    <n v="201"/>
    <x v="1"/>
  </r>
  <r>
    <x v="0"/>
    <n v="24"/>
    <x v="1"/>
    <n v="42"/>
    <n v="2359"/>
    <n v="62"/>
    <n v="71"/>
    <n v="1"/>
    <n v="91"/>
    <n v="101"/>
    <n v="1"/>
    <n v="122"/>
    <n v="33"/>
    <n v="143"/>
    <n v="152"/>
    <n v="1"/>
    <n v="173"/>
    <n v="1"/>
    <n v="191"/>
    <n v="201"/>
    <x v="1"/>
  </r>
  <r>
    <x v="0"/>
    <n v="24"/>
    <x v="1"/>
    <n v="42"/>
    <n v="3345"/>
    <n v="61"/>
    <n v="75"/>
    <n v="4"/>
    <n v="93"/>
    <n v="101"/>
    <n v="2"/>
    <n v="122"/>
    <n v="39"/>
    <n v="143"/>
    <n v="151"/>
    <n v="1"/>
    <n v="174"/>
    <n v="1"/>
    <n v="192"/>
    <n v="201"/>
    <x v="1"/>
  </r>
  <r>
    <x v="2"/>
    <n v="18"/>
    <x v="0"/>
    <n v="42"/>
    <n v="1817"/>
    <n v="61"/>
    <n v="73"/>
    <n v="4"/>
    <n v="92"/>
    <n v="101"/>
    <n v="2"/>
    <n v="124"/>
    <n v="28"/>
    <n v="143"/>
    <n v="152"/>
    <n v="2"/>
    <n v="173"/>
    <n v="1"/>
    <n v="191"/>
    <n v="201"/>
    <x v="0"/>
  </r>
  <r>
    <x v="2"/>
    <n v="48"/>
    <x v="2"/>
    <n v="43"/>
    <n v="12749"/>
    <n v="63"/>
    <n v="74"/>
    <n v="4"/>
    <n v="93"/>
    <n v="101"/>
    <n v="1"/>
    <n v="123"/>
    <n v="37"/>
    <n v="143"/>
    <n v="152"/>
    <n v="1"/>
    <n v="174"/>
    <n v="1"/>
    <n v="192"/>
    <n v="201"/>
    <x v="0"/>
  </r>
  <r>
    <x v="0"/>
    <n v="9"/>
    <x v="1"/>
    <n v="43"/>
    <n v="1366"/>
    <n v="61"/>
    <n v="72"/>
    <n v="3"/>
    <n v="92"/>
    <n v="101"/>
    <n v="4"/>
    <n v="122"/>
    <n v="22"/>
    <n v="143"/>
    <n v="151"/>
    <n v="1"/>
    <n v="173"/>
    <n v="1"/>
    <n v="191"/>
    <n v="201"/>
    <x v="1"/>
  </r>
  <r>
    <x v="1"/>
    <n v="12"/>
    <x v="1"/>
    <n v="40"/>
    <n v="2002"/>
    <n v="61"/>
    <n v="74"/>
    <n v="3"/>
    <n v="93"/>
    <n v="101"/>
    <n v="4"/>
    <n v="122"/>
    <n v="30"/>
    <n v="143"/>
    <n v="151"/>
    <n v="1"/>
    <n v="173"/>
    <n v="2"/>
    <n v="192"/>
    <n v="201"/>
    <x v="0"/>
  </r>
  <r>
    <x v="0"/>
    <n v="24"/>
    <x v="4"/>
    <n v="42"/>
    <n v="6872"/>
    <n v="61"/>
    <n v="72"/>
    <n v="2"/>
    <n v="91"/>
    <n v="101"/>
    <n v="1"/>
    <n v="122"/>
    <n v="55"/>
    <n v="141"/>
    <n v="152"/>
    <n v="1"/>
    <n v="173"/>
    <n v="1"/>
    <n v="192"/>
    <n v="201"/>
    <x v="1"/>
  </r>
  <r>
    <x v="0"/>
    <n v="12"/>
    <x v="4"/>
    <n v="40"/>
    <n v="697"/>
    <n v="61"/>
    <n v="72"/>
    <n v="4"/>
    <n v="93"/>
    <n v="101"/>
    <n v="2"/>
    <n v="123"/>
    <n v="46"/>
    <n v="141"/>
    <n v="152"/>
    <n v="2"/>
    <n v="173"/>
    <n v="1"/>
    <n v="192"/>
    <n v="201"/>
    <x v="1"/>
  </r>
  <r>
    <x v="0"/>
    <n v="18"/>
    <x v="0"/>
    <n v="42"/>
    <n v="1049"/>
    <n v="61"/>
    <n v="72"/>
    <n v="4"/>
    <n v="92"/>
    <n v="101"/>
    <n v="4"/>
    <n v="122"/>
    <n v="21"/>
    <n v="143"/>
    <n v="151"/>
    <n v="1"/>
    <n v="173"/>
    <n v="1"/>
    <n v="191"/>
    <n v="201"/>
    <x v="0"/>
  </r>
  <r>
    <x v="0"/>
    <n v="48"/>
    <x v="1"/>
    <n v="41"/>
    <n v="10297"/>
    <n v="61"/>
    <n v="74"/>
    <n v="4"/>
    <n v="93"/>
    <n v="101"/>
    <n v="4"/>
    <n v="124"/>
    <n v="39"/>
    <n v="142"/>
    <n v="153"/>
    <n v="3"/>
    <n v="173"/>
    <n v="2"/>
    <n v="192"/>
    <n v="201"/>
    <x v="1"/>
  </r>
  <r>
    <x v="2"/>
    <n v="30"/>
    <x v="1"/>
    <n v="43"/>
    <n v="1867"/>
    <n v="65"/>
    <n v="75"/>
    <n v="4"/>
    <n v="93"/>
    <n v="101"/>
    <n v="4"/>
    <n v="123"/>
    <n v="58"/>
    <n v="143"/>
    <n v="152"/>
    <n v="1"/>
    <n v="173"/>
    <n v="1"/>
    <n v="192"/>
    <n v="201"/>
    <x v="0"/>
  </r>
  <r>
    <x v="0"/>
    <n v="12"/>
    <x v="2"/>
    <n v="40"/>
    <n v="1344"/>
    <n v="61"/>
    <n v="73"/>
    <n v="4"/>
    <n v="93"/>
    <n v="101"/>
    <n v="2"/>
    <n v="121"/>
    <n v="43"/>
    <n v="143"/>
    <n v="152"/>
    <n v="2"/>
    <n v="172"/>
    <n v="2"/>
    <n v="191"/>
    <n v="201"/>
    <x v="0"/>
  </r>
  <r>
    <x v="0"/>
    <n v="24"/>
    <x v="1"/>
    <n v="42"/>
    <n v="1747"/>
    <n v="61"/>
    <n v="72"/>
    <n v="4"/>
    <n v="93"/>
    <n v="102"/>
    <n v="1"/>
    <n v="122"/>
    <n v="24"/>
    <n v="143"/>
    <n v="152"/>
    <n v="1"/>
    <n v="172"/>
    <n v="1"/>
    <n v="191"/>
    <n v="202"/>
    <x v="0"/>
  </r>
  <r>
    <x v="1"/>
    <n v="9"/>
    <x v="1"/>
    <n v="43"/>
    <n v="1670"/>
    <n v="61"/>
    <n v="72"/>
    <n v="4"/>
    <n v="92"/>
    <n v="101"/>
    <n v="2"/>
    <n v="123"/>
    <n v="22"/>
    <n v="143"/>
    <n v="152"/>
    <n v="1"/>
    <n v="173"/>
    <n v="1"/>
    <n v="192"/>
    <n v="201"/>
    <x v="1"/>
  </r>
  <r>
    <x v="2"/>
    <n v="9"/>
    <x v="0"/>
    <n v="40"/>
    <n v="1224"/>
    <n v="61"/>
    <n v="73"/>
    <n v="3"/>
    <n v="93"/>
    <n v="101"/>
    <n v="1"/>
    <n v="121"/>
    <n v="30"/>
    <n v="143"/>
    <n v="152"/>
    <n v="2"/>
    <n v="173"/>
    <n v="1"/>
    <n v="191"/>
    <n v="201"/>
    <x v="0"/>
  </r>
  <r>
    <x v="2"/>
    <n v="12"/>
    <x v="0"/>
    <n v="43"/>
    <n v="522"/>
    <n v="63"/>
    <n v="75"/>
    <n v="4"/>
    <n v="93"/>
    <n v="101"/>
    <n v="4"/>
    <n v="122"/>
    <n v="42"/>
    <n v="143"/>
    <n v="152"/>
    <n v="2"/>
    <n v="173"/>
    <n v="2"/>
    <n v="192"/>
    <n v="201"/>
    <x v="0"/>
  </r>
  <r>
    <x v="0"/>
    <n v="12"/>
    <x v="1"/>
    <n v="43"/>
    <n v="1498"/>
    <n v="61"/>
    <n v="73"/>
    <n v="4"/>
    <n v="92"/>
    <n v="101"/>
    <n v="1"/>
    <n v="123"/>
    <n v="23"/>
    <n v="141"/>
    <n v="152"/>
    <n v="1"/>
    <n v="173"/>
    <n v="1"/>
    <n v="191"/>
    <n v="201"/>
    <x v="0"/>
  </r>
  <r>
    <x v="1"/>
    <n v="30"/>
    <x v="2"/>
    <n v="43"/>
    <n v="1919"/>
    <n v="62"/>
    <n v="72"/>
    <n v="4"/>
    <n v="93"/>
    <n v="101"/>
    <n v="3"/>
    <n v="124"/>
    <n v="30"/>
    <n v="142"/>
    <n v="152"/>
    <n v="2"/>
    <n v="174"/>
    <n v="1"/>
    <n v="191"/>
    <n v="201"/>
    <x v="1"/>
  </r>
  <r>
    <x v="3"/>
    <n v="9"/>
    <x v="1"/>
    <n v="43"/>
    <n v="745"/>
    <n v="61"/>
    <n v="73"/>
    <n v="3"/>
    <n v="92"/>
    <n v="101"/>
    <n v="2"/>
    <n v="121"/>
    <n v="28"/>
    <n v="143"/>
    <n v="152"/>
    <n v="1"/>
    <n v="172"/>
    <n v="1"/>
    <n v="191"/>
    <n v="201"/>
    <x v="1"/>
  </r>
  <r>
    <x v="1"/>
    <n v="6"/>
    <x v="1"/>
    <n v="43"/>
    <n v="2063"/>
    <n v="61"/>
    <n v="72"/>
    <n v="4"/>
    <n v="94"/>
    <n v="101"/>
    <n v="3"/>
    <n v="123"/>
    <n v="30"/>
    <n v="143"/>
    <n v="151"/>
    <n v="1"/>
    <n v="174"/>
    <n v="1"/>
    <n v="192"/>
    <n v="201"/>
    <x v="0"/>
  </r>
  <r>
    <x v="1"/>
    <n v="60"/>
    <x v="1"/>
    <n v="46"/>
    <n v="6288"/>
    <n v="61"/>
    <n v="73"/>
    <n v="4"/>
    <n v="93"/>
    <n v="101"/>
    <n v="4"/>
    <n v="124"/>
    <n v="42"/>
    <n v="143"/>
    <n v="153"/>
    <n v="1"/>
    <n v="173"/>
    <n v="1"/>
    <n v="191"/>
    <n v="201"/>
    <x v="1"/>
  </r>
  <r>
    <x v="2"/>
    <n v="24"/>
    <x v="0"/>
    <n v="41"/>
    <n v="6842"/>
    <n v="65"/>
    <n v="73"/>
    <n v="2"/>
    <n v="93"/>
    <n v="101"/>
    <n v="4"/>
    <n v="122"/>
    <n v="46"/>
    <n v="143"/>
    <n v="152"/>
    <n v="2"/>
    <n v="174"/>
    <n v="2"/>
    <n v="192"/>
    <n v="201"/>
    <x v="0"/>
  </r>
  <r>
    <x v="2"/>
    <n v="12"/>
    <x v="1"/>
    <n v="40"/>
    <n v="3527"/>
    <n v="65"/>
    <n v="72"/>
    <n v="2"/>
    <n v="93"/>
    <n v="101"/>
    <n v="3"/>
    <n v="122"/>
    <n v="45"/>
    <n v="143"/>
    <n v="152"/>
    <n v="1"/>
    <n v="174"/>
    <n v="2"/>
    <n v="192"/>
    <n v="201"/>
    <x v="0"/>
  </r>
  <r>
    <x v="2"/>
    <n v="10"/>
    <x v="1"/>
    <n v="40"/>
    <n v="1546"/>
    <n v="61"/>
    <n v="73"/>
    <n v="3"/>
    <n v="93"/>
    <n v="101"/>
    <n v="2"/>
    <n v="121"/>
    <n v="31"/>
    <n v="143"/>
    <n v="152"/>
    <n v="1"/>
    <n v="172"/>
    <n v="2"/>
    <n v="191"/>
    <n v="202"/>
    <x v="0"/>
  </r>
  <r>
    <x v="2"/>
    <n v="24"/>
    <x v="1"/>
    <n v="42"/>
    <n v="929"/>
    <n v="65"/>
    <n v="74"/>
    <n v="4"/>
    <n v="93"/>
    <n v="101"/>
    <n v="2"/>
    <n v="123"/>
    <n v="31"/>
    <n v="142"/>
    <n v="152"/>
    <n v="1"/>
    <n v="173"/>
    <n v="1"/>
    <n v="192"/>
    <n v="201"/>
    <x v="0"/>
  </r>
  <r>
    <x v="2"/>
    <n v="4"/>
    <x v="0"/>
    <n v="40"/>
    <n v="1455"/>
    <n v="61"/>
    <n v="74"/>
    <n v="2"/>
    <n v="93"/>
    <n v="101"/>
    <n v="1"/>
    <n v="121"/>
    <n v="42"/>
    <n v="143"/>
    <n v="152"/>
    <n v="3"/>
    <n v="172"/>
    <n v="2"/>
    <n v="191"/>
    <n v="201"/>
    <x v="0"/>
  </r>
  <r>
    <x v="0"/>
    <n v="15"/>
    <x v="1"/>
    <n v="42"/>
    <n v="1845"/>
    <n v="61"/>
    <n v="72"/>
    <n v="4"/>
    <n v="92"/>
    <n v="103"/>
    <n v="1"/>
    <n v="122"/>
    <n v="46"/>
    <n v="143"/>
    <n v="151"/>
    <n v="1"/>
    <n v="173"/>
    <n v="1"/>
    <n v="191"/>
    <n v="201"/>
    <x v="0"/>
  </r>
  <r>
    <x v="1"/>
    <n v="48"/>
    <x v="3"/>
    <n v="40"/>
    <n v="8358"/>
    <n v="63"/>
    <n v="72"/>
    <n v="1"/>
    <n v="92"/>
    <n v="101"/>
    <n v="1"/>
    <n v="123"/>
    <n v="30"/>
    <n v="143"/>
    <n v="152"/>
    <n v="2"/>
    <n v="173"/>
    <n v="1"/>
    <n v="191"/>
    <n v="201"/>
    <x v="0"/>
  </r>
  <r>
    <x v="0"/>
    <n v="24"/>
    <x v="4"/>
    <n v="42"/>
    <n v="3349"/>
    <n v="63"/>
    <n v="72"/>
    <n v="4"/>
    <n v="93"/>
    <n v="101"/>
    <n v="4"/>
    <n v="124"/>
    <n v="30"/>
    <n v="143"/>
    <n v="153"/>
    <n v="1"/>
    <n v="173"/>
    <n v="2"/>
    <n v="192"/>
    <n v="201"/>
    <x v="1"/>
  </r>
  <r>
    <x v="2"/>
    <n v="12"/>
    <x v="1"/>
    <n v="40"/>
    <n v="2859"/>
    <n v="65"/>
    <n v="71"/>
    <n v="4"/>
    <n v="93"/>
    <n v="101"/>
    <n v="4"/>
    <n v="124"/>
    <n v="38"/>
    <n v="143"/>
    <n v="152"/>
    <n v="1"/>
    <n v="174"/>
    <n v="1"/>
    <n v="192"/>
    <n v="201"/>
    <x v="0"/>
  </r>
  <r>
    <x v="2"/>
    <n v="18"/>
    <x v="1"/>
    <n v="42"/>
    <n v="1533"/>
    <n v="61"/>
    <n v="72"/>
    <n v="4"/>
    <n v="94"/>
    <n v="102"/>
    <n v="1"/>
    <n v="122"/>
    <n v="43"/>
    <n v="143"/>
    <n v="152"/>
    <n v="1"/>
    <n v="172"/>
    <n v="2"/>
    <n v="191"/>
    <n v="201"/>
    <x v="1"/>
  </r>
  <r>
    <x v="2"/>
    <n v="24"/>
    <x v="1"/>
    <n v="43"/>
    <n v="3621"/>
    <n v="62"/>
    <n v="75"/>
    <n v="2"/>
    <n v="93"/>
    <n v="101"/>
    <n v="4"/>
    <n v="123"/>
    <n v="31"/>
    <n v="143"/>
    <n v="152"/>
    <n v="2"/>
    <n v="173"/>
    <n v="1"/>
    <n v="191"/>
    <n v="201"/>
    <x v="1"/>
  </r>
  <r>
    <x v="1"/>
    <n v="18"/>
    <x v="0"/>
    <n v="49"/>
    <n v="3590"/>
    <n v="61"/>
    <n v="71"/>
    <n v="3"/>
    <n v="94"/>
    <n v="101"/>
    <n v="3"/>
    <n v="123"/>
    <n v="40"/>
    <n v="143"/>
    <n v="152"/>
    <n v="3"/>
    <n v="171"/>
    <n v="2"/>
    <n v="192"/>
    <n v="201"/>
    <x v="0"/>
  </r>
  <r>
    <x v="0"/>
    <n v="36"/>
    <x v="2"/>
    <n v="49"/>
    <n v="2145"/>
    <n v="61"/>
    <n v="74"/>
    <n v="2"/>
    <n v="93"/>
    <n v="101"/>
    <n v="1"/>
    <n v="123"/>
    <n v="24"/>
    <n v="143"/>
    <n v="152"/>
    <n v="2"/>
    <n v="173"/>
    <n v="1"/>
    <n v="192"/>
    <n v="201"/>
    <x v="1"/>
  </r>
  <r>
    <x v="1"/>
    <n v="24"/>
    <x v="1"/>
    <n v="41"/>
    <n v="4113"/>
    <n v="63"/>
    <n v="72"/>
    <n v="3"/>
    <n v="92"/>
    <n v="101"/>
    <n v="4"/>
    <n v="123"/>
    <n v="28"/>
    <n v="143"/>
    <n v="151"/>
    <n v="1"/>
    <n v="173"/>
    <n v="1"/>
    <n v="191"/>
    <n v="201"/>
    <x v="1"/>
  </r>
  <r>
    <x v="2"/>
    <n v="36"/>
    <x v="1"/>
    <n v="42"/>
    <n v="10974"/>
    <n v="61"/>
    <n v="71"/>
    <n v="4"/>
    <n v="92"/>
    <n v="101"/>
    <n v="2"/>
    <n v="123"/>
    <n v="26"/>
    <n v="143"/>
    <n v="152"/>
    <n v="2"/>
    <n v="174"/>
    <n v="1"/>
    <n v="192"/>
    <n v="201"/>
    <x v="1"/>
  </r>
  <r>
    <x v="0"/>
    <n v="12"/>
    <x v="1"/>
    <n v="40"/>
    <n v="1893"/>
    <n v="61"/>
    <n v="73"/>
    <n v="4"/>
    <n v="92"/>
    <n v="103"/>
    <n v="4"/>
    <n v="122"/>
    <n v="29"/>
    <n v="143"/>
    <n v="152"/>
    <n v="1"/>
    <n v="173"/>
    <n v="1"/>
    <n v="192"/>
    <n v="201"/>
    <x v="0"/>
  </r>
  <r>
    <x v="0"/>
    <n v="24"/>
    <x v="0"/>
    <n v="43"/>
    <n v="1231"/>
    <n v="64"/>
    <n v="75"/>
    <n v="4"/>
    <n v="92"/>
    <n v="101"/>
    <n v="4"/>
    <n v="122"/>
    <n v="57"/>
    <n v="143"/>
    <n v="151"/>
    <n v="2"/>
    <n v="174"/>
    <n v="1"/>
    <n v="192"/>
    <n v="201"/>
    <x v="0"/>
  </r>
  <r>
    <x v="3"/>
    <n v="30"/>
    <x v="0"/>
    <n v="43"/>
    <n v="3656"/>
    <n v="65"/>
    <n v="75"/>
    <n v="4"/>
    <n v="93"/>
    <n v="101"/>
    <n v="4"/>
    <n v="122"/>
    <n v="49"/>
    <n v="142"/>
    <n v="152"/>
    <n v="2"/>
    <n v="172"/>
    <n v="1"/>
    <n v="191"/>
    <n v="201"/>
    <x v="0"/>
  </r>
  <r>
    <x v="1"/>
    <n v="9"/>
    <x v="0"/>
    <n v="43"/>
    <n v="1154"/>
    <n v="61"/>
    <n v="75"/>
    <n v="2"/>
    <n v="93"/>
    <n v="101"/>
    <n v="4"/>
    <n v="121"/>
    <n v="37"/>
    <n v="143"/>
    <n v="152"/>
    <n v="3"/>
    <n v="172"/>
    <n v="1"/>
    <n v="191"/>
    <n v="201"/>
    <x v="0"/>
  </r>
  <r>
    <x v="0"/>
    <n v="28"/>
    <x v="1"/>
    <n v="40"/>
    <n v="4006"/>
    <n v="61"/>
    <n v="73"/>
    <n v="3"/>
    <n v="93"/>
    <n v="101"/>
    <n v="2"/>
    <n v="123"/>
    <n v="45"/>
    <n v="143"/>
    <n v="152"/>
    <n v="1"/>
    <n v="172"/>
    <n v="1"/>
    <n v="191"/>
    <n v="201"/>
    <x v="1"/>
  </r>
  <r>
    <x v="1"/>
    <n v="24"/>
    <x v="1"/>
    <n v="42"/>
    <n v="3069"/>
    <n v="62"/>
    <n v="75"/>
    <n v="4"/>
    <n v="93"/>
    <n v="101"/>
    <n v="4"/>
    <n v="124"/>
    <n v="30"/>
    <n v="143"/>
    <n v="153"/>
    <n v="1"/>
    <n v="173"/>
    <n v="1"/>
    <n v="191"/>
    <n v="201"/>
    <x v="0"/>
  </r>
  <r>
    <x v="2"/>
    <n v="6"/>
    <x v="0"/>
    <n v="43"/>
    <n v="1740"/>
    <n v="61"/>
    <n v="75"/>
    <n v="2"/>
    <n v="94"/>
    <n v="101"/>
    <n v="2"/>
    <n v="121"/>
    <n v="30"/>
    <n v="143"/>
    <n v="151"/>
    <n v="2"/>
    <n v="173"/>
    <n v="1"/>
    <n v="191"/>
    <n v="201"/>
    <x v="0"/>
  </r>
  <r>
    <x v="1"/>
    <n v="21"/>
    <x v="2"/>
    <n v="40"/>
    <n v="2353"/>
    <n v="61"/>
    <n v="73"/>
    <n v="1"/>
    <n v="91"/>
    <n v="101"/>
    <n v="4"/>
    <n v="122"/>
    <n v="47"/>
    <n v="143"/>
    <n v="152"/>
    <n v="2"/>
    <n v="173"/>
    <n v="1"/>
    <n v="191"/>
    <n v="201"/>
    <x v="0"/>
  </r>
  <r>
    <x v="2"/>
    <n v="15"/>
    <x v="1"/>
    <n v="40"/>
    <n v="3556"/>
    <n v="65"/>
    <n v="73"/>
    <n v="3"/>
    <n v="93"/>
    <n v="101"/>
    <n v="2"/>
    <n v="124"/>
    <n v="29"/>
    <n v="143"/>
    <n v="152"/>
    <n v="1"/>
    <n v="173"/>
    <n v="1"/>
    <n v="191"/>
    <n v="201"/>
    <x v="0"/>
  </r>
  <r>
    <x v="2"/>
    <n v="24"/>
    <x v="1"/>
    <n v="43"/>
    <n v="2397"/>
    <n v="63"/>
    <n v="75"/>
    <n v="3"/>
    <n v="93"/>
    <n v="101"/>
    <n v="2"/>
    <n v="123"/>
    <n v="35"/>
    <n v="141"/>
    <n v="152"/>
    <n v="2"/>
    <n v="173"/>
    <n v="1"/>
    <n v="192"/>
    <n v="201"/>
    <x v="1"/>
  </r>
  <r>
    <x v="1"/>
    <n v="6"/>
    <x v="1"/>
    <n v="45"/>
    <n v="454"/>
    <n v="61"/>
    <n v="72"/>
    <n v="3"/>
    <n v="94"/>
    <n v="101"/>
    <n v="1"/>
    <n v="122"/>
    <n v="22"/>
    <n v="143"/>
    <n v="152"/>
    <n v="1"/>
    <n v="172"/>
    <n v="1"/>
    <n v="191"/>
    <n v="201"/>
    <x v="0"/>
  </r>
  <r>
    <x v="1"/>
    <n v="30"/>
    <x v="1"/>
    <n v="43"/>
    <n v="1715"/>
    <n v="65"/>
    <n v="73"/>
    <n v="4"/>
    <n v="92"/>
    <n v="101"/>
    <n v="1"/>
    <n v="123"/>
    <n v="26"/>
    <n v="143"/>
    <n v="152"/>
    <n v="1"/>
    <n v="173"/>
    <n v="1"/>
    <n v="191"/>
    <n v="201"/>
    <x v="0"/>
  </r>
  <r>
    <x v="1"/>
    <n v="27"/>
    <x v="0"/>
    <n v="43"/>
    <n v="2520"/>
    <n v="63"/>
    <n v="73"/>
    <n v="4"/>
    <n v="93"/>
    <n v="101"/>
    <n v="2"/>
    <n v="122"/>
    <n v="23"/>
    <n v="143"/>
    <n v="152"/>
    <n v="2"/>
    <n v="172"/>
    <n v="1"/>
    <n v="191"/>
    <n v="201"/>
    <x v="1"/>
  </r>
  <r>
    <x v="2"/>
    <n v="15"/>
    <x v="1"/>
    <n v="43"/>
    <n v="3568"/>
    <n v="61"/>
    <n v="75"/>
    <n v="4"/>
    <n v="92"/>
    <n v="101"/>
    <n v="2"/>
    <n v="123"/>
    <n v="54"/>
    <n v="141"/>
    <n v="151"/>
    <n v="1"/>
    <n v="174"/>
    <n v="1"/>
    <n v="192"/>
    <n v="201"/>
    <x v="0"/>
  </r>
  <r>
    <x v="2"/>
    <n v="42"/>
    <x v="1"/>
    <n v="43"/>
    <n v="7166"/>
    <n v="65"/>
    <n v="74"/>
    <n v="2"/>
    <n v="94"/>
    <n v="101"/>
    <n v="4"/>
    <n v="122"/>
    <n v="29"/>
    <n v="143"/>
    <n v="151"/>
    <n v="1"/>
    <n v="173"/>
    <n v="1"/>
    <n v="192"/>
    <n v="201"/>
    <x v="0"/>
  </r>
  <r>
    <x v="0"/>
    <n v="11"/>
    <x v="0"/>
    <n v="40"/>
    <n v="3939"/>
    <n v="61"/>
    <n v="73"/>
    <n v="1"/>
    <n v="93"/>
    <n v="101"/>
    <n v="2"/>
    <n v="121"/>
    <n v="40"/>
    <n v="143"/>
    <n v="152"/>
    <n v="2"/>
    <n v="172"/>
    <n v="2"/>
    <n v="191"/>
    <n v="201"/>
    <x v="0"/>
  </r>
  <r>
    <x v="1"/>
    <n v="15"/>
    <x v="1"/>
    <n v="45"/>
    <n v="1514"/>
    <n v="62"/>
    <n v="73"/>
    <n v="4"/>
    <n v="93"/>
    <n v="103"/>
    <n v="2"/>
    <n v="121"/>
    <n v="22"/>
    <n v="143"/>
    <n v="152"/>
    <n v="1"/>
    <n v="173"/>
    <n v="1"/>
    <n v="191"/>
    <n v="201"/>
    <x v="0"/>
  </r>
  <r>
    <x v="2"/>
    <n v="24"/>
    <x v="1"/>
    <n v="40"/>
    <n v="7393"/>
    <n v="61"/>
    <n v="73"/>
    <n v="1"/>
    <n v="93"/>
    <n v="101"/>
    <n v="4"/>
    <n v="122"/>
    <n v="43"/>
    <n v="143"/>
    <n v="152"/>
    <n v="1"/>
    <n v="172"/>
    <n v="2"/>
    <n v="191"/>
    <n v="201"/>
    <x v="0"/>
  </r>
  <r>
    <x v="0"/>
    <n v="24"/>
    <x v="4"/>
    <n v="40"/>
    <n v="1193"/>
    <n v="61"/>
    <n v="71"/>
    <n v="1"/>
    <n v="92"/>
    <n v="102"/>
    <n v="4"/>
    <n v="124"/>
    <n v="29"/>
    <n v="143"/>
    <n v="151"/>
    <n v="2"/>
    <n v="171"/>
    <n v="1"/>
    <n v="191"/>
    <n v="201"/>
    <x v="1"/>
  </r>
  <r>
    <x v="0"/>
    <n v="60"/>
    <x v="1"/>
    <n v="49"/>
    <n v="7297"/>
    <n v="61"/>
    <n v="75"/>
    <n v="4"/>
    <n v="93"/>
    <n v="102"/>
    <n v="4"/>
    <n v="124"/>
    <n v="36"/>
    <n v="143"/>
    <n v="151"/>
    <n v="1"/>
    <n v="173"/>
    <n v="1"/>
    <n v="191"/>
    <n v="201"/>
    <x v="1"/>
  </r>
  <r>
    <x v="2"/>
    <n v="30"/>
    <x v="0"/>
    <n v="43"/>
    <n v="2831"/>
    <n v="61"/>
    <n v="73"/>
    <n v="4"/>
    <n v="92"/>
    <n v="101"/>
    <n v="2"/>
    <n v="123"/>
    <n v="33"/>
    <n v="143"/>
    <n v="152"/>
    <n v="1"/>
    <n v="173"/>
    <n v="1"/>
    <n v="192"/>
    <n v="201"/>
    <x v="0"/>
  </r>
  <r>
    <x v="3"/>
    <n v="24"/>
    <x v="1"/>
    <n v="43"/>
    <n v="1258"/>
    <n v="63"/>
    <n v="73"/>
    <n v="3"/>
    <n v="92"/>
    <n v="101"/>
    <n v="3"/>
    <n v="123"/>
    <n v="57"/>
    <n v="143"/>
    <n v="152"/>
    <n v="1"/>
    <n v="172"/>
    <n v="1"/>
    <n v="191"/>
    <n v="201"/>
    <x v="0"/>
  </r>
  <r>
    <x v="1"/>
    <n v="6"/>
    <x v="1"/>
    <n v="43"/>
    <n v="753"/>
    <n v="61"/>
    <n v="73"/>
    <n v="2"/>
    <n v="92"/>
    <n v="103"/>
    <n v="3"/>
    <n v="121"/>
    <n v="64"/>
    <n v="143"/>
    <n v="152"/>
    <n v="1"/>
    <n v="173"/>
    <n v="1"/>
    <n v="191"/>
    <n v="201"/>
    <x v="0"/>
  </r>
  <r>
    <x v="1"/>
    <n v="18"/>
    <x v="2"/>
    <n v="49"/>
    <n v="2427"/>
    <n v="65"/>
    <n v="75"/>
    <n v="4"/>
    <n v="93"/>
    <n v="101"/>
    <n v="2"/>
    <n v="122"/>
    <n v="42"/>
    <n v="143"/>
    <n v="152"/>
    <n v="2"/>
    <n v="173"/>
    <n v="1"/>
    <n v="191"/>
    <n v="201"/>
    <x v="0"/>
  </r>
  <r>
    <x v="2"/>
    <n v="24"/>
    <x v="2"/>
    <n v="40"/>
    <n v="2538"/>
    <n v="61"/>
    <n v="75"/>
    <n v="4"/>
    <n v="93"/>
    <n v="101"/>
    <n v="4"/>
    <n v="123"/>
    <n v="47"/>
    <n v="143"/>
    <n v="152"/>
    <n v="2"/>
    <n v="172"/>
    <n v="2"/>
    <n v="191"/>
    <n v="201"/>
    <x v="1"/>
  </r>
  <r>
    <x v="1"/>
    <n v="15"/>
    <x v="4"/>
    <n v="40"/>
    <n v="1264"/>
    <n v="62"/>
    <n v="73"/>
    <n v="2"/>
    <n v="94"/>
    <n v="101"/>
    <n v="2"/>
    <n v="122"/>
    <n v="25"/>
    <n v="143"/>
    <n v="151"/>
    <n v="1"/>
    <n v="173"/>
    <n v="1"/>
    <n v="191"/>
    <n v="201"/>
    <x v="1"/>
  </r>
  <r>
    <x v="1"/>
    <n v="30"/>
    <x v="0"/>
    <n v="42"/>
    <n v="8386"/>
    <n v="61"/>
    <n v="74"/>
    <n v="2"/>
    <n v="93"/>
    <n v="101"/>
    <n v="2"/>
    <n v="122"/>
    <n v="49"/>
    <n v="143"/>
    <n v="152"/>
    <n v="1"/>
    <n v="173"/>
    <n v="1"/>
    <n v="191"/>
    <n v="201"/>
    <x v="1"/>
  </r>
  <r>
    <x v="2"/>
    <n v="48"/>
    <x v="1"/>
    <n v="49"/>
    <n v="4844"/>
    <n v="61"/>
    <n v="71"/>
    <n v="3"/>
    <n v="93"/>
    <n v="101"/>
    <n v="2"/>
    <n v="123"/>
    <n v="33"/>
    <n v="141"/>
    <n v="151"/>
    <n v="1"/>
    <n v="174"/>
    <n v="1"/>
    <n v="192"/>
    <n v="201"/>
    <x v="1"/>
  </r>
  <r>
    <x v="3"/>
    <n v="21"/>
    <x v="1"/>
    <n v="40"/>
    <n v="2923"/>
    <n v="62"/>
    <n v="73"/>
    <n v="1"/>
    <n v="92"/>
    <n v="101"/>
    <n v="1"/>
    <n v="123"/>
    <n v="28"/>
    <n v="141"/>
    <n v="152"/>
    <n v="1"/>
    <n v="174"/>
    <n v="1"/>
    <n v="192"/>
    <n v="201"/>
    <x v="0"/>
  </r>
  <r>
    <x v="0"/>
    <n v="36"/>
    <x v="1"/>
    <n v="41"/>
    <n v="8229"/>
    <n v="61"/>
    <n v="73"/>
    <n v="2"/>
    <n v="93"/>
    <n v="101"/>
    <n v="2"/>
    <n v="122"/>
    <n v="26"/>
    <n v="143"/>
    <n v="152"/>
    <n v="1"/>
    <n v="173"/>
    <n v="2"/>
    <n v="191"/>
    <n v="201"/>
    <x v="1"/>
  </r>
  <r>
    <x v="2"/>
    <n v="24"/>
    <x v="0"/>
    <n v="42"/>
    <n v="2028"/>
    <n v="61"/>
    <n v="74"/>
    <n v="2"/>
    <n v="93"/>
    <n v="101"/>
    <n v="2"/>
    <n v="122"/>
    <n v="30"/>
    <n v="143"/>
    <n v="152"/>
    <n v="2"/>
    <n v="172"/>
    <n v="1"/>
    <n v="191"/>
    <n v="201"/>
    <x v="0"/>
  </r>
  <r>
    <x v="0"/>
    <n v="15"/>
    <x v="0"/>
    <n v="42"/>
    <n v="1433"/>
    <n v="61"/>
    <n v="73"/>
    <n v="4"/>
    <n v="92"/>
    <n v="101"/>
    <n v="3"/>
    <n v="122"/>
    <n v="25"/>
    <n v="143"/>
    <n v="151"/>
    <n v="2"/>
    <n v="173"/>
    <n v="1"/>
    <n v="191"/>
    <n v="201"/>
    <x v="0"/>
  </r>
  <r>
    <x v="3"/>
    <n v="42"/>
    <x v="3"/>
    <n v="49"/>
    <n v="6289"/>
    <n v="61"/>
    <n v="72"/>
    <n v="2"/>
    <n v="91"/>
    <n v="101"/>
    <n v="1"/>
    <n v="122"/>
    <n v="33"/>
    <n v="143"/>
    <n v="152"/>
    <n v="2"/>
    <n v="173"/>
    <n v="1"/>
    <n v="191"/>
    <n v="201"/>
    <x v="0"/>
  </r>
  <r>
    <x v="2"/>
    <n v="13"/>
    <x v="1"/>
    <n v="43"/>
    <n v="1409"/>
    <n v="62"/>
    <n v="71"/>
    <n v="2"/>
    <n v="92"/>
    <n v="101"/>
    <n v="4"/>
    <n v="121"/>
    <n v="64"/>
    <n v="143"/>
    <n v="152"/>
    <n v="1"/>
    <n v="173"/>
    <n v="1"/>
    <n v="191"/>
    <n v="201"/>
    <x v="0"/>
  </r>
  <r>
    <x v="0"/>
    <n v="24"/>
    <x v="1"/>
    <n v="41"/>
    <n v="6579"/>
    <n v="61"/>
    <n v="71"/>
    <n v="4"/>
    <n v="93"/>
    <n v="101"/>
    <n v="2"/>
    <n v="124"/>
    <n v="29"/>
    <n v="143"/>
    <n v="153"/>
    <n v="1"/>
    <n v="174"/>
    <n v="1"/>
    <n v="192"/>
    <n v="201"/>
    <x v="0"/>
  </r>
  <r>
    <x v="1"/>
    <n v="24"/>
    <x v="0"/>
    <n v="43"/>
    <n v="1743"/>
    <n v="61"/>
    <n v="75"/>
    <n v="4"/>
    <n v="93"/>
    <n v="101"/>
    <n v="2"/>
    <n v="122"/>
    <n v="48"/>
    <n v="143"/>
    <n v="152"/>
    <n v="2"/>
    <n v="172"/>
    <n v="1"/>
    <n v="191"/>
    <n v="201"/>
    <x v="0"/>
  </r>
  <r>
    <x v="2"/>
    <n v="12"/>
    <x v="0"/>
    <n v="46"/>
    <n v="3565"/>
    <n v="65"/>
    <n v="72"/>
    <n v="2"/>
    <n v="93"/>
    <n v="101"/>
    <n v="1"/>
    <n v="122"/>
    <n v="37"/>
    <n v="143"/>
    <n v="152"/>
    <n v="2"/>
    <n v="172"/>
    <n v="2"/>
    <n v="191"/>
    <n v="201"/>
    <x v="0"/>
  </r>
  <r>
    <x v="2"/>
    <n v="15"/>
    <x v="4"/>
    <n v="43"/>
    <n v="1569"/>
    <n v="62"/>
    <n v="75"/>
    <n v="4"/>
    <n v="93"/>
    <n v="101"/>
    <n v="4"/>
    <n v="123"/>
    <n v="34"/>
    <n v="141"/>
    <n v="152"/>
    <n v="1"/>
    <n v="172"/>
    <n v="2"/>
    <n v="191"/>
    <n v="201"/>
    <x v="0"/>
  </r>
  <r>
    <x v="0"/>
    <n v="18"/>
    <x v="1"/>
    <n v="43"/>
    <n v="1936"/>
    <n v="65"/>
    <n v="74"/>
    <n v="2"/>
    <n v="94"/>
    <n v="101"/>
    <n v="4"/>
    <n v="123"/>
    <n v="23"/>
    <n v="143"/>
    <n v="151"/>
    <n v="2"/>
    <n v="172"/>
    <n v="1"/>
    <n v="191"/>
    <n v="201"/>
    <x v="0"/>
  </r>
  <r>
    <x v="0"/>
    <n v="36"/>
    <x v="1"/>
    <n v="42"/>
    <n v="3959"/>
    <n v="61"/>
    <n v="71"/>
    <n v="4"/>
    <n v="93"/>
    <n v="101"/>
    <n v="3"/>
    <n v="122"/>
    <n v="30"/>
    <n v="143"/>
    <n v="152"/>
    <n v="1"/>
    <n v="174"/>
    <n v="1"/>
    <n v="192"/>
    <n v="201"/>
    <x v="0"/>
  </r>
  <r>
    <x v="2"/>
    <n v="12"/>
    <x v="1"/>
    <n v="40"/>
    <n v="2390"/>
    <n v="65"/>
    <n v="75"/>
    <n v="4"/>
    <n v="93"/>
    <n v="101"/>
    <n v="3"/>
    <n v="123"/>
    <n v="50"/>
    <n v="143"/>
    <n v="152"/>
    <n v="1"/>
    <n v="173"/>
    <n v="1"/>
    <n v="192"/>
    <n v="201"/>
    <x v="0"/>
  </r>
  <r>
    <x v="2"/>
    <n v="12"/>
    <x v="1"/>
    <n v="42"/>
    <n v="1736"/>
    <n v="61"/>
    <n v="74"/>
    <n v="3"/>
    <n v="92"/>
    <n v="101"/>
    <n v="4"/>
    <n v="121"/>
    <n v="31"/>
    <n v="143"/>
    <n v="152"/>
    <n v="1"/>
    <n v="172"/>
    <n v="1"/>
    <n v="191"/>
    <n v="201"/>
    <x v="0"/>
  </r>
  <r>
    <x v="0"/>
    <n v="30"/>
    <x v="1"/>
    <n v="41"/>
    <n v="3857"/>
    <n v="61"/>
    <n v="73"/>
    <n v="4"/>
    <n v="91"/>
    <n v="101"/>
    <n v="4"/>
    <n v="122"/>
    <n v="40"/>
    <n v="143"/>
    <n v="152"/>
    <n v="1"/>
    <n v="174"/>
    <n v="1"/>
    <n v="192"/>
    <n v="201"/>
    <x v="0"/>
  </r>
  <r>
    <x v="2"/>
    <n v="12"/>
    <x v="1"/>
    <n v="43"/>
    <n v="804"/>
    <n v="61"/>
    <n v="75"/>
    <n v="4"/>
    <n v="93"/>
    <n v="101"/>
    <n v="4"/>
    <n v="123"/>
    <n v="38"/>
    <n v="143"/>
    <n v="152"/>
    <n v="1"/>
    <n v="173"/>
    <n v="1"/>
    <n v="191"/>
    <n v="201"/>
    <x v="0"/>
  </r>
  <r>
    <x v="0"/>
    <n v="45"/>
    <x v="1"/>
    <n v="43"/>
    <n v="1845"/>
    <n v="61"/>
    <n v="73"/>
    <n v="4"/>
    <n v="93"/>
    <n v="101"/>
    <n v="4"/>
    <n v="124"/>
    <n v="23"/>
    <n v="143"/>
    <n v="153"/>
    <n v="1"/>
    <n v="173"/>
    <n v="1"/>
    <n v="192"/>
    <n v="201"/>
    <x v="1"/>
  </r>
  <r>
    <x v="1"/>
    <n v="45"/>
    <x v="0"/>
    <n v="41"/>
    <n v="4576"/>
    <n v="62"/>
    <n v="71"/>
    <n v="3"/>
    <n v="93"/>
    <n v="101"/>
    <n v="4"/>
    <n v="123"/>
    <n v="27"/>
    <n v="143"/>
    <n v="152"/>
    <n v="1"/>
    <n v="173"/>
    <n v="1"/>
    <n v="191"/>
    <n v="2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" firstHeaderRow="1" firstDataRow="2" firstDataCol="1"/>
  <pivotFields count="21">
    <pivotField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Target" fld="2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275" totalsRowShown="0">
  <autoFilter ref="A1:U275"/>
  <tableColumns count="21">
    <tableColumn id="1" name="Status"/>
    <tableColumn id="2" name="Duration"/>
    <tableColumn id="3" name="Credit history"/>
    <tableColumn id="4" name="Purpose"/>
    <tableColumn id="5" name="Credit amount"/>
    <tableColumn id="6" name="Savings"/>
    <tableColumn id="7" name="Present employment"/>
    <tableColumn id="8" name="Installment"/>
    <tableColumn id="9" name="Personal status and sex "/>
    <tableColumn id="10" name="debtors / guarantors "/>
    <tableColumn id="11" name="Present residence"/>
    <tableColumn id="12" name="Property "/>
    <tableColumn id="13" name="Ages"/>
    <tableColumn id="14" name="Other Installation Plan"/>
    <tableColumn id="15" name="Housing"/>
    <tableColumn id="16" name="Number of existing credits at this bank"/>
    <tableColumn id="17" name="Jos"/>
    <tableColumn id="18" name="Number of people being liable to provide maintenance"/>
    <tableColumn id="19" name="Telephone "/>
    <tableColumn id="20" name="foreign worker"/>
    <tableColumn id="21" name="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5"/>
  <sheetViews>
    <sheetView workbookViewId="0">
      <selection sqref="A1:U275"/>
    </sheetView>
  </sheetViews>
  <sheetFormatPr defaultColWidth="11" defaultRowHeight="15"/>
  <cols>
    <col min="3" max="3" width="14" customWidth="1"/>
    <col min="5" max="5" width="14.625" customWidth="1"/>
    <col min="7" max="7" width="19.625" customWidth="1"/>
    <col min="8" max="8" width="12.375" customWidth="1"/>
    <col min="9" max="9" width="22" customWidth="1"/>
    <col min="10" max="10" width="19.875" customWidth="1"/>
    <col min="11" max="11" width="17.125" customWidth="1"/>
    <col min="14" max="14" width="20.875" customWidth="1"/>
    <col min="16" max="16" width="33" customWidth="1"/>
    <col min="18" max="18" width="45.375" customWidth="1"/>
    <col min="19" max="19" width="12.125" customWidth="1"/>
    <col min="20" max="20" width="15" customWidth="1"/>
  </cols>
  <sheetData>
    <row r="1" spans="1:21">
      <c r="A1" t="s">
        <v>18</v>
      </c>
      <c r="B1" t="s">
        <v>19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</row>
    <row r="2" spans="1:21">
      <c r="A2">
        <v>11</v>
      </c>
      <c r="B2">
        <v>6</v>
      </c>
      <c r="C2">
        <v>34</v>
      </c>
      <c r="D2">
        <v>43</v>
      </c>
      <c r="E2">
        <v>1169</v>
      </c>
      <c r="F2">
        <v>65</v>
      </c>
      <c r="G2">
        <v>75</v>
      </c>
      <c r="H2">
        <v>4</v>
      </c>
      <c r="I2">
        <v>93</v>
      </c>
      <c r="J2">
        <v>101</v>
      </c>
      <c r="K2">
        <v>4</v>
      </c>
      <c r="L2">
        <v>121</v>
      </c>
      <c r="M2">
        <v>67</v>
      </c>
      <c r="N2">
        <v>143</v>
      </c>
      <c r="O2">
        <v>152</v>
      </c>
      <c r="P2">
        <v>2</v>
      </c>
      <c r="Q2">
        <v>173</v>
      </c>
      <c r="R2">
        <v>1</v>
      </c>
      <c r="S2">
        <v>192</v>
      </c>
      <c r="T2">
        <v>201</v>
      </c>
      <c r="U2">
        <v>1</v>
      </c>
    </row>
    <row r="3" spans="1:21">
      <c r="A3">
        <v>11</v>
      </c>
      <c r="B3">
        <v>45</v>
      </c>
      <c r="C3">
        <v>32</v>
      </c>
      <c r="D3">
        <v>43</v>
      </c>
      <c r="E3">
        <v>1845</v>
      </c>
      <c r="F3">
        <v>61</v>
      </c>
      <c r="G3">
        <v>73</v>
      </c>
      <c r="H3">
        <v>4</v>
      </c>
      <c r="I3">
        <v>93</v>
      </c>
      <c r="J3">
        <v>101</v>
      </c>
      <c r="K3">
        <v>4</v>
      </c>
      <c r="L3">
        <v>124</v>
      </c>
      <c r="M3">
        <v>23</v>
      </c>
      <c r="N3">
        <v>143</v>
      </c>
      <c r="O3">
        <v>153</v>
      </c>
      <c r="P3">
        <v>1</v>
      </c>
      <c r="Q3">
        <v>173</v>
      </c>
      <c r="R3">
        <v>1</v>
      </c>
      <c r="S3">
        <v>192</v>
      </c>
      <c r="T3">
        <v>201</v>
      </c>
      <c r="U3">
        <v>2</v>
      </c>
    </row>
    <row r="4" spans="1:21">
      <c r="A4">
        <v>11</v>
      </c>
      <c r="B4">
        <v>30</v>
      </c>
      <c r="C4">
        <v>32</v>
      </c>
      <c r="D4">
        <v>41</v>
      </c>
      <c r="E4">
        <v>3857</v>
      </c>
      <c r="F4">
        <v>61</v>
      </c>
      <c r="G4">
        <v>73</v>
      </c>
      <c r="H4">
        <v>4</v>
      </c>
      <c r="I4">
        <v>91</v>
      </c>
      <c r="J4">
        <v>101</v>
      </c>
      <c r="K4">
        <v>4</v>
      </c>
      <c r="L4">
        <v>122</v>
      </c>
      <c r="M4">
        <v>40</v>
      </c>
      <c r="N4">
        <v>143</v>
      </c>
      <c r="O4">
        <v>152</v>
      </c>
      <c r="P4">
        <v>1</v>
      </c>
      <c r="Q4">
        <v>174</v>
      </c>
      <c r="R4">
        <v>1</v>
      </c>
      <c r="S4">
        <v>192</v>
      </c>
      <c r="T4">
        <v>201</v>
      </c>
      <c r="U4">
        <v>1</v>
      </c>
    </row>
    <row r="5" spans="1:21">
      <c r="A5">
        <v>11</v>
      </c>
      <c r="B5">
        <v>42</v>
      </c>
      <c r="C5">
        <v>32</v>
      </c>
      <c r="D5">
        <v>42</v>
      </c>
      <c r="E5">
        <v>7882</v>
      </c>
      <c r="F5">
        <v>61</v>
      </c>
      <c r="G5">
        <v>74</v>
      </c>
      <c r="H5">
        <v>2</v>
      </c>
      <c r="I5">
        <v>93</v>
      </c>
      <c r="J5">
        <v>103</v>
      </c>
      <c r="K5">
        <v>4</v>
      </c>
      <c r="L5">
        <v>122</v>
      </c>
      <c r="M5">
        <v>45</v>
      </c>
      <c r="N5">
        <v>143</v>
      </c>
      <c r="O5">
        <v>153</v>
      </c>
      <c r="P5">
        <v>1</v>
      </c>
      <c r="Q5">
        <v>173</v>
      </c>
      <c r="R5">
        <v>2</v>
      </c>
      <c r="S5">
        <v>191</v>
      </c>
      <c r="T5">
        <v>201</v>
      </c>
      <c r="U5">
        <v>1</v>
      </c>
    </row>
    <row r="6" spans="1:21">
      <c r="A6">
        <v>11</v>
      </c>
      <c r="B6">
        <v>24</v>
      </c>
      <c r="C6">
        <v>33</v>
      </c>
      <c r="D6">
        <v>40</v>
      </c>
      <c r="E6">
        <v>4870</v>
      </c>
      <c r="F6">
        <v>61</v>
      </c>
      <c r="G6">
        <v>73</v>
      </c>
      <c r="H6">
        <v>3</v>
      </c>
      <c r="I6">
        <v>93</v>
      </c>
      <c r="J6">
        <v>101</v>
      </c>
      <c r="K6">
        <v>4</v>
      </c>
      <c r="L6">
        <v>124</v>
      </c>
      <c r="M6">
        <v>53</v>
      </c>
      <c r="N6">
        <v>143</v>
      </c>
      <c r="O6">
        <v>153</v>
      </c>
      <c r="P6">
        <v>2</v>
      </c>
      <c r="Q6">
        <v>173</v>
      </c>
      <c r="R6">
        <v>2</v>
      </c>
      <c r="S6">
        <v>191</v>
      </c>
      <c r="T6">
        <v>201</v>
      </c>
      <c r="U6">
        <v>2</v>
      </c>
    </row>
    <row r="7" spans="1:21">
      <c r="A7">
        <v>11</v>
      </c>
      <c r="B7">
        <v>36</v>
      </c>
      <c r="C7">
        <v>32</v>
      </c>
      <c r="D7">
        <v>42</v>
      </c>
      <c r="E7">
        <v>3959</v>
      </c>
      <c r="F7">
        <v>61</v>
      </c>
      <c r="G7">
        <v>71</v>
      </c>
      <c r="H7">
        <v>4</v>
      </c>
      <c r="I7">
        <v>93</v>
      </c>
      <c r="J7">
        <v>101</v>
      </c>
      <c r="K7">
        <v>3</v>
      </c>
      <c r="L7">
        <v>122</v>
      </c>
      <c r="M7">
        <v>30</v>
      </c>
      <c r="N7">
        <v>143</v>
      </c>
      <c r="O7">
        <v>152</v>
      </c>
      <c r="P7">
        <v>1</v>
      </c>
      <c r="Q7">
        <v>174</v>
      </c>
      <c r="R7">
        <v>1</v>
      </c>
      <c r="S7">
        <v>192</v>
      </c>
      <c r="T7">
        <v>201</v>
      </c>
      <c r="U7">
        <v>1</v>
      </c>
    </row>
    <row r="8" spans="1:21">
      <c r="A8">
        <v>11</v>
      </c>
      <c r="B8">
        <v>18</v>
      </c>
      <c r="C8">
        <v>32</v>
      </c>
      <c r="D8">
        <v>43</v>
      </c>
      <c r="E8">
        <v>1936</v>
      </c>
      <c r="F8">
        <v>65</v>
      </c>
      <c r="G8">
        <v>74</v>
      </c>
      <c r="H8">
        <v>2</v>
      </c>
      <c r="I8">
        <v>94</v>
      </c>
      <c r="J8">
        <v>101</v>
      </c>
      <c r="K8">
        <v>4</v>
      </c>
      <c r="L8">
        <v>123</v>
      </c>
      <c r="M8">
        <v>23</v>
      </c>
      <c r="N8">
        <v>143</v>
      </c>
      <c r="O8">
        <v>151</v>
      </c>
      <c r="P8">
        <v>2</v>
      </c>
      <c r="Q8">
        <v>172</v>
      </c>
      <c r="R8">
        <v>1</v>
      </c>
      <c r="S8">
        <v>191</v>
      </c>
      <c r="T8">
        <v>201</v>
      </c>
      <c r="U8">
        <v>1</v>
      </c>
    </row>
    <row r="9" spans="1:21">
      <c r="A9">
        <v>11</v>
      </c>
      <c r="B9">
        <v>24</v>
      </c>
      <c r="C9">
        <v>32</v>
      </c>
      <c r="D9">
        <v>41</v>
      </c>
      <c r="E9">
        <v>6579</v>
      </c>
      <c r="F9">
        <v>61</v>
      </c>
      <c r="G9">
        <v>71</v>
      </c>
      <c r="H9">
        <v>4</v>
      </c>
      <c r="I9">
        <v>93</v>
      </c>
      <c r="J9">
        <v>101</v>
      </c>
      <c r="K9">
        <v>2</v>
      </c>
      <c r="L9">
        <v>124</v>
      </c>
      <c r="M9">
        <v>29</v>
      </c>
      <c r="N9">
        <v>143</v>
      </c>
      <c r="O9">
        <v>153</v>
      </c>
      <c r="P9">
        <v>1</v>
      </c>
      <c r="Q9">
        <v>174</v>
      </c>
      <c r="R9">
        <v>1</v>
      </c>
      <c r="S9">
        <v>192</v>
      </c>
      <c r="T9">
        <v>201</v>
      </c>
      <c r="U9">
        <v>1</v>
      </c>
    </row>
    <row r="10" spans="1:21">
      <c r="A10">
        <v>11</v>
      </c>
      <c r="B10">
        <v>15</v>
      </c>
      <c r="C10">
        <v>34</v>
      </c>
      <c r="D10">
        <v>42</v>
      </c>
      <c r="E10">
        <v>1433</v>
      </c>
      <c r="F10">
        <v>61</v>
      </c>
      <c r="G10">
        <v>73</v>
      </c>
      <c r="H10">
        <v>4</v>
      </c>
      <c r="I10">
        <v>92</v>
      </c>
      <c r="J10">
        <v>101</v>
      </c>
      <c r="K10">
        <v>3</v>
      </c>
      <c r="L10">
        <v>122</v>
      </c>
      <c r="M10">
        <v>25</v>
      </c>
      <c r="N10">
        <v>143</v>
      </c>
      <c r="O10">
        <v>151</v>
      </c>
      <c r="P10">
        <v>2</v>
      </c>
      <c r="Q10">
        <v>173</v>
      </c>
      <c r="R10">
        <v>1</v>
      </c>
      <c r="S10">
        <v>191</v>
      </c>
      <c r="T10">
        <v>201</v>
      </c>
      <c r="U10">
        <v>1</v>
      </c>
    </row>
    <row r="11" spans="1:21">
      <c r="A11">
        <v>11</v>
      </c>
      <c r="B11">
        <v>36</v>
      </c>
      <c r="C11">
        <v>32</v>
      </c>
      <c r="D11">
        <v>41</v>
      </c>
      <c r="E11">
        <v>8229</v>
      </c>
      <c r="F11">
        <v>61</v>
      </c>
      <c r="G11">
        <v>73</v>
      </c>
      <c r="H11">
        <v>2</v>
      </c>
      <c r="I11">
        <v>93</v>
      </c>
      <c r="J11">
        <v>101</v>
      </c>
      <c r="K11">
        <v>2</v>
      </c>
      <c r="L11">
        <v>122</v>
      </c>
      <c r="M11">
        <v>26</v>
      </c>
      <c r="N11">
        <v>143</v>
      </c>
      <c r="O11">
        <v>152</v>
      </c>
      <c r="P11">
        <v>1</v>
      </c>
      <c r="Q11">
        <v>173</v>
      </c>
      <c r="R11">
        <v>2</v>
      </c>
      <c r="S11">
        <v>191</v>
      </c>
      <c r="T11">
        <v>201</v>
      </c>
      <c r="U11">
        <v>2</v>
      </c>
    </row>
    <row r="12" spans="1:21">
      <c r="A12">
        <v>11</v>
      </c>
      <c r="B12">
        <v>60</v>
      </c>
      <c r="C12">
        <v>32</v>
      </c>
      <c r="D12">
        <v>49</v>
      </c>
      <c r="E12">
        <v>7297</v>
      </c>
      <c r="F12">
        <v>61</v>
      </c>
      <c r="G12">
        <v>75</v>
      </c>
      <c r="H12">
        <v>4</v>
      </c>
      <c r="I12">
        <v>93</v>
      </c>
      <c r="J12">
        <v>102</v>
      </c>
      <c r="K12">
        <v>4</v>
      </c>
      <c r="L12">
        <v>124</v>
      </c>
      <c r="M12">
        <v>36</v>
      </c>
      <c r="N12">
        <v>143</v>
      </c>
      <c r="O12">
        <v>151</v>
      </c>
      <c r="P12">
        <v>1</v>
      </c>
      <c r="Q12">
        <v>173</v>
      </c>
      <c r="R12">
        <v>1</v>
      </c>
      <c r="S12">
        <v>191</v>
      </c>
      <c r="T12">
        <v>201</v>
      </c>
      <c r="U12">
        <v>2</v>
      </c>
    </row>
    <row r="13" spans="1:21">
      <c r="A13">
        <v>11</v>
      </c>
      <c r="B13">
        <v>48</v>
      </c>
      <c r="C13">
        <v>32</v>
      </c>
      <c r="D13">
        <v>49</v>
      </c>
      <c r="E13">
        <v>4308</v>
      </c>
      <c r="F13">
        <v>61</v>
      </c>
      <c r="G13">
        <v>72</v>
      </c>
      <c r="H13">
        <v>3</v>
      </c>
      <c r="I13">
        <v>92</v>
      </c>
      <c r="J13">
        <v>101</v>
      </c>
      <c r="K13">
        <v>4</v>
      </c>
      <c r="L13">
        <v>122</v>
      </c>
      <c r="M13">
        <v>24</v>
      </c>
      <c r="N13">
        <v>143</v>
      </c>
      <c r="O13">
        <v>151</v>
      </c>
      <c r="P13">
        <v>1</v>
      </c>
      <c r="Q13">
        <v>173</v>
      </c>
      <c r="R13">
        <v>1</v>
      </c>
      <c r="S13">
        <v>191</v>
      </c>
      <c r="T13">
        <v>201</v>
      </c>
      <c r="U13">
        <v>2</v>
      </c>
    </row>
    <row r="14" spans="1:21">
      <c r="A14">
        <v>11</v>
      </c>
      <c r="B14">
        <v>24</v>
      </c>
      <c r="C14">
        <v>31</v>
      </c>
      <c r="D14">
        <v>40</v>
      </c>
      <c r="E14">
        <v>1193</v>
      </c>
      <c r="F14">
        <v>61</v>
      </c>
      <c r="G14">
        <v>71</v>
      </c>
      <c r="H14">
        <v>1</v>
      </c>
      <c r="I14">
        <v>92</v>
      </c>
      <c r="J14">
        <v>102</v>
      </c>
      <c r="K14">
        <v>4</v>
      </c>
      <c r="L14">
        <v>124</v>
      </c>
      <c r="M14">
        <v>29</v>
      </c>
      <c r="N14">
        <v>143</v>
      </c>
      <c r="O14">
        <v>151</v>
      </c>
      <c r="P14">
        <v>2</v>
      </c>
      <c r="Q14">
        <v>171</v>
      </c>
      <c r="R14">
        <v>1</v>
      </c>
      <c r="S14">
        <v>191</v>
      </c>
      <c r="T14">
        <v>201</v>
      </c>
      <c r="U14">
        <v>2</v>
      </c>
    </row>
    <row r="15" spans="1:21">
      <c r="A15">
        <v>11</v>
      </c>
      <c r="B15">
        <v>24</v>
      </c>
      <c r="C15">
        <v>34</v>
      </c>
      <c r="D15">
        <v>40</v>
      </c>
      <c r="E15">
        <v>1199</v>
      </c>
      <c r="F15">
        <v>61</v>
      </c>
      <c r="G15">
        <v>75</v>
      </c>
      <c r="H15">
        <v>4</v>
      </c>
      <c r="I15">
        <v>93</v>
      </c>
      <c r="J15">
        <v>101</v>
      </c>
      <c r="K15">
        <v>4</v>
      </c>
      <c r="L15">
        <v>123</v>
      </c>
      <c r="M15">
        <v>60</v>
      </c>
      <c r="N15">
        <v>143</v>
      </c>
      <c r="O15">
        <v>152</v>
      </c>
      <c r="P15">
        <v>2</v>
      </c>
      <c r="Q15">
        <v>172</v>
      </c>
      <c r="R15">
        <v>1</v>
      </c>
      <c r="S15">
        <v>191</v>
      </c>
      <c r="T15">
        <v>201</v>
      </c>
      <c r="U15">
        <v>2</v>
      </c>
    </row>
    <row r="16" spans="1:21">
      <c r="A16">
        <v>11</v>
      </c>
      <c r="B16">
        <v>15</v>
      </c>
      <c r="C16">
        <v>32</v>
      </c>
      <c r="D16">
        <v>40</v>
      </c>
      <c r="E16">
        <v>1403</v>
      </c>
      <c r="F16">
        <v>61</v>
      </c>
      <c r="G16">
        <v>73</v>
      </c>
      <c r="H16">
        <v>2</v>
      </c>
      <c r="I16">
        <v>92</v>
      </c>
      <c r="J16">
        <v>101</v>
      </c>
      <c r="K16">
        <v>4</v>
      </c>
      <c r="L16">
        <v>123</v>
      </c>
      <c r="M16">
        <v>28</v>
      </c>
      <c r="N16">
        <v>143</v>
      </c>
      <c r="O16">
        <v>151</v>
      </c>
      <c r="P16">
        <v>1</v>
      </c>
      <c r="Q16">
        <v>173</v>
      </c>
      <c r="R16">
        <v>1</v>
      </c>
      <c r="S16">
        <v>191</v>
      </c>
      <c r="T16">
        <v>201</v>
      </c>
      <c r="U16">
        <v>1</v>
      </c>
    </row>
    <row r="17" spans="1:21">
      <c r="A17">
        <v>11</v>
      </c>
      <c r="B17">
        <v>24</v>
      </c>
      <c r="C17">
        <v>32</v>
      </c>
      <c r="D17">
        <v>43</v>
      </c>
      <c r="E17">
        <v>1282</v>
      </c>
      <c r="F17">
        <v>62</v>
      </c>
      <c r="G17">
        <v>73</v>
      </c>
      <c r="H17">
        <v>4</v>
      </c>
      <c r="I17">
        <v>92</v>
      </c>
      <c r="J17">
        <v>101</v>
      </c>
      <c r="K17">
        <v>2</v>
      </c>
      <c r="L17">
        <v>123</v>
      </c>
      <c r="M17">
        <v>32</v>
      </c>
      <c r="N17">
        <v>143</v>
      </c>
      <c r="O17">
        <v>152</v>
      </c>
      <c r="P17">
        <v>1</v>
      </c>
      <c r="Q17">
        <v>172</v>
      </c>
      <c r="R17">
        <v>1</v>
      </c>
      <c r="S17">
        <v>191</v>
      </c>
      <c r="T17">
        <v>201</v>
      </c>
      <c r="U17">
        <v>2</v>
      </c>
    </row>
    <row r="18" spans="1:21">
      <c r="A18">
        <v>11</v>
      </c>
      <c r="B18">
        <v>11</v>
      </c>
      <c r="C18">
        <v>34</v>
      </c>
      <c r="D18">
        <v>40</v>
      </c>
      <c r="E18">
        <v>3939</v>
      </c>
      <c r="F18">
        <v>61</v>
      </c>
      <c r="G18">
        <v>73</v>
      </c>
      <c r="H18">
        <v>1</v>
      </c>
      <c r="I18">
        <v>93</v>
      </c>
      <c r="J18">
        <v>101</v>
      </c>
      <c r="K18">
        <v>2</v>
      </c>
      <c r="L18">
        <v>121</v>
      </c>
      <c r="M18">
        <v>40</v>
      </c>
      <c r="N18">
        <v>143</v>
      </c>
      <c r="O18">
        <v>152</v>
      </c>
      <c r="P18">
        <v>2</v>
      </c>
      <c r="Q18">
        <v>172</v>
      </c>
      <c r="R18">
        <v>2</v>
      </c>
      <c r="S18">
        <v>191</v>
      </c>
      <c r="T18">
        <v>201</v>
      </c>
      <c r="U18">
        <v>1</v>
      </c>
    </row>
    <row r="19" spans="1:21">
      <c r="A19">
        <v>11</v>
      </c>
      <c r="B19">
        <v>30</v>
      </c>
      <c r="C19">
        <v>30</v>
      </c>
      <c r="D19">
        <v>49</v>
      </c>
      <c r="E19">
        <v>8072</v>
      </c>
      <c r="F19">
        <v>65</v>
      </c>
      <c r="G19">
        <v>72</v>
      </c>
      <c r="H19">
        <v>2</v>
      </c>
      <c r="I19">
        <v>93</v>
      </c>
      <c r="J19">
        <v>101</v>
      </c>
      <c r="K19">
        <v>3</v>
      </c>
      <c r="L19">
        <v>123</v>
      </c>
      <c r="M19">
        <v>25</v>
      </c>
      <c r="N19">
        <v>141</v>
      </c>
      <c r="O19">
        <v>152</v>
      </c>
      <c r="P19">
        <v>3</v>
      </c>
      <c r="Q19">
        <v>173</v>
      </c>
      <c r="R19">
        <v>1</v>
      </c>
      <c r="S19">
        <v>191</v>
      </c>
      <c r="T19">
        <v>201</v>
      </c>
      <c r="U19">
        <v>1</v>
      </c>
    </row>
    <row r="20" spans="1:21">
      <c r="A20">
        <v>11</v>
      </c>
      <c r="B20">
        <v>28</v>
      </c>
      <c r="C20">
        <v>32</v>
      </c>
      <c r="D20">
        <v>40</v>
      </c>
      <c r="E20">
        <v>4006</v>
      </c>
      <c r="F20">
        <v>61</v>
      </c>
      <c r="G20">
        <v>73</v>
      </c>
      <c r="H20">
        <v>3</v>
      </c>
      <c r="I20">
        <v>93</v>
      </c>
      <c r="J20">
        <v>101</v>
      </c>
      <c r="K20">
        <v>2</v>
      </c>
      <c r="L20">
        <v>123</v>
      </c>
      <c r="M20">
        <v>45</v>
      </c>
      <c r="N20">
        <v>143</v>
      </c>
      <c r="O20">
        <v>152</v>
      </c>
      <c r="P20">
        <v>1</v>
      </c>
      <c r="Q20">
        <v>172</v>
      </c>
      <c r="R20">
        <v>1</v>
      </c>
      <c r="S20">
        <v>191</v>
      </c>
      <c r="T20">
        <v>201</v>
      </c>
      <c r="U20">
        <v>2</v>
      </c>
    </row>
    <row r="21" spans="1:21">
      <c r="A21">
        <v>11</v>
      </c>
      <c r="B21">
        <v>24</v>
      </c>
      <c r="C21">
        <v>34</v>
      </c>
      <c r="D21">
        <v>43</v>
      </c>
      <c r="E21">
        <v>1231</v>
      </c>
      <c r="F21">
        <v>64</v>
      </c>
      <c r="G21">
        <v>75</v>
      </c>
      <c r="H21">
        <v>4</v>
      </c>
      <c r="I21">
        <v>92</v>
      </c>
      <c r="J21">
        <v>101</v>
      </c>
      <c r="K21">
        <v>4</v>
      </c>
      <c r="L21">
        <v>122</v>
      </c>
      <c r="M21">
        <v>57</v>
      </c>
      <c r="N21">
        <v>143</v>
      </c>
      <c r="O21">
        <v>151</v>
      </c>
      <c r="P21">
        <v>2</v>
      </c>
      <c r="Q21">
        <v>174</v>
      </c>
      <c r="R21">
        <v>1</v>
      </c>
      <c r="S21">
        <v>192</v>
      </c>
      <c r="T21">
        <v>201</v>
      </c>
      <c r="U21">
        <v>1</v>
      </c>
    </row>
    <row r="22" spans="1:21">
      <c r="A22">
        <v>11</v>
      </c>
      <c r="B22">
        <v>12</v>
      </c>
      <c r="C22">
        <v>32</v>
      </c>
      <c r="D22">
        <v>40</v>
      </c>
      <c r="E22">
        <v>1893</v>
      </c>
      <c r="F22">
        <v>61</v>
      </c>
      <c r="G22">
        <v>73</v>
      </c>
      <c r="H22">
        <v>4</v>
      </c>
      <c r="I22">
        <v>92</v>
      </c>
      <c r="J22">
        <v>103</v>
      </c>
      <c r="K22">
        <v>4</v>
      </c>
      <c r="L22">
        <v>122</v>
      </c>
      <c r="M22">
        <v>29</v>
      </c>
      <c r="N22">
        <v>143</v>
      </c>
      <c r="O22">
        <v>152</v>
      </c>
      <c r="P22">
        <v>1</v>
      </c>
      <c r="Q22">
        <v>173</v>
      </c>
      <c r="R22">
        <v>1</v>
      </c>
      <c r="S22">
        <v>192</v>
      </c>
      <c r="T22">
        <v>201</v>
      </c>
      <c r="U22">
        <v>1</v>
      </c>
    </row>
    <row r="23" spans="1:21">
      <c r="A23">
        <v>11</v>
      </c>
      <c r="B23">
        <v>6</v>
      </c>
      <c r="C23">
        <v>32</v>
      </c>
      <c r="D23">
        <v>43</v>
      </c>
      <c r="E23">
        <v>2647</v>
      </c>
      <c r="F23">
        <v>63</v>
      </c>
      <c r="G23">
        <v>73</v>
      </c>
      <c r="H23">
        <v>2</v>
      </c>
      <c r="I23">
        <v>93</v>
      </c>
      <c r="J23">
        <v>101</v>
      </c>
      <c r="K23">
        <v>3</v>
      </c>
      <c r="L23">
        <v>121</v>
      </c>
      <c r="M23">
        <v>44</v>
      </c>
      <c r="N23">
        <v>143</v>
      </c>
      <c r="O23">
        <v>151</v>
      </c>
      <c r="P23">
        <v>1</v>
      </c>
      <c r="Q23">
        <v>173</v>
      </c>
      <c r="R23">
        <v>2</v>
      </c>
      <c r="S23">
        <v>191</v>
      </c>
      <c r="T23">
        <v>201</v>
      </c>
      <c r="U23">
        <v>1</v>
      </c>
    </row>
    <row r="24" spans="1:21">
      <c r="A24">
        <v>11</v>
      </c>
      <c r="B24">
        <v>10</v>
      </c>
      <c r="C24">
        <v>34</v>
      </c>
      <c r="D24">
        <v>40</v>
      </c>
      <c r="E24">
        <v>2241</v>
      </c>
      <c r="F24">
        <v>61</v>
      </c>
      <c r="G24">
        <v>72</v>
      </c>
      <c r="H24">
        <v>1</v>
      </c>
      <c r="I24">
        <v>93</v>
      </c>
      <c r="J24">
        <v>101</v>
      </c>
      <c r="K24">
        <v>3</v>
      </c>
      <c r="L24">
        <v>121</v>
      </c>
      <c r="M24">
        <v>48</v>
      </c>
      <c r="N24">
        <v>143</v>
      </c>
      <c r="O24">
        <v>151</v>
      </c>
      <c r="P24">
        <v>2</v>
      </c>
      <c r="Q24">
        <v>172</v>
      </c>
      <c r="R24">
        <v>2</v>
      </c>
      <c r="S24">
        <v>191</v>
      </c>
      <c r="T24">
        <v>202</v>
      </c>
      <c r="U24">
        <v>1</v>
      </c>
    </row>
    <row r="25" spans="1:21">
      <c r="A25">
        <v>11</v>
      </c>
      <c r="B25">
        <v>36</v>
      </c>
      <c r="C25">
        <v>33</v>
      </c>
      <c r="D25">
        <v>49</v>
      </c>
      <c r="E25">
        <v>2145</v>
      </c>
      <c r="F25">
        <v>61</v>
      </c>
      <c r="G25">
        <v>74</v>
      </c>
      <c r="H25">
        <v>2</v>
      </c>
      <c r="I25">
        <v>93</v>
      </c>
      <c r="J25">
        <v>101</v>
      </c>
      <c r="K25">
        <v>1</v>
      </c>
      <c r="L25">
        <v>123</v>
      </c>
      <c r="M25">
        <v>24</v>
      </c>
      <c r="N25">
        <v>143</v>
      </c>
      <c r="O25">
        <v>152</v>
      </c>
      <c r="P25">
        <v>2</v>
      </c>
      <c r="Q25">
        <v>173</v>
      </c>
      <c r="R25">
        <v>1</v>
      </c>
      <c r="S25">
        <v>192</v>
      </c>
      <c r="T25">
        <v>201</v>
      </c>
      <c r="U25">
        <v>2</v>
      </c>
    </row>
    <row r="26" spans="1:21">
      <c r="A26">
        <v>11</v>
      </c>
      <c r="B26">
        <v>24</v>
      </c>
      <c r="C26">
        <v>31</v>
      </c>
      <c r="D26">
        <v>42</v>
      </c>
      <c r="E26">
        <v>3349</v>
      </c>
      <c r="F26">
        <v>63</v>
      </c>
      <c r="G26">
        <v>72</v>
      </c>
      <c r="H26">
        <v>4</v>
      </c>
      <c r="I26">
        <v>93</v>
      </c>
      <c r="J26">
        <v>101</v>
      </c>
      <c r="K26">
        <v>4</v>
      </c>
      <c r="L26">
        <v>124</v>
      </c>
      <c r="M26">
        <v>30</v>
      </c>
      <c r="N26">
        <v>143</v>
      </c>
      <c r="O26">
        <v>153</v>
      </c>
      <c r="P26">
        <v>1</v>
      </c>
      <c r="Q26">
        <v>173</v>
      </c>
      <c r="R26">
        <v>2</v>
      </c>
      <c r="S26">
        <v>192</v>
      </c>
      <c r="T26">
        <v>201</v>
      </c>
      <c r="U26">
        <v>2</v>
      </c>
    </row>
    <row r="27" spans="1:21">
      <c r="A27">
        <v>11</v>
      </c>
      <c r="B27">
        <v>6</v>
      </c>
      <c r="C27">
        <v>32</v>
      </c>
      <c r="D27">
        <v>42</v>
      </c>
      <c r="E27">
        <v>1374</v>
      </c>
      <c r="F27">
        <v>61</v>
      </c>
      <c r="G27">
        <v>73</v>
      </c>
      <c r="H27">
        <v>1</v>
      </c>
      <c r="I27">
        <v>93</v>
      </c>
      <c r="J27">
        <v>101</v>
      </c>
      <c r="K27">
        <v>2</v>
      </c>
      <c r="L27">
        <v>121</v>
      </c>
      <c r="M27">
        <v>36</v>
      </c>
      <c r="N27">
        <v>141</v>
      </c>
      <c r="O27">
        <v>152</v>
      </c>
      <c r="P27">
        <v>1</v>
      </c>
      <c r="Q27">
        <v>172</v>
      </c>
      <c r="R27">
        <v>1</v>
      </c>
      <c r="S27">
        <v>192</v>
      </c>
      <c r="T27">
        <v>201</v>
      </c>
      <c r="U27">
        <v>1</v>
      </c>
    </row>
    <row r="28" spans="1:21">
      <c r="A28">
        <v>11</v>
      </c>
      <c r="B28">
        <v>15</v>
      </c>
      <c r="C28">
        <v>32</v>
      </c>
      <c r="D28">
        <v>42</v>
      </c>
      <c r="E28">
        <v>1845</v>
      </c>
      <c r="F28">
        <v>61</v>
      </c>
      <c r="G28">
        <v>72</v>
      </c>
      <c r="H28">
        <v>4</v>
      </c>
      <c r="I28">
        <v>92</v>
      </c>
      <c r="J28">
        <v>103</v>
      </c>
      <c r="K28">
        <v>1</v>
      </c>
      <c r="L28">
        <v>122</v>
      </c>
      <c r="M28">
        <v>46</v>
      </c>
      <c r="N28">
        <v>143</v>
      </c>
      <c r="O28">
        <v>151</v>
      </c>
      <c r="P28">
        <v>1</v>
      </c>
      <c r="Q28">
        <v>173</v>
      </c>
      <c r="R28">
        <v>1</v>
      </c>
      <c r="S28">
        <v>191</v>
      </c>
      <c r="T28">
        <v>201</v>
      </c>
      <c r="U28">
        <v>1</v>
      </c>
    </row>
    <row r="29" spans="1:21">
      <c r="A29">
        <v>11</v>
      </c>
      <c r="B29">
        <v>12</v>
      </c>
      <c r="C29">
        <v>32</v>
      </c>
      <c r="D29">
        <v>43</v>
      </c>
      <c r="E29">
        <v>1498</v>
      </c>
      <c r="F29">
        <v>61</v>
      </c>
      <c r="G29">
        <v>73</v>
      </c>
      <c r="H29">
        <v>4</v>
      </c>
      <c r="I29">
        <v>92</v>
      </c>
      <c r="J29">
        <v>101</v>
      </c>
      <c r="K29">
        <v>1</v>
      </c>
      <c r="L29">
        <v>123</v>
      </c>
      <c r="M29">
        <v>23</v>
      </c>
      <c r="N29">
        <v>141</v>
      </c>
      <c r="O29">
        <v>152</v>
      </c>
      <c r="P29">
        <v>1</v>
      </c>
      <c r="Q29">
        <v>173</v>
      </c>
      <c r="R29">
        <v>1</v>
      </c>
      <c r="S29">
        <v>191</v>
      </c>
      <c r="T29">
        <v>201</v>
      </c>
      <c r="U29">
        <v>1</v>
      </c>
    </row>
    <row r="30" spans="1:21">
      <c r="A30">
        <v>11</v>
      </c>
      <c r="B30">
        <v>24</v>
      </c>
      <c r="C30">
        <v>32</v>
      </c>
      <c r="D30">
        <v>42</v>
      </c>
      <c r="E30">
        <v>1747</v>
      </c>
      <c r="F30">
        <v>61</v>
      </c>
      <c r="G30">
        <v>72</v>
      </c>
      <c r="H30">
        <v>4</v>
      </c>
      <c r="I30">
        <v>93</v>
      </c>
      <c r="J30">
        <v>102</v>
      </c>
      <c r="K30">
        <v>1</v>
      </c>
      <c r="L30">
        <v>122</v>
      </c>
      <c r="M30">
        <v>24</v>
      </c>
      <c r="N30">
        <v>143</v>
      </c>
      <c r="O30">
        <v>152</v>
      </c>
      <c r="P30">
        <v>1</v>
      </c>
      <c r="Q30">
        <v>172</v>
      </c>
      <c r="R30">
        <v>1</v>
      </c>
      <c r="S30">
        <v>191</v>
      </c>
      <c r="T30">
        <v>202</v>
      </c>
      <c r="U30">
        <v>1</v>
      </c>
    </row>
    <row r="31" spans="1:21">
      <c r="A31">
        <v>11</v>
      </c>
      <c r="B31">
        <v>60</v>
      </c>
      <c r="C31">
        <v>33</v>
      </c>
      <c r="D31">
        <v>49</v>
      </c>
      <c r="E31">
        <v>6836</v>
      </c>
      <c r="F31">
        <v>61</v>
      </c>
      <c r="G31">
        <v>75</v>
      </c>
      <c r="H31">
        <v>3</v>
      </c>
      <c r="I31">
        <v>93</v>
      </c>
      <c r="J31">
        <v>101</v>
      </c>
      <c r="K31">
        <v>4</v>
      </c>
      <c r="L31">
        <v>124</v>
      </c>
      <c r="M31">
        <v>63</v>
      </c>
      <c r="N31">
        <v>143</v>
      </c>
      <c r="O31">
        <v>152</v>
      </c>
      <c r="P31">
        <v>2</v>
      </c>
      <c r="Q31">
        <v>173</v>
      </c>
      <c r="R31">
        <v>1</v>
      </c>
      <c r="S31">
        <v>192</v>
      </c>
      <c r="T31">
        <v>201</v>
      </c>
      <c r="U31">
        <v>2</v>
      </c>
    </row>
    <row r="32" spans="1:21">
      <c r="A32">
        <v>11</v>
      </c>
      <c r="B32">
        <v>12</v>
      </c>
      <c r="C32">
        <v>33</v>
      </c>
      <c r="D32">
        <v>40</v>
      </c>
      <c r="E32">
        <v>1344</v>
      </c>
      <c r="F32">
        <v>61</v>
      </c>
      <c r="G32">
        <v>73</v>
      </c>
      <c r="H32">
        <v>4</v>
      </c>
      <c r="I32">
        <v>93</v>
      </c>
      <c r="J32">
        <v>101</v>
      </c>
      <c r="K32">
        <v>2</v>
      </c>
      <c r="L32">
        <v>121</v>
      </c>
      <c r="M32">
        <v>43</v>
      </c>
      <c r="N32">
        <v>143</v>
      </c>
      <c r="O32">
        <v>152</v>
      </c>
      <c r="P32">
        <v>2</v>
      </c>
      <c r="Q32">
        <v>172</v>
      </c>
      <c r="R32">
        <v>2</v>
      </c>
      <c r="S32">
        <v>191</v>
      </c>
      <c r="T32">
        <v>201</v>
      </c>
      <c r="U32">
        <v>1</v>
      </c>
    </row>
    <row r="33" spans="1:21">
      <c r="A33">
        <v>11</v>
      </c>
      <c r="B33">
        <v>24</v>
      </c>
      <c r="C33">
        <v>32</v>
      </c>
      <c r="D33">
        <v>42</v>
      </c>
      <c r="E33">
        <v>4020</v>
      </c>
      <c r="F33">
        <v>61</v>
      </c>
      <c r="G33">
        <v>73</v>
      </c>
      <c r="H33">
        <v>2</v>
      </c>
      <c r="I33">
        <v>93</v>
      </c>
      <c r="J33">
        <v>101</v>
      </c>
      <c r="K33">
        <v>2</v>
      </c>
      <c r="L33">
        <v>123</v>
      </c>
      <c r="M33">
        <v>27</v>
      </c>
      <c r="N33">
        <v>142</v>
      </c>
      <c r="O33">
        <v>152</v>
      </c>
      <c r="P33">
        <v>1</v>
      </c>
      <c r="Q33">
        <v>173</v>
      </c>
      <c r="R33">
        <v>1</v>
      </c>
      <c r="S33">
        <v>191</v>
      </c>
      <c r="T33">
        <v>201</v>
      </c>
      <c r="U33">
        <v>1</v>
      </c>
    </row>
    <row r="34" spans="1:21">
      <c r="A34">
        <v>11</v>
      </c>
      <c r="B34">
        <v>48</v>
      </c>
      <c r="C34">
        <v>32</v>
      </c>
      <c r="D34">
        <v>41</v>
      </c>
      <c r="E34">
        <v>10297</v>
      </c>
      <c r="F34">
        <v>61</v>
      </c>
      <c r="G34">
        <v>74</v>
      </c>
      <c r="H34">
        <v>4</v>
      </c>
      <c r="I34">
        <v>93</v>
      </c>
      <c r="J34">
        <v>101</v>
      </c>
      <c r="K34">
        <v>4</v>
      </c>
      <c r="L34">
        <v>124</v>
      </c>
      <c r="M34">
        <v>39</v>
      </c>
      <c r="N34">
        <v>142</v>
      </c>
      <c r="O34">
        <v>153</v>
      </c>
      <c r="P34">
        <v>3</v>
      </c>
      <c r="Q34">
        <v>173</v>
      </c>
      <c r="R34">
        <v>2</v>
      </c>
      <c r="S34">
        <v>192</v>
      </c>
      <c r="T34">
        <v>201</v>
      </c>
      <c r="U34">
        <v>2</v>
      </c>
    </row>
    <row r="35" spans="1:21">
      <c r="A35">
        <v>11</v>
      </c>
      <c r="B35">
        <v>18</v>
      </c>
      <c r="C35">
        <v>34</v>
      </c>
      <c r="D35">
        <v>42</v>
      </c>
      <c r="E35">
        <v>1049</v>
      </c>
      <c r="F35">
        <v>61</v>
      </c>
      <c r="G35">
        <v>72</v>
      </c>
      <c r="H35">
        <v>4</v>
      </c>
      <c r="I35">
        <v>92</v>
      </c>
      <c r="J35">
        <v>101</v>
      </c>
      <c r="K35">
        <v>4</v>
      </c>
      <c r="L35">
        <v>122</v>
      </c>
      <c r="M35">
        <v>21</v>
      </c>
      <c r="N35">
        <v>143</v>
      </c>
      <c r="O35">
        <v>151</v>
      </c>
      <c r="P35">
        <v>1</v>
      </c>
      <c r="Q35">
        <v>173</v>
      </c>
      <c r="R35">
        <v>1</v>
      </c>
      <c r="S35">
        <v>191</v>
      </c>
      <c r="T35">
        <v>201</v>
      </c>
      <c r="U35">
        <v>1</v>
      </c>
    </row>
    <row r="36" spans="1:21">
      <c r="A36">
        <v>11</v>
      </c>
      <c r="B36">
        <v>12</v>
      </c>
      <c r="C36">
        <v>31</v>
      </c>
      <c r="D36">
        <v>40</v>
      </c>
      <c r="E36">
        <v>697</v>
      </c>
      <c r="F36">
        <v>61</v>
      </c>
      <c r="G36">
        <v>72</v>
      </c>
      <c r="H36">
        <v>4</v>
      </c>
      <c r="I36">
        <v>93</v>
      </c>
      <c r="J36">
        <v>101</v>
      </c>
      <c r="K36">
        <v>2</v>
      </c>
      <c r="L36">
        <v>123</v>
      </c>
      <c r="M36">
        <v>46</v>
      </c>
      <c r="N36">
        <v>141</v>
      </c>
      <c r="O36">
        <v>152</v>
      </c>
      <c r="P36">
        <v>2</v>
      </c>
      <c r="Q36">
        <v>173</v>
      </c>
      <c r="R36">
        <v>1</v>
      </c>
      <c r="S36">
        <v>192</v>
      </c>
      <c r="T36">
        <v>201</v>
      </c>
      <c r="U36">
        <v>2</v>
      </c>
    </row>
    <row r="37" spans="1:21">
      <c r="A37">
        <v>11</v>
      </c>
      <c r="B37">
        <v>24</v>
      </c>
      <c r="C37">
        <v>31</v>
      </c>
      <c r="D37">
        <v>42</v>
      </c>
      <c r="E37">
        <v>6872</v>
      </c>
      <c r="F37">
        <v>61</v>
      </c>
      <c r="G37">
        <v>72</v>
      </c>
      <c r="H37">
        <v>2</v>
      </c>
      <c r="I37">
        <v>91</v>
      </c>
      <c r="J37">
        <v>101</v>
      </c>
      <c r="K37">
        <v>1</v>
      </c>
      <c r="L37">
        <v>122</v>
      </c>
      <c r="M37">
        <v>55</v>
      </c>
      <c r="N37">
        <v>141</v>
      </c>
      <c r="O37">
        <v>152</v>
      </c>
      <c r="P37">
        <v>1</v>
      </c>
      <c r="Q37">
        <v>173</v>
      </c>
      <c r="R37">
        <v>1</v>
      </c>
      <c r="S37">
        <v>192</v>
      </c>
      <c r="T37">
        <v>201</v>
      </c>
      <c r="U37">
        <v>2</v>
      </c>
    </row>
    <row r="38" spans="1:21">
      <c r="A38">
        <v>11</v>
      </c>
      <c r="B38">
        <v>9</v>
      </c>
      <c r="C38">
        <v>32</v>
      </c>
      <c r="D38">
        <v>43</v>
      </c>
      <c r="E38">
        <v>1366</v>
      </c>
      <c r="F38">
        <v>61</v>
      </c>
      <c r="G38">
        <v>72</v>
      </c>
      <c r="H38">
        <v>3</v>
      </c>
      <c r="I38">
        <v>92</v>
      </c>
      <c r="J38">
        <v>101</v>
      </c>
      <c r="K38">
        <v>4</v>
      </c>
      <c r="L38">
        <v>122</v>
      </c>
      <c r="M38">
        <v>22</v>
      </c>
      <c r="N38">
        <v>143</v>
      </c>
      <c r="O38">
        <v>151</v>
      </c>
      <c r="P38">
        <v>1</v>
      </c>
      <c r="Q38">
        <v>173</v>
      </c>
      <c r="R38">
        <v>1</v>
      </c>
      <c r="S38">
        <v>191</v>
      </c>
      <c r="T38">
        <v>201</v>
      </c>
      <c r="U38">
        <v>2</v>
      </c>
    </row>
    <row r="39" spans="1:21">
      <c r="A39">
        <v>11</v>
      </c>
      <c r="B39">
        <v>24</v>
      </c>
      <c r="C39">
        <v>32</v>
      </c>
      <c r="D39">
        <v>42</v>
      </c>
      <c r="E39">
        <v>3345</v>
      </c>
      <c r="F39">
        <v>61</v>
      </c>
      <c r="G39">
        <v>75</v>
      </c>
      <c r="H39">
        <v>4</v>
      </c>
      <c r="I39">
        <v>93</v>
      </c>
      <c r="J39">
        <v>101</v>
      </c>
      <c r="K39">
        <v>2</v>
      </c>
      <c r="L39">
        <v>122</v>
      </c>
      <c r="M39">
        <v>39</v>
      </c>
      <c r="N39">
        <v>143</v>
      </c>
      <c r="O39">
        <v>151</v>
      </c>
      <c r="P39">
        <v>1</v>
      </c>
      <c r="Q39">
        <v>174</v>
      </c>
      <c r="R39">
        <v>1</v>
      </c>
      <c r="S39">
        <v>192</v>
      </c>
      <c r="T39">
        <v>201</v>
      </c>
      <c r="U39">
        <v>2</v>
      </c>
    </row>
    <row r="40" spans="1:21">
      <c r="A40">
        <v>11</v>
      </c>
      <c r="B40">
        <v>24</v>
      </c>
      <c r="C40">
        <v>32</v>
      </c>
      <c r="D40">
        <v>42</v>
      </c>
      <c r="E40">
        <v>2359</v>
      </c>
      <c r="F40">
        <v>62</v>
      </c>
      <c r="G40">
        <v>71</v>
      </c>
      <c r="H40">
        <v>1</v>
      </c>
      <c r="I40">
        <v>91</v>
      </c>
      <c r="J40">
        <v>101</v>
      </c>
      <c r="K40">
        <v>1</v>
      </c>
      <c r="L40">
        <v>122</v>
      </c>
      <c r="M40">
        <v>33</v>
      </c>
      <c r="N40">
        <v>143</v>
      </c>
      <c r="O40">
        <v>152</v>
      </c>
      <c r="P40">
        <v>1</v>
      </c>
      <c r="Q40">
        <v>173</v>
      </c>
      <c r="R40">
        <v>1</v>
      </c>
      <c r="S40">
        <v>191</v>
      </c>
      <c r="T40">
        <v>201</v>
      </c>
      <c r="U40">
        <v>2</v>
      </c>
    </row>
    <row r="41" spans="1:21">
      <c r="A41">
        <v>11</v>
      </c>
      <c r="B41">
        <v>6</v>
      </c>
      <c r="C41">
        <v>32</v>
      </c>
      <c r="D41">
        <v>40</v>
      </c>
      <c r="E41">
        <v>14896</v>
      </c>
      <c r="F41">
        <v>61</v>
      </c>
      <c r="G41">
        <v>75</v>
      </c>
      <c r="H41">
        <v>1</v>
      </c>
      <c r="I41">
        <v>93</v>
      </c>
      <c r="J41">
        <v>101</v>
      </c>
      <c r="K41">
        <v>4</v>
      </c>
      <c r="L41">
        <v>124</v>
      </c>
      <c r="M41">
        <v>68</v>
      </c>
      <c r="N41">
        <v>141</v>
      </c>
      <c r="O41">
        <v>152</v>
      </c>
      <c r="P41">
        <v>1</v>
      </c>
      <c r="Q41">
        <v>174</v>
      </c>
      <c r="R41">
        <v>1</v>
      </c>
      <c r="S41">
        <v>192</v>
      </c>
      <c r="T41">
        <v>201</v>
      </c>
      <c r="U41">
        <v>2</v>
      </c>
    </row>
    <row r="42" spans="1:21">
      <c r="A42">
        <v>11</v>
      </c>
      <c r="B42">
        <v>24</v>
      </c>
      <c r="C42">
        <v>31</v>
      </c>
      <c r="D42">
        <v>49</v>
      </c>
      <c r="E42">
        <v>3161</v>
      </c>
      <c r="F42">
        <v>61</v>
      </c>
      <c r="G42">
        <v>73</v>
      </c>
      <c r="H42">
        <v>4</v>
      </c>
      <c r="I42">
        <v>93</v>
      </c>
      <c r="J42">
        <v>101</v>
      </c>
      <c r="K42">
        <v>2</v>
      </c>
      <c r="L42">
        <v>122</v>
      </c>
      <c r="M42">
        <v>31</v>
      </c>
      <c r="N42">
        <v>143</v>
      </c>
      <c r="O42">
        <v>151</v>
      </c>
      <c r="P42">
        <v>1</v>
      </c>
      <c r="Q42">
        <v>173</v>
      </c>
      <c r="R42">
        <v>1</v>
      </c>
      <c r="S42">
        <v>192</v>
      </c>
      <c r="T42">
        <v>201</v>
      </c>
      <c r="U42">
        <v>2</v>
      </c>
    </row>
    <row r="43" spans="1:21">
      <c r="A43">
        <v>11</v>
      </c>
      <c r="B43">
        <v>21</v>
      </c>
      <c r="C43">
        <v>32</v>
      </c>
      <c r="D43">
        <v>40</v>
      </c>
      <c r="E43">
        <v>3763</v>
      </c>
      <c r="F43">
        <v>65</v>
      </c>
      <c r="G43">
        <v>74</v>
      </c>
      <c r="H43">
        <v>2</v>
      </c>
      <c r="I43">
        <v>93</v>
      </c>
      <c r="J43">
        <v>102</v>
      </c>
      <c r="K43">
        <v>2</v>
      </c>
      <c r="L43">
        <v>121</v>
      </c>
      <c r="M43">
        <v>24</v>
      </c>
      <c r="N43">
        <v>143</v>
      </c>
      <c r="O43">
        <v>152</v>
      </c>
      <c r="P43">
        <v>1</v>
      </c>
      <c r="Q43">
        <v>172</v>
      </c>
      <c r="R43">
        <v>1</v>
      </c>
      <c r="S43">
        <v>191</v>
      </c>
      <c r="T43">
        <v>202</v>
      </c>
      <c r="U43">
        <v>1</v>
      </c>
    </row>
    <row r="44" spans="1:21">
      <c r="A44">
        <v>11</v>
      </c>
      <c r="B44">
        <v>12</v>
      </c>
      <c r="C44">
        <v>32</v>
      </c>
      <c r="D44">
        <v>43</v>
      </c>
      <c r="E44">
        <v>1107</v>
      </c>
      <c r="F44">
        <v>61</v>
      </c>
      <c r="G44">
        <v>73</v>
      </c>
      <c r="H44">
        <v>2</v>
      </c>
      <c r="I44">
        <v>93</v>
      </c>
      <c r="J44">
        <v>101</v>
      </c>
      <c r="K44">
        <v>2</v>
      </c>
      <c r="L44">
        <v>121</v>
      </c>
      <c r="M44">
        <v>20</v>
      </c>
      <c r="N44">
        <v>143</v>
      </c>
      <c r="O44">
        <v>151</v>
      </c>
      <c r="P44">
        <v>1</v>
      </c>
      <c r="Q44">
        <v>174</v>
      </c>
      <c r="R44">
        <v>2</v>
      </c>
      <c r="S44">
        <v>192</v>
      </c>
      <c r="T44">
        <v>201</v>
      </c>
      <c r="U44">
        <v>1</v>
      </c>
    </row>
    <row r="45" spans="1:21">
      <c r="A45">
        <v>11</v>
      </c>
      <c r="B45">
        <v>30</v>
      </c>
      <c r="C45">
        <v>34</v>
      </c>
      <c r="D45">
        <v>41</v>
      </c>
      <c r="E45">
        <v>6187</v>
      </c>
      <c r="F45">
        <v>62</v>
      </c>
      <c r="G45">
        <v>74</v>
      </c>
      <c r="H45">
        <v>1</v>
      </c>
      <c r="I45">
        <v>94</v>
      </c>
      <c r="J45">
        <v>101</v>
      </c>
      <c r="K45">
        <v>4</v>
      </c>
      <c r="L45">
        <v>123</v>
      </c>
      <c r="M45">
        <v>24</v>
      </c>
      <c r="N45">
        <v>143</v>
      </c>
      <c r="O45">
        <v>151</v>
      </c>
      <c r="P45">
        <v>2</v>
      </c>
      <c r="Q45">
        <v>173</v>
      </c>
      <c r="R45">
        <v>1</v>
      </c>
      <c r="S45">
        <v>191</v>
      </c>
      <c r="T45">
        <v>201</v>
      </c>
      <c r="U45">
        <v>1</v>
      </c>
    </row>
    <row r="46" spans="1:21">
      <c r="A46">
        <v>11</v>
      </c>
      <c r="B46">
        <v>48</v>
      </c>
      <c r="C46">
        <v>34</v>
      </c>
      <c r="D46">
        <v>41</v>
      </c>
      <c r="E46">
        <v>6143</v>
      </c>
      <c r="F46">
        <v>61</v>
      </c>
      <c r="G46">
        <v>75</v>
      </c>
      <c r="H46">
        <v>4</v>
      </c>
      <c r="I46">
        <v>92</v>
      </c>
      <c r="J46">
        <v>101</v>
      </c>
      <c r="K46">
        <v>4</v>
      </c>
      <c r="L46">
        <v>124</v>
      </c>
      <c r="M46">
        <v>58</v>
      </c>
      <c r="N46">
        <v>142</v>
      </c>
      <c r="O46">
        <v>153</v>
      </c>
      <c r="P46">
        <v>2</v>
      </c>
      <c r="Q46">
        <v>172</v>
      </c>
      <c r="R46">
        <v>1</v>
      </c>
      <c r="S46">
        <v>191</v>
      </c>
      <c r="T46">
        <v>201</v>
      </c>
      <c r="U46">
        <v>2</v>
      </c>
    </row>
    <row r="47" spans="1:21">
      <c r="A47">
        <v>11</v>
      </c>
      <c r="B47">
        <v>16</v>
      </c>
      <c r="C47">
        <v>34</v>
      </c>
      <c r="D47">
        <v>40</v>
      </c>
      <c r="E47">
        <v>2625</v>
      </c>
      <c r="F47">
        <v>61</v>
      </c>
      <c r="G47">
        <v>75</v>
      </c>
      <c r="H47">
        <v>2</v>
      </c>
      <c r="I47">
        <v>93</v>
      </c>
      <c r="J47">
        <v>103</v>
      </c>
      <c r="K47">
        <v>4</v>
      </c>
      <c r="L47">
        <v>122</v>
      </c>
      <c r="M47">
        <v>43</v>
      </c>
      <c r="N47">
        <v>141</v>
      </c>
      <c r="O47">
        <v>151</v>
      </c>
      <c r="P47">
        <v>1</v>
      </c>
      <c r="Q47">
        <v>173</v>
      </c>
      <c r="R47">
        <v>1</v>
      </c>
      <c r="S47">
        <v>192</v>
      </c>
      <c r="T47">
        <v>201</v>
      </c>
      <c r="U47">
        <v>2</v>
      </c>
    </row>
    <row r="48" spans="1:21">
      <c r="A48">
        <v>11</v>
      </c>
      <c r="B48">
        <v>18</v>
      </c>
      <c r="C48">
        <v>32</v>
      </c>
      <c r="D48">
        <v>42</v>
      </c>
      <c r="E48">
        <v>4153</v>
      </c>
      <c r="F48">
        <v>61</v>
      </c>
      <c r="G48">
        <v>73</v>
      </c>
      <c r="H48">
        <v>2</v>
      </c>
      <c r="I48">
        <v>93</v>
      </c>
      <c r="J48">
        <v>102</v>
      </c>
      <c r="K48">
        <v>3</v>
      </c>
      <c r="L48">
        <v>123</v>
      </c>
      <c r="M48">
        <v>42</v>
      </c>
      <c r="N48">
        <v>143</v>
      </c>
      <c r="O48">
        <v>152</v>
      </c>
      <c r="P48">
        <v>1</v>
      </c>
      <c r="Q48">
        <v>173</v>
      </c>
      <c r="R48">
        <v>1</v>
      </c>
      <c r="S48">
        <v>191</v>
      </c>
      <c r="T48">
        <v>201</v>
      </c>
      <c r="U48">
        <v>2</v>
      </c>
    </row>
    <row r="49" spans="1:21">
      <c r="A49">
        <v>11</v>
      </c>
      <c r="B49">
        <v>6</v>
      </c>
      <c r="C49">
        <v>32</v>
      </c>
      <c r="D49">
        <v>41</v>
      </c>
      <c r="E49">
        <v>1352</v>
      </c>
      <c r="F49">
        <v>63</v>
      </c>
      <c r="G49">
        <v>71</v>
      </c>
      <c r="H49">
        <v>1</v>
      </c>
      <c r="I49">
        <v>92</v>
      </c>
      <c r="J49">
        <v>101</v>
      </c>
      <c r="K49">
        <v>2</v>
      </c>
      <c r="L49">
        <v>122</v>
      </c>
      <c r="M49">
        <v>23</v>
      </c>
      <c r="N49">
        <v>143</v>
      </c>
      <c r="O49">
        <v>151</v>
      </c>
      <c r="P49">
        <v>1</v>
      </c>
      <c r="Q49">
        <v>171</v>
      </c>
      <c r="R49">
        <v>1</v>
      </c>
      <c r="S49">
        <v>192</v>
      </c>
      <c r="T49">
        <v>201</v>
      </c>
      <c r="U49">
        <v>1</v>
      </c>
    </row>
    <row r="50" spans="1:21">
      <c r="A50">
        <v>11</v>
      </c>
      <c r="B50">
        <v>21</v>
      </c>
      <c r="C50">
        <v>32</v>
      </c>
      <c r="D50">
        <v>43</v>
      </c>
      <c r="E50">
        <v>2606</v>
      </c>
      <c r="F50">
        <v>61</v>
      </c>
      <c r="G50">
        <v>72</v>
      </c>
      <c r="H50">
        <v>4</v>
      </c>
      <c r="I50">
        <v>92</v>
      </c>
      <c r="J50">
        <v>101</v>
      </c>
      <c r="K50">
        <v>4</v>
      </c>
      <c r="L50">
        <v>122</v>
      </c>
      <c r="M50">
        <v>28</v>
      </c>
      <c r="N50">
        <v>143</v>
      </c>
      <c r="O50">
        <v>151</v>
      </c>
      <c r="P50">
        <v>1</v>
      </c>
      <c r="Q50">
        <v>174</v>
      </c>
      <c r="R50">
        <v>1</v>
      </c>
      <c r="S50">
        <v>192</v>
      </c>
      <c r="T50">
        <v>201</v>
      </c>
      <c r="U50">
        <v>1</v>
      </c>
    </row>
    <row r="51" spans="1:21">
      <c r="A51">
        <v>11</v>
      </c>
      <c r="B51">
        <v>12</v>
      </c>
      <c r="C51">
        <v>34</v>
      </c>
      <c r="D51">
        <v>40</v>
      </c>
      <c r="E51">
        <v>2171</v>
      </c>
      <c r="F51">
        <v>61</v>
      </c>
      <c r="G51">
        <v>73</v>
      </c>
      <c r="H51">
        <v>4</v>
      </c>
      <c r="I51">
        <v>93</v>
      </c>
      <c r="J51">
        <v>101</v>
      </c>
      <c r="K51">
        <v>4</v>
      </c>
      <c r="L51">
        <v>122</v>
      </c>
      <c r="M51">
        <v>38</v>
      </c>
      <c r="N51">
        <v>141</v>
      </c>
      <c r="O51">
        <v>152</v>
      </c>
      <c r="P51">
        <v>2</v>
      </c>
      <c r="Q51">
        <v>172</v>
      </c>
      <c r="R51">
        <v>1</v>
      </c>
      <c r="S51">
        <v>191</v>
      </c>
      <c r="T51">
        <v>202</v>
      </c>
      <c r="U51">
        <v>1</v>
      </c>
    </row>
    <row r="52" spans="1:21">
      <c r="A52">
        <v>11</v>
      </c>
      <c r="B52">
        <v>27</v>
      </c>
      <c r="C52">
        <v>34</v>
      </c>
      <c r="D52">
        <v>49</v>
      </c>
      <c r="E52">
        <v>2442</v>
      </c>
      <c r="F52">
        <v>61</v>
      </c>
      <c r="G52">
        <v>75</v>
      </c>
      <c r="H52">
        <v>4</v>
      </c>
      <c r="I52">
        <v>93</v>
      </c>
      <c r="J52">
        <v>101</v>
      </c>
      <c r="K52">
        <v>4</v>
      </c>
      <c r="L52">
        <v>123</v>
      </c>
      <c r="M52">
        <v>43</v>
      </c>
      <c r="N52">
        <v>142</v>
      </c>
      <c r="O52">
        <v>152</v>
      </c>
      <c r="P52">
        <v>4</v>
      </c>
      <c r="Q52">
        <v>174</v>
      </c>
      <c r="R52">
        <v>2</v>
      </c>
      <c r="S52">
        <v>192</v>
      </c>
      <c r="T52">
        <v>201</v>
      </c>
      <c r="U52">
        <v>1</v>
      </c>
    </row>
    <row r="53" spans="1:21">
      <c r="A53">
        <v>11</v>
      </c>
      <c r="B53">
        <v>12</v>
      </c>
      <c r="C53">
        <v>32</v>
      </c>
      <c r="D53">
        <v>46</v>
      </c>
      <c r="E53">
        <v>795</v>
      </c>
      <c r="F53">
        <v>61</v>
      </c>
      <c r="G53">
        <v>72</v>
      </c>
      <c r="H53">
        <v>4</v>
      </c>
      <c r="I53">
        <v>92</v>
      </c>
      <c r="J53">
        <v>101</v>
      </c>
      <c r="K53">
        <v>4</v>
      </c>
      <c r="L53">
        <v>122</v>
      </c>
      <c r="M53">
        <v>53</v>
      </c>
      <c r="N53">
        <v>143</v>
      </c>
      <c r="O53">
        <v>152</v>
      </c>
      <c r="P53">
        <v>1</v>
      </c>
      <c r="Q53">
        <v>173</v>
      </c>
      <c r="R53">
        <v>1</v>
      </c>
      <c r="S53">
        <v>191</v>
      </c>
      <c r="T53">
        <v>201</v>
      </c>
      <c r="U53">
        <v>2</v>
      </c>
    </row>
    <row r="54" spans="1:21">
      <c r="A54">
        <v>11</v>
      </c>
      <c r="B54">
        <v>9</v>
      </c>
      <c r="C54">
        <v>32</v>
      </c>
      <c r="D54">
        <v>40</v>
      </c>
      <c r="E54">
        <v>1422</v>
      </c>
      <c r="F54">
        <v>61</v>
      </c>
      <c r="G54">
        <v>72</v>
      </c>
      <c r="H54">
        <v>3</v>
      </c>
      <c r="I54">
        <v>93</v>
      </c>
      <c r="J54">
        <v>101</v>
      </c>
      <c r="K54">
        <v>2</v>
      </c>
      <c r="L54">
        <v>124</v>
      </c>
      <c r="M54">
        <v>27</v>
      </c>
      <c r="N54">
        <v>143</v>
      </c>
      <c r="O54">
        <v>153</v>
      </c>
      <c r="P54">
        <v>1</v>
      </c>
      <c r="Q54">
        <v>174</v>
      </c>
      <c r="R54">
        <v>1</v>
      </c>
      <c r="S54">
        <v>192</v>
      </c>
      <c r="T54">
        <v>201</v>
      </c>
      <c r="U54">
        <v>2</v>
      </c>
    </row>
    <row r="55" spans="1:21">
      <c r="A55">
        <v>11</v>
      </c>
      <c r="B55">
        <v>18</v>
      </c>
      <c r="C55">
        <v>31</v>
      </c>
      <c r="D55">
        <v>43</v>
      </c>
      <c r="E55">
        <v>1940</v>
      </c>
      <c r="F55">
        <v>61</v>
      </c>
      <c r="G55">
        <v>72</v>
      </c>
      <c r="H55">
        <v>3</v>
      </c>
      <c r="I55">
        <v>93</v>
      </c>
      <c r="J55">
        <v>102</v>
      </c>
      <c r="K55">
        <v>4</v>
      </c>
      <c r="L55">
        <v>124</v>
      </c>
      <c r="M55">
        <v>36</v>
      </c>
      <c r="N55">
        <v>141</v>
      </c>
      <c r="O55">
        <v>153</v>
      </c>
      <c r="P55">
        <v>1</v>
      </c>
      <c r="Q55">
        <v>174</v>
      </c>
      <c r="R55">
        <v>1</v>
      </c>
      <c r="S55">
        <v>192</v>
      </c>
      <c r="T55">
        <v>201</v>
      </c>
      <c r="U55">
        <v>1</v>
      </c>
    </row>
    <row r="56" spans="1:21">
      <c r="A56">
        <v>11</v>
      </c>
      <c r="B56">
        <v>12</v>
      </c>
      <c r="C56">
        <v>32</v>
      </c>
      <c r="D56">
        <v>42</v>
      </c>
      <c r="E56">
        <v>3590</v>
      </c>
      <c r="F56">
        <v>61</v>
      </c>
      <c r="G56">
        <v>73</v>
      </c>
      <c r="H56">
        <v>2</v>
      </c>
      <c r="I56">
        <v>93</v>
      </c>
      <c r="J56">
        <v>102</v>
      </c>
      <c r="K56">
        <v>2</v>
      </c>
      <c r="L56">
        <v>122</v>
      </c>
      <c r="M56">
        <v>29</v>
      </c>
      <c r="N56">
        <v>143</v>
      </c>
      <c r="O56">
        <v>152</v>
      </c>
      <c r="P56">
        <v>1</v>
      </c>
      <c r="Q56">
        <v>172</v>
      </c>
      <c r="R56">
        <v>2</v>
      </c>
      <c r="S56">
        <v>191</v>
      </c>
      <c r="T56">
        <v>201</v>
      </c>
      <c r="U56">
        <v>1</v>
      </c>
    </row>
    <row r="57" spans="1:21">
      <c r="A57">
        <v>11</v>
      </c>
      <c r="B57">
        <v>24</v>
      </c>
      <c r="C57">
        <v>34</v>
      </c>
      <c r="D57">
        <v>49</v>
      </c>
      <c r="E57">
        <v>1382</v>
      </c>
      <c r="F57">
        <v>62</v>
      </c>
      <c r="G57">
        <v>74</v>
      </c>
      <c r="H57">
        <v>4</v>
      </c>
      <c r="I57">
        <v>93</v>
      </c>
      <c r="J57">
        <v>101</v>
      </c>
      <c r="K57">
        <v>1</v>
      </c>
      <c r="L57">
        <v>121</v>
      </c>
      <c r="M57">
        <v>26</v>
      </c>
      <c r="N57">
        <v>143</v>
      </c>
      <c r="O57">
        <v>152</v>
      </c>
      <c r="P57">
        <v>2</v>
      </c>
      <c r="Q57">
        <v>173</v>
      </c>
      <c r="R57">
        <v>1</v>
      </c>
      <c r="S57">
        <v>192</v>
      </c>
      <c r="T57">
        <v>201</v>
      </c>
      <c r="U57">
        <v>1</v>
      </c>
    </row>
    <row r="58" spans="1:21">
      <c r="A58">
        <v>11</v>
      </c>
      <c r="B58">
        <v>12</v>
      </c>
      <c r="C58">
        <v>32</v>
      </c>
      <c r="D58">
        <v>42</v>
      </c>
      <c r="E58">
        <v>652</v>
      </c>
      <c r="F58">
        <v>61</v>
      </c>
      <c r="G58">
        <v>75</v>
      </c>
      <c r="H58">
        <v>4</v>
      </c>
      <c r="I58">
        <v>92</v>
      </c>
      <c r="J58">
        <v>101</v>
      </c>
      <c r="K58">
        <v>4</v>
      </c>
      <c r="L58">
        <v>122</v>
      </c>
      <c r="M58">
        <v>24</v>
      </c>
      <c r="N58">
        <v>143</v>
      </c>
      <c r="O58">
        <v>151</v>
      </c>
      <c r="P58">
        <v>1</v>
      </c>
      <c r="Q58">
        <v>173</v>
      </c>
      <c r="R58">
        <v>1</v>
      </c>
      <c r="S58">
        <v>191</v>
      </c>
      <c r="T58">
        <v>201</v>
      </c>
      <c r="U58">
        <v>1</v>
      </c>
    </row>
    <row r="59" spans="1:21">
      <c r="A59">
        <v>11</v>
      </c>
      <c r="B59">
        <v>18</v>
      </c>
      <c r="C59">
        <v>32</v>
      </c>
      <c r="D59">
        <v>43</v>
      </c>
      <c r="E59">
        <v>2389</v>
      </c>
      <c r="F59">
        <v>61</v>
      </c>
      <c r="G59">
        <v>72</v>
      </c>
      <c r="H59">
        <v>4</v>
      </c>
      <c r="I59">
        <v>92</v>
      </c>
      <c r="J59">
        <v>101</v>
      </c>
      <c r="K59">
        <v>1</v>
      </c>
      <c r="L59">
        <v>123</v>
      </c>
      <c r="M59">
        <v>27</v>
      </c>
      <c r="N59">
        <v>142</v>
      </c>
      <c r="O59">
        <v>152</v>
      </c>
      <c r="P59">
        <v>1</v>
      </c>
      <c r="Q59">
        <v>173</v>
      </c>
      <c r="R59">
        <v>1</v>
      </c>
      <c r="S59">
        <v>191</v>
      </c>
      <c r="T59">
        <v>201</v>
      </c>
      <c r="U59">
        <v>1</v>
      </c>
    </row>
    <row r="60" spans="1:21">
      <c r="A60">
        <v>11</v>
      </c>
      <c r="B60">
        <v>24</v>
      </c>
      <c r="C60">
        <v>32</v>
      </c>
      <c r="D60">
        <v>43</v>
      </c>
      <c r="E60">
        <v>2439</v>
      </c>
      <c r="F60">
        <v>61</v>
      </c>
      <c r="G60">
        <v>72</v>
      </c>
      <c r="H60">
        <v>4</v>
      </c>
      <c r="I60">
        <v>92</v>
      </c>
      <c r="J60">
        <v>101</v>
      </c>
      <c r="K60">
        <v>4</v>
      </c>
      <c r="L60">
        <v>121</v>
      </c>
      <c r="M60">
        <v>35</v>
      </c>
      <c r="N60">
        <v>143</v>
      </c>
      <c r="O60">
        <v>152</v>
      </c>
      <c r="P60">
        <v>1</v>
      </c>
      <c r="Q60">
        <v>173</v>
      </c>
      <c r="R60">
        <v>1</v>
      </c>
      <c r="S60">
        <v>192</v>
      </c>
      <c r="T60">
        <v>201</v>
      </c>
      <c r="U60">
        <v>2</v>
      </c>
    </row>
    <row r="61" spans="1:21">
      <c r="A61">
        <v>11</v>
      </c>
      <c r="B61">
        <v>36</v>
      </c>
      <c r="C61">
        <v>34</v>
      </c>
      <c r="D61">
        <v>42</v>
      </c>
      <c r="E61">
        <v>6229</v>
      </c>
      <c r="F61">
        <v>61</v>
      </c>
      <c r="G61">
        <v>72</v>
      </c>
      <c r="H61">
        <v>4</v>
      </c>
      <c r="I61">
        <v>92</v>
      </c>
      <c r="J61">
        <v>102</v>
      </c>
      <c r="K61">
        <v>4</v>
      </c>
      <c r="L61">
        <v>124</v>
      </c>
      <c r="M61">
        <v>23</v>
      </c>
      <c r="N61">
        <v>143</v>
      </c>
      <c r="O61">
        <v>151</v>
      </c>
      <c r="P61">
        <v>2</v>
      </c>
      <c r="Q61">
        <v>172</v>
      </c>
      <c r="R61">
        <v>1</v>
      </c>
      <c r="S61">
        <v>192</v>
      </c>
      <c r="T61">
        <v>201</v>
      </c>
      <c r="U61">
        <v>2</v>
      </c>
    </row>
    <row r="62" spans="1:21">
      <c r="A62">
        <v>11</v>
      </c>
      <c r="B62">
        <v>15</v>
      </c>
      <c r="C62">
        <v>32</v>
      </c>
      <c r="D62">
        <v>40</v>
      </c>
      <c r="E62">
        <v>3959</v>
      </c>
      <c r="F62">
        <v>61</v>
      </c>
      <c r="G62">
        <v>73</v>
      </c>
      <c r="H62">
        <v>3</v>
      </c>
      <c r="I62">
        <v>92</v>
      </c>
      <c r="J62">
        <v>101</v>
      </c>
      <c r="K62">
        <v>2</v>
      </c>
      <c r="L62">
        <v>122</v>
      </c>
      <c r="M62">
        <v>29</v>
      </c>
      <c r="N62">
        <v>143</v>
      </c>
      <c r="O62">
        <v>152</v>
      </c>
      <c r="P62">
        <v>1</v>
      </c>
      <c r="Q62">
        <v>173</v>
      </c>
      <c r="R62">
        <v>1</v>
      </c>
      <c r="S62">
        <v>192</v>
      </c>
      <c r="T62">
        <v>201</v>
      </c>
      <c r="U62">
        <v>2</v>
      </c>
    </row>
    <row r="63" spans="1:21">
      <c r="A63">
        <v>11</v>
      </c>
      <c r="B63">
        <v>18</v>
      </c>
      <c r="C63">
        <v>31</v>
      </c>
      <c r="D63">
        <v>40</v>
      </c>
      <c r="E63">
        <v>1442</v>
      </c>
      <c r="F63">
        <v>61</v>
      </c>
      <c r="G63">
        <v>74</v>
      </c>
      <c r="H63">
        <v>4</v>
      </c>
      <c r="I63">
        <v>93</v>
      </c>
      <c r="J63">
        <v>101</v>
      </c>
      <c r="K63">
        <v>4</v>
      </c>
      <c r="L63">
        <v>124</v>
      </c>
      <c r="M63">
        <v>32</v>
      </c>
      <c r="N63">
        <v>143</v>
      </c>
      <c r="O63">
        <v>153</v>
      </c>
      <c r="P63">
        <v>2</v>
      </c>
      <c r="Q63">
        <v>172</v>
      </c>
      <c r="R63">
        <v>2</v>
      </c>
      <c r="S63">
        <v>191</v>
      </c>
      <c r="T63">
        <v>201</v>
      </c>
      <c r="U63">
        <v>2</v>
      </c>
    </row>
    <row r="64" spans="1:21">
      <c r="A64">
        <v>11</v>
      </c>
      <c r="B64">
        <v>20</v>
      </c>
      <c r="C64">
        <v>34</v>
      </c>
      <c r="D64">
        <v>40</v>
      </c>
      <c r="E64">
        <v>2235</v>
      </c>
      <c r="F64">
        <v>61</v>
      </c>
      <c r="G64">
        <v>73</v>
      </c>
      <c r="H64">
        <v>4</v>
      </c>
      <c r="I64">
        <v>94</v>
      </c>
      <c r="J64">
        <v>103</v>
      </c>
      <c r="K64">
        <v>2</v>
      </c>
      <c r="L64">
        <v>122</v>
      </c>
      <c r="M64">
        <v>33</v>
      </c>
      <c r="N64">
        <v>141</v>
      </c>
      <c r="O64">
        <v>151</v>
      </c>
      <c r="P64">
        <v>2</v>
      </c>
      <c r="Q64">
        <v>173</v>
      </c>
      <c r="R64">
        <v>1</v>
      </c>
      <c r="S64">
        <v>191</v>
      </c>
      <c r="T64">
        <v>202</v>
      </c>
      <c r="U64">
        <v>2</v>
      </c>
    </row>
    <row r="65" spans="1:21">
      <c r="A65">
        <v>11</v>
      </c>
      <c r="B65">
        <v>12</v>
      </c>
      <c r="C65">
        <v>32</v>
      </c>
      <c r="D65">
        <v>43</v>
      </c>
      <c r="E65">
        <v>709</v>
      </c>
      <c r="F65">
        <v>61</v>
      </c>
      <c r="G65">
        <v>75</v>
      </c>
      <c r="H65">
        <v>4</v>
      </c>
      <c r="I65">
        <v>93</v>
      </c>
      <c r="J65">
        <v>101</v>
      </c>
      <c r="K65">
        <v>4</v>
      </c>
      <c r="L65">
        <v>121</v>
      </c>
      <c r="M65">
        <v>57</v>
      </c>
      <c r="N65">
        <v>142</v>
      </c>
      <c r="O65">
        <v>152</v>
      </c>
      <c r="P65">
        <v>1</v>
      </c>
      <c r="Q65">
        <v>172</v>
      </c>
      <c r="R65">
        <v>1</v>
      </c>
      <c r="S65">
        <v>191</v>
      </c>
      <c r="T65">
        <v>201</v>
      </c>
      <c r="U65">
        <v>2</v>
      </c>
    </row>
    <row r="66" spans="1:21">
      <c r="A66">
        <v>11</v>
      </c>
      <c r="B66">
        <v>9</v>
      </c>
      <c r="C66">
        <v>32</v>
      </c>
      <c r="D66">
        <v>43</v>
      </c>
      <c r="E66">
        <v>1364</v>
      </c>
      <c r="F66">
        <v>61</v>
      </c>
      <c r="G66">
        <v>74</v>
      </c>
      <c r="H66">
        <v>3</v>
      </c>
      <c r="I66">
        <v>93</v>
      </c>
      <c r="J66">
        <v>101</v>
      </c>
      <c r="K66">
        <v>4</v>
      </c>
      <c r="L66">
        <v>121</v>
      </c>
      <c r="M66">
        <v>59</v>
      </c>
      <c r="N66">
        <v>143</v>
      </c>
      <c r="O66">
        <v>152</v>
      </c>
      <c r="P66">
        <v>1</v>
      </c>
      <c r="Q66">
        <v>173</v>
      </c>
      <c r="R66">
        <v>1</v>
      </c>
      <c r="S66">
        <v>191</v>
      </c>
      <c r="T66">
        <v>201</v>
      </c>
      <c r="U66">
        <v>1</v>
      </c>
    </row>
    <row r="67" spans="1:21">
      <c r="A67">
        <v>11</v>
      </c>
      <c r="B67">
        <v>36</v>
      </c>
      <c r="C67">
        <v>32</v>
      </c>
      <c r="D67">
        <v>42</v>
      </c>
      <c r="E67">
        <v>5179</v>
      </c>
      <c r="F67">
        <v>61</v>
      </c>
      <c r="G67">
        <v>74</v>
      </c>
      <c r="H67">
        <v>4</v>
      </c>
      <c r="I67">
        <v>93</v>
      </c>
      <c r="J67">
        <v>101</v>
      </c>
      <c r="K67">
        <v>2</v>
      </c>
      <c r="L67">
        <v>122</v>
      </c>
      <c r="M67">
        <v>29</v>
      </c>
      <c r="N67">
        <v>143</v>
      </c>
      <c r="O67">
        <v>152</v>
      </c>
      <c r="P67">
        <v>1</v>
      </c>
      <c r="Q67">
        <v>173</v>
      </c>
      <c r="R67">
        <v>1</v>
      </c>
      <c r="S67">
        <v>191</v>
      </c>
      <c r="T67">
        <v>201</v>
      </c>
      <c r="U67">
        <v>2</v>
      </c>
    </row>
    <row r="68" spans="1:21">
      <c r="A68">
        <v>11</v>
      </c>
      <c r="B68">
        <v>24</v>
      </c>
      <c r="C68">
        <v>34</v>
      </c>
      <c r="D68">
        <v>41</v>
      </c>
      <c r="E68">
        <v>2957</v>
      </c>
      <c r="F68">
        <v>61</v>
      </c>
      <c r="G68">
        <v>75</v>
      </c>
      <c r="H68">
        <v>4</v>
      </c>
      <c r="I68">
        <v>93</v>
      </c>
      <c r="J68">
        <v>101</v>
      </c>
      <c r="K68">
        <v>4</v>
      </c>
      <c r="L68">
        <v>122</v>
      </c>
      <c r="M68">
        <v>63</v>
      </c>
      <c r="N68">
        <v>143</v>
      </c>
      <c r="O68">
        <v>152</v>
      </c>
      <c r="P68">
        <v>2</v>
      </c>
      <c r="Q68">
        <v>173</v>
      </c>
      <c r="R68">
        <v>1</v>
      </c>
      <c r="S68">
        <v>192</v>
      </c>
      <c r="T68">
        <v>201</v>
      </c>
      <c r="U68">
        <v>1</v>
      </c>
    </row>
    <row r="69" spans="1:21">
      <c r="A69">
        <v>11</v>
      </c>
      <c r="B69">
        <v>12</v>
      </c>
      <c r="C69">
        <v>30</v>
      </c>
      <c r="D69">
        <v>40</v>
      </c>
      <c r="E69">
        <v>1082</v>
      </c>
      <c r="F69">
        <v>61</v>
      </c>
      <c r="G69">
        <v>73</v>
      </c>
      <c r="H69">
        <v>4</v>
      </c>
      <c r="I69">
        <v>93</v>
      </c>
      <c r="J69">
        <v>101</v>
      </c>
      <c r="K69">
        <v>4</v>
      </c>
      <c r="L69">
        <v>123</v>
      </c>
      <c r="M69">
        <v>48</v>
      </c>
      <c r="N69">
        <v>141</v>
      </c>
      <c r="O69">
        <v>152</v>
      </c>
      <c r="P69">
        <v>2</v>
      </c>
      <c r="Q69">
        <v>173</v>
      </c>
      <c r="R69">
        <v>1</v>
      </c>
      <c r="S69">
        <v>191</v>
      </c>
      <c r="T69">
        <v>201</v>
      </c>
      <c r="U69">
        <v>2</v>
      </c>
    </row>
    <row r="70" spans="1:21">
      <c r="A70">
        <v>11</v>
      </c>
      <c r="B70">
        <v>45</v>
      </c>
      <c r="C70">
        <v>30</v>
      </c>
      <c r="D70">
        <v>49</v>
      </c>
      <c r="E70">
        <v>11816</v>
      </c>
      <c r="F70">
        <v>61</v>
      </c>
      <c r="G70">
        <v>75</v>
      </c>
      <c r="H70">
        <v>2</v>
      </c>
      <c r="I70">
        <v>93</v>
      </c>
      <c r="J70">
        <v>101</v>
      </c>
      <c r="K70">
        <v>4</v>
      </c>
      <c r="L70">
        <v>123</v>
      </c>
      <c r="M70">
        <v>29</v>
      </c>
      <c r="N70">
        <v>143</v>
      </c>
      <c r="O70">
        <v>151</v>
      </c>
      <c r="P70">
        <v>2</v>
      </c>
      <c r="Q70">
        <v>173</v>
      </c>
      <c r="R70">
        <v>1</v>
      </c>
      <c r="S70">
        <v>191</v>
      </c>
      <c r="T70">
        <v>201</v>
      </c>
      <c r="U70">
        <v>2</v>
      </c>
    </row>
    <row r="71" spans="1:21">
      <c r="A71">
        <v>11</v>
      </c>
      <c r="B71">
        <v>18</v>
      </c>
      <c r="C71">
        <v>32</v>
      </c>
      <c r="D71">
        <v>40</v>
      </c>
      <c r="E71">
        <v>1216</v>
      </c>
      <c r="F71">
        <v>61</v>
      </c>
      <c r="G71">
        <v>72</v>
      </c>
      <c r="H71">
        <v>4</v>
      </c>
      <c r="I71">
        <v>92</v>
      </c>
      <c r="J71">
        <v>101</v>
      </c>
      <c r="K71">
        <v>3</v>
      </c>
      <c r="L71">
        <v>123</v>
      </c>
      <c r="M71">
        <v>23</v>
      </c>
      <c r="N71">
        <v>143</v>
      </c>
      <c r="O71">
        <v>151</v>
      </c>
      <c r="P71">
        <v>1</v>
      </c>
      <c r="Q71">
        <v>173</v>
      </c>
      <c r="R71">
        <v>1</v>
      </c>
      <c r="S71">
        <v>192</v>
      </c>
      <c r="T71">
        <v>201</v>
      </c>
      <c r="U71">
        <v>2</v>
      </c>
    </row>
    <row r="72" spans="1:21">
      <c r="A72">
        <v>11</v>
      </c>
      <c r="B72">
        <v>36</v>
      </c>
      <c r="C72">
        <v>32</v>
      </c>
      <c r="D72">
        <v>41</v>
      </c>
      <c r="E72">
        <v>8335</v>
      </c>
      <c r="F72">
        <v>65</v>
      </c>
      <c r="G72">
        <v>75</v>
      </c>
      <c r="H72">
        <v>3</v>
      </c>
      <c r="I72">
        <v>93</v>
      </c>
      <c r="J72">
        <v>101</v>
      </c>
      <c r="K72">
        <v>4</v>
      </c>
      <c r="L72">
        <v>124</v>
      </c>
      <c r="M72">
        <v>47</v>
      </c>
      <c r="N72">
        <v>143</v>
      </c>
      <c r="O72">
        <v>153</v>
      </c>
      <c r="P72">
        <v>1</v>
      </c>
      <c r="Q72">
        <v>173</v>
      </c>
      <c r="R72">
        <v>1</v>
      </c>
      <c r="S72">
        <v>191</v>
      </c>
      <c r="T72">
        <v>201</v>
      </c>
      <c r="U72">
        <v>2</v>
      </c>
    </row>
    <row r="73" spans="1:21">
      <c r="A73">
        <v>11</v>
      </c>
      <c r="B73">
        <v>18</v>
      </c>
      <c r="C73">
        <v>34</v>
      </c>
      <c r="D73">
        <v>40</v>
      </c>
      <c r="E73">
        <v>3966</v>
      </c>
      <c r="F73">
        <v>61</v>
      </c>
      <c r="G73">
        <v>75</v>
      </c>
      <c r="H73">
        <v>1</v>
      </c>
      <c r="I73">
        <v>92</v>
      </c>
      <c r="J73">
        <v>101</v>
      </c>
      <c r="K73">
        <v>4</v>
      </c>
      <c r="L73">
        <v>121</v>
      </c>
      <c r="M73">
        <v>33</v>
      </c>
      <c r="N73">
        <v>141</v>
      </c>
      <c r="O73">
        <v>151</v>
      </c>
      <c r="P73">
        <v>3</v>
      </c>
      <c r="Q73">
        <v>173</v>
      </c>
      <c r="R73">
        <v>1</v>
      </c>
      <c r="S73">
        <v>192</v>
      </c>
      <c r="T73">
        <v>201</v>
      </c>
      <c r="U73">
        <v>2</v>
      </c>
    </row>
    <row r="74" spans="1:21">
      <c r="A74">
        <v>11</v>
      </c>
      <c r="B74">
        <v>8</v>
      </c>
      <c r="C74">
        <v>34</v>
      </c>
      <c r="D74">
        <v>410</v>
      </c>
      <c r="E74">
        <v>1164</v>
      </c>
      <c r="F74">
        <v>61</v>
      </c>
      <c r="G74">
        <v>75</v>
      </c>
      <c r="H74">
        <v>3</v>
      </c>
      <c r="I74">
        <v>93</v>
      </c>
      <c r="J74">
        <v>101</v>
      </c>
      <c r="K74">
        <v>4</v>
      </c>
      <c r="L74">
        <v>124</v>
      </c>
      <c r="M74">
        <v>51</v>
      </c>
      <c r="N74">
        <v>141</v>
      </c>
      <c r="O74">
        <v>153</v>
      </c>
      <c r="P74">
        <v>2</v>
      </c>
      <c r="Q74">
        <v>174</v>
      </c>
      <c r="R74">
        <v>2</v>
      </c>
      <c r="S74">
        <v>192</v>
      </c>
      <c r="T74">
        <v>201</v>
      </c>
      <c r="U74">
        <v>1</v>
      </c>
    </row>
    <row r="75" spans="1:21">
      <c r="A75">
        <v>11</v>
      </c>
      <c r="B75">
        <v>21</v>
      </c>
      <c r="C75">
        <v>34</v>
      </c>
      <c r="D75">
        <v>40</v>
      </c>
      <c r="E75">
        <v>1602</v>
      </c>
      <c r="F75">
        <v>61</v>
      </c>
      <c r="G75">
        <v>75</v>
      </c>
      <c r="H75">
        <v>4</v>
      </c>
      <c r="I75">
        <v>94</v>
      </c>
      <c r="J75">
        <v>101</v>
      </c>
      <c r="K75">
        <v>3</v>
      </c>
      <c r="L75">
        <v>123</v>
      </c>
      <c r="M75">
        <v>30</v>
      </c>
      <c r="N75">
        <v>143</v>
      </c>
      <c r="O75">
        <v>152</v>
      </c>
      <c r="P75">
        <v>2</v>
      </c>
      <c r="Q75">
        <v>173</v>
      </c>
      <c r="R75">
        <v>1</v>
      </c>
      <c r="S75">
        <v>192</v>
      </c>
      <c r="T75">
        <v>201</v>
      </c>
      <c r="U75">
        <v>1</v>
      </c>
    </row>
    <row r="76" spans="1:21">
      <c r="A76">
        <v>11</v>
      </c>
      <c r="B76">
        <v>36</v>
      </c>
      <c r="C76">
        <v>32</v>
      </c>
      <c r="D76">
        <v>46</v>
      </c>
      <c r="E76">
        <v>1977</v>
      </c>
      <c r="F76">
        <v>65</v>
      </c>
      <c r="G76">
        <v>75</v>
      </c>
      <c r="H76">
        <v>4</v>
      </c>
      <c r="I76">
        <v>93</v>
      </c>
      <c r="J76">
        <v>101</v>
      </c>
      <c r="K76">
        <v>4</v>
      </c>
      <c r="L76">
        <v>124</v>
      </c>
      <c r="M76">
        <v>40</v>
      </c>
      <c r="N76">
        <v>143</v>
      </c>
      <c r="O76">
        <v>152</v>
      </c>
      <c r="P76">
        <v>1</v>
      </c>
      <c r="Q76">
        <v>174</v>
      </c>
      <c r="R76">
        <v>1</v>
      </c>
      <c r="S76">
        <v>192</v>
      </c>
      <c r="T76">
        <v>201</v>
      </c>
      <c r="U76">
        <v>2</v>
      </c>
    </row>
    <row r="77" spans="1:21">
      <c r="A77">
        <v>11</v>
      </c>
      <c r="B77">
        <v>12</v>
      </c>
      <c r="C77">
        <v>34</v>
      </c>
      <c r="D77">
        <v>41</v>
      </c>
      <c r="E77">
        <v>1526</v>
      </c>
      <c r="F77">
        <v>61</v>
      </c>
      <c r="G77">
        <v>75</v>
      </c>
      <c r="H77">
        <v>4</v>
      </c>
      <c r="I77">
        <v>93</v>
      </c>
      <c r="J77">
        <v>101</v>
      </c>
      <c r="K77">
        <v>4</v>
      </c>
      <c r="L77">
        <v>124</v>
      </c>
      <c r="M77">
        <v>66</v>
      </c>
      <c r="N77">
        <v>143</v>
      </c>
      <c r="O77">
        <v>153</v>
      </c>
      <c r="P77">
        <v>2</v>
      </c>
      <c r="Q77">
        <v>174</v>
      </c>
      <c r="R77">
        <v>1</v>
      </c>
      <c r="S77">
        <v>191</v>
      </c>
      <c r="T77">
        <v>201</v>
      </c>
      <c r="U77">
        <v>1</v>
      </c>
    </row>
    <row r="78" spans="1:21">
      <c r="A78">
        <v>11</v>
      </c>
      <c r="B78">
        <v>42</v>
      </c>
      <c r="C78">
        <v>32</v>
      </c>
      <c r="D78">
        <v>43</v>
      </c>
      <c r="E78">
        <v>3965</v>
      </c>
      <c r="F78">
        <v>61</v>
      </c>
      <c r="G78">
        <v>72</v>
      </c>
      <c r="H78">
        <v>4</v>
      </c>
      <c r="I78">
        <v>93</v>
      </c>
      <c r="J78">
        <v>101</v>
      </c>
      <c r="K78">
        <v>3</v>
      </c>
      <c r="L78">
        <v>123</v>
      </c>
      <c r="M78">
        <v>34</v>
      </c>
      <c r="N78">
        <v>143</v>
      </c>
      <c r="O78">
        <v>152</v>
      </c>
      <c r="P78">
        <v>1</v>
      </c>
      <c r="Q78">
        <v>173</v>
      </c>
      <c r="R78">
        <v>1</v>
      </c>
      <c r="S78">
        <v>191</v>
      </c>
      <c r="T78">
        <v>201</v>
      </c>
      <c r="U78">
        <v>2</v>
      </c>
    </row>
    <row r="79" spans="1:21">
      <c r="A79">
        <v>11</v>
      </c>
      <c r="B79">
        <v>8</v>
      </c>
      <c r="C79">
        <v>34</v>
      </c>
      <c r="D79">
        <v>40</v>
      </c>
      <c r="E79">
        <v>731</v>
      </c>
      <c r="F79">
        <v>61</v>
      </c>
      <c r="G79">
        <v>75</v>
      </c>
      <c r="H79">
        <v>4</v>
      </c>
      <c r="I79">
        <v>93</v>
      </c>
      <c r="J79">
        <v>101</v>
      </c>
      <c r="K79">
        <v>4</v>
      </c>
      <c r="L79">
        <v>121</v>
      </c>
      <c r="M79">
        <v>47</v>
      </c>
      <c r="N79">
        <v>143</v>
      </c>
      <c r="O79">
        <v>152</v>
      </c>
      <c r="P79">
        <v>2</v>
      </c>
      <c r="Q79">
        <v>172</v>
      </c>
      <c r="R79">
        <v>1</v>
      </c>
      <c r="S79">
        <v>191</v>
      </c>
      <c r="T79">
        <v>201</v>
      </c>
      <c r="U79">
        <v>1</v>
      </c>
    </row>
    <row r="80" spans="1:21">
      <c r="A80">
        <v>11</v>
      </c>
      <c r="B80">
        <v>36</v>
      </c>
      <c r="C80">
        <v>32</v>
      </c>
      <c r="D80">
        <v>42</v>
      </c>
      <c r="E80">
        <v>2712</v>
      </c>
      <c r="F80">
        <v>61</v>
      </c>
      <c r="G80">
        <v>75</v>
      </c>
      <c r="H80">
        <v>2</v>
      </c>
      <c r="I80">
        <v>93</v>
      </c>
      <c r="J80">
        <v>101</v>
      </c>
      <c r="K80">
        <v>2</v>
      </c>
      <c r="L80">
        <v>122</v>
      </c>
      <c r="M80">
        <v>41</v>
      </c>
      <c r="N80">
        <v>141</v>
      </c>
      <c r="O80">
        <v>152</v>
      </c>
      <c r="P80">
        <v>1</v>
      </c>
      <c r="Q80">
        <v>173</v>
      </c>
      <c r="R80">
        <v>2</v>
      </c>
      <c r="S80">
        <v>191</v>
      </c>
      <c r="T80">
        <v>201</v>
      </c>
      <c r="U80">
        <v>2</v>
      </c>
    </row>
    <row r="81" spans="1:21">
      <c r="A81">
        <v>11</v>
      </c>
      <c r="B81">
        <v>18</v>
      </c>
      <c r="C81">
        <v>32</v>
      </c>
      <c r="D81">
        <v>43</v>
      </c>
      <c r="E81">
        <v>1345</v>
      </c>
      <c r="F81">
        <v>61</v>
      </c>
      <c r="G81">
        <v>73</v>
      </c>
      <c r="H81">
        <v>4</v>
      </c>
      <c r="I81">
        <v>94</v>
      </c>
      <c r="J81">
        <v>101</v>
      </c>
      <c r="K81">
        <v>3</v>
      </c>
      <c r="L81">
        <v>121</v>
      </c>
      <c r="M81">
        <v>26</v>
      </c>
      <c r="N81">
        <v>141</v>
      </c>
      <c r="O81">
        <v>152</v>
      </c>
      <c r="P81">
        <v>1</v>
      </c>
      <c r="Q81">
        <v>173</v>
      </c>
      <c r="R81">
        <v>1</v>
      </c>
      <c r="S81">
        <v>191</v>
      </c>
      <c r="T81">
        <v>201</v>
      </c>
      <c r="U81">
        <v>2</v>
      </c>
    </row>
    <row r="82" spans="1:21">
      <c r="A82">
        <v>11</v>
      </c>
      <c r="B82">
        <v>36</v>
      </c>
      <c r="C82">
        <v>32</v>
      </c>
      <c r="D82">
        <v>410</v>
      </c>
      <c r="E82">
        <v>15857</v>
      </c>
      <c r="F82">
        <v>61</v>
      </c>
      <c r="G82">
        <v>71</v>
      </c>
      <c r="H82">
        <v>2</v>
      </c>
      <c r="I82">
        <v>91</v>
      </c>
      <c r="J82">
        <v>102</v>
      </c>
      <c r="K82">
        <v>3</v>
      </c>
      <c r="L82">
        <v>123</v>
      </c>
      <c r="M82">
        <v>43</v>
      </c>
      <c r="N82">
        <v>143</v>
      </c>
      <c r="O82">
        <v>152</v>
      </c>
      <c r="P82">
        <v>1</v>
      </c>
      <c r="Q82">
        <v>174</v>
      </c>
      <c r="R82">
        <v>1</v>
      </c>
      <c r="S82">
        <v>191</v>
      </c>
      <c r="T82">
        <v>201</v>
      </c>
      <c r="U82">
        <v>1</v>
      </c>
    </row>
    <row r="83" spans="1:21">
      <c r="A83">
        <v>11</v>
      </c>
      <c r="B83">
        <v>48</v>
      </c>
      <c r="C83">
        <v>32</v>
      </c>
      <c r="D83">
        <v>40</v>
      </c>
      <c r="E83">
        <v>3931</v>
      </c>
      <c r="F83">
        <v>61</v>
      </c>
      <c r="G83">
        <v>74</v>
      </c>
      <c r="H83">
        <v>4</v>
      </c>
      <c r="I83">
        <v>93</v>
      </c>
      <c r="J83">
        <v>101</v>
      </c>
      <c r="K83">
        <v>4</v>
      </c>
      <c r="L83">
        <v>124</v>
      </c>
      <c r="M83">
        <v>46</v>
      </c>
      <c r="N83">
        <v>143</v>
      </c>
      <c r="O83">
        <v>153</v>
      </c>
      <c r="P83">
        <v>1</v>
      </c>
      <c r="Q83">
        <v>173</v>
      </c>
      <c r="R83">
        <v>2</v>
      </c>
      <c r="S83">
        <v>191</v>
      </c>
      <c r="T83">
        <v>201</v>
      </c>
      <c r="U83">
        <v>2</v>
      </c>
    </row>
    <row r="84" spans="1:21">
      <c r="A84">
        <v>11</v>
      </c>
      <c r="B84">
        <v>48</v>
      </c>
      <c r="C84">
        <v>32</v>
      </c>
      <c r="D84">
        <v>44</v>
      </c>
      <c r="E84">
        <v>3051</v>
      </c>
      <c r="F84">
        <v>61</v>
      </c>
      <c r="G84">
        <v>73</v>
      </c>
      <c r="H84">
        <v>3</v>
      </c>
      <c r="I84">
        <v>93</v>
      </c>
      <c r="J84">
        <v>101</v>
      </c>
      <c r="K84">
        <v>4</v>
      </c>
      <c r="L84">
        <v>123</v>
      </c>
      <c r="M84">
        <v>54</v>
      </c>
      <c r="N84">
        <v>143</v>
      </c>
      <c r="O84">
        <v>152</v>
      </c>
      <c r="P84">
        <v>1</v>
      </c>
      <c r="Q84">
        <v>173</v>
      </c>
      <c r="R84">
        <v>1</v>
      </c>
      <c r="S84">
        <v>191</v>
      </c>
      <c r="T84">
        <v>201</v>
      </c>
      <c r="U84">
        <v>2</v>
      </c>
    </row>
    <row r="85" spans="1:21">
      <c r="A85">
        <v>11</v>
      </c>
      <c r="B85">
        <v>24</v>
      </c>
      <c r="C85">
        <v>32</v>
      </c>
      <c r="D85">
        <v>410</v>
      </c>
      <c r="E85">
        <v>1755</v>
      </c>
      <c r="F85">
        <v>61</v>
      </c>
      <c r="G85">
        <v>75</v>
      </c>
      <c r="H85">
        <v>4</v>
      </c>
      <c r="I85">
        <v>92</v>
      </c>
      <c r="J85">
        <v>103</v>
      </c>
      <c r="K85">
        <v>4</v>
      </c>
      <c r="L85">
        <v>121</v>
      </c>
      <c r="M85">
        <v>58</v>
      </c>
      <c r="N85">
        <v>143</v>
      </c>
      <c r="O85">
        <v>152</v>
      </c>
      <c r="P85">
        <v>1</v>
      </c>
      <c r="Q85">
        <v>172</v>
      </c>
      <c r="R85">
        <v>1</v>
      </c>
      <c r="S85">
        <v>192</v>
      </c>
      <c r="T85">
        <v>201</v>
      </c>
      <c r="U85">
        <v>1</v>
      </c>
    </row>
    <row r="86" spans="1:21">
      <c r="A86">
        <v>11</v>
      </c>
      <c r="B86">
        <v>10</v>
      </c>
      <c r="C86">
        <v>32</v>
      </c>
      <c r="D86">
        <v>43</v>
      </c>
      <c r="E86">
        <v>2315</v>
      </c>
      <c r="F86">
        <v>61</v>
      </c>
      <c r="G86">
        <v>75</v>
      </c>
      <c r="H86">
        <v>3</v>
      </c>
      <c r="I86">
        <v>93</v>
      </c>
      <c r="J86">
        <v>101</v>
      </c>
      <c r="K86">
        <v>4</v>
      </c>
      <c r="L86">
        <v>121</v>
      </c>
      <c r="M86">
        <v>52</v>
      </c>
      <c r="N86">
        <v>143</v>
      </c>
      <c r="O86">
        <v>152</v>
      </c>
      <c r="P86">
        <v>1</v>
      </c>
      <c r="Q86">
        <v>172</v>
      </c>
      <c r="R86">
        <v>1</v>
      </c>
      <c r="S86">
        <v>191</v>
      </c>
      <c r="T86">
        <v>201</v>
      </c>
      <c r="U86">
        <v>1</v>
      </c>
    </row>
    <row r="87" spans="1:21">
      <c r="A87">
        <v>11</v>
      </c>
      <c r="B87">
        <v>36</v>
      </c>
      <c r="C87">
        <v>34</v>
      </c>
      <c r="D87">
        <v>41</v>
      </c>
      <c r="E87">
        <v>9629</v>
      </c>
      <c r="F87">
        <v>61</v>
      </c>
      <c r="G87">
        <v>74</v>
      </c>
      <c r="H87">
        <v>4</v>
      </c>
      <c r="I87">
        <v>93</v>
      </c>
      <c r="J87">
        <v>101</v>
      </c>
      <c r="K87">
        <v>4</v>
      </c>
      <c r="L87">
        <v>123</v>
      </c>
      <c r="M87">
        <v>24</v>
      </c>
      <c r="N87">
        <v>143</v>
      </c>
      <c r="O87">
        <v>152</v>
      </c>
      <c r="P87">
        <v>2</v>
      </c>
      <c r="Q87">
        <v>173</v>
      </c>
      <c r="R87">
        <v>1</v>
      </c>
      <c r="S87">
        <v>192</v>
      </c>
      <c r="T87">
        <v>201</v>
      </c>
      <c r="U87">
        <v>2</v>
      </c>
    </row>
    <row r="88" spans="1:21">
      <c r="A88">
        <v>11</v>
      </c>
      <c r="B88">
        <v>36</v>
      </c>
      <c r="C88">
        <v>32</v>
      </c>
      <c r="D88">
        <v>40</v>
      </c>
      <c r="E88">
        <v>9271</v>
      </c>
      <c r="F88">
        <v>61</v>
      </c>
      <c r="G88">
        <v>74</v>
      </c>
      <c r="H88">
        <v>2</v>
      </c>
      <c r="I88">
        <v>93</v>
      </c>
      <c r="J88">
        <v>101</v>
      </c>
      <c r="K88">
        <v>1</v>
      </c>
      <c r="L88">
        <v>123</v>
      </c>
      <c r="M88">
        <v>24</v>
      </c>
      <c r="N88">
        <v>143</v>
      </c>
      <c r="O88">
        <v>152</v>
      </c>
      <c r="P88">
        <v>1</v>
      </c>
      <c r="Q88">
        <v>173</v>
      </c>
      <c r="R88">
        <v>1</v>
      </c>
      <c r="S88">
        <v>192</v>
      </c>
      <c r="T88">
        <v>201</v>
      </c>
      <c r="U88">
        <v>2</v>
      </c>
    </row>
    <row r="89" spans="1:21">
      <c r="A89">
        <v>11</v>
      </c>
      <c r="B89">
        <v>20</v>
      </c>
      <c r="C89">
        <v>34</v>
      </c>
      <c r="D89">
        <v>42</v>
      </c>
      <c r="E89">
        <v>4272</v>
      </c>
      <c r="F89">
        <v>61</v>
      </c>
      <c r="G89">
        <v>75</v>
      </c>
      <c r="H89">
        <v>1</v>
      </c>
      <c r="I89">
        <v>92</v>
      </c>
      <c r="J89">
        <v>101</v>
      </c>
      <c r="K89">
        <v>4</v>
      </c>
      <c r="L89">
        <v>122</v>
      </c>
      <c r="M89">
        <v>24</v>
      </c>
      <c r="N89">
        <v>143</v>
      </c>
      <c r="O89">
        <v>152</v>
      </c>
      <c r="P89">
        <v>2</v>
      </c>
      <c r="Q89">
        <v>173</v>
      </c>
      <c r="R89">
        <v>1</v>
      </c>
      <c r="S89">
        <v>191</v>
      </c>
      <c r="T89">
        <v>201</v>
      </c>
      <c r="U89">
        <v>1</v>
      </c>
    </row>
    <row r="90" spans="1:21">
      <c r="A90">
        <v>11</v>
      </c>
      <c r="B90">
        <v>18</v>
      </c>
      <c r="C90">
        <v>32</v>
      </c>
      <c r="D90">
        <v>40</v>
      </c>
      <c r="E90">
        <v>2249</v>
      </c>
      <c r="F90">
        <v>62</v>
      </c>
      <c r="G90">
        <v>74</v>
      </c>
      <c r="H90">
        <v>4</v>
      </c>
      <c r="I90">
        <v>93</v>
      </c>
      <c r="J90">
        <v>101</v>
      </c>
      <c r="K90">
        <v>3</v>
      </c>
      <c r="L90">
        <v>123</v>
      </c>
      <c r="M90">
        <v>30</v>
      </c>
      <c r="N90">
        <v>143</v>
      </c>
      <c r="O90">
        <v>152</v>
      </c>
      <c r="P90">
        <v>1</v>
      </c>
      <c r="Q90">
        <v>174</v>
      </c>
      <c r="R90">
        <v>2</v>
      </c>
      <c r="S90">
        <v>192</v>
      </c>
      <c r="T90">
        <v>201</v>
      </c>
      <c r="U90">
        <v>1</v>
      </c>
    </row>
    <row r="91" spans="1:21">
      <c r="A91">
        <v>11</v>
      </c>
      <c r="B91">
        <v>12</v>
      </c>
      <c r="C91">
        <v>30</v>
      </c>
      <c r="D91">
        <v>45</v>
      </c>
      <c r="E91">
        <v>1108</v>
      </c>
      <c r="F91">
        <v>61</v>
      </c>
      <c r="G91">
        <v>74</v>
      </c>
      <c r="H91">
        <v>4</v>
      </c>
      <c r="I91">
        <v>93</v>
      </c>
      <c r="J91">
        <v>101</v>
      </c>
      <c r="K91">
        <v>3</v>
      </c>
      <c r="L91">
        <v>121</v>
      </c>
      <c r="M91">
        <v>28</v>
      </c>
      <c r="N91">
        <v>143</v>
      </c>
      <c r="O91">
        <v>152</v>
      </c>
      <c r="P91">
        <v>2</v>
      </c>
      <c r="Q91">
        <v>173</v>
      </c>
      <c r="R91">
        <v>1</v>
      </c>
      <c r="S91">
        <v>191</v>
      </c>
      <c r="T91">
        <v>201</v>
      </c>
      <c r="U91">
        <v>2</v>
      </c>
    </row>
    <row r="92" spans="1:21">
      <c r="A92">
        <v>11</v>
      </c>
      <c r="B92">
        <v>18</v>
      </c>
      <c r="C92">
        <v>32</v>
      </c>
      <c r="D92">
        <v>41</v>
      </c>
      <c r="E92">
        <v>7511</v>
      </c>
      <c r="F92">
        <v>65</v>
      </c>
      <c r="G92">
        <v>75</v>
      </c>
      <c r="H92">
        <v>1</v>
      </c>
      <c r="I92">
        <v>93</v>
      </c>
      <c r="J92">
        <v>101</v>
      </c>
      <c r="K92">
        <v>4</v>
      </c>
      <c r="L92">
        <v>122</v>
      </c>
      <c r="M92">
        <v>51</v>
      </c>
      <c r="N92">
        <v>143</v>
      </c>
      <c r="O92">
        <v>153</v>
      </c>
      <c r="P92">
        <v>1</v>
      </c>
      <c r="Q92">
        <v>173</v>
      </c>
      <c r="R92">
        <v>2</v>
      </c>
      <c r="S92">
        <v>192</v>
      </c>
      <c r="T92">
        <v>201</v>
      </c>
      <c r="U92">
        <v>2</v>
      </c>
    </row>
    <row r="93" spans="1:21">
      <c r="A93">
        <v>11</v>
      </c>
      <c r="B93">
        <v>12</v>
      </c>
      <c r="C93">
        <v>34</v>
      </c>
      <c r="D93">
        <v>41</v>
      </c>
      <c r="E93">
        <v>1409</v>
      </c>
      <c r="F93">
        <v>61</v>
      </c>
      <c r="G93">
        <v>75</v>
      </c>
      <c r="H93">
        <v>4</v>
      </c>
      <c r="I93">
        <v>93</v>
      </c>
      <c r="J93">
        <v>101</v>
      </c>
      <c r="K93">
        <v>3</v>
      </c>
      <c r="L93">
        <v>121</v>
      </c>
      <c r="M93">
        <v>54</v>
      </c>
      <c r="N93">
        <v>143</v>
      </c>
      <c r="O93">
        <v>152</v>
      </c>
      <c r="P93">
        <v>1</v>
      </c>
      <c r="Q93">
        <v>173</v>
      </c>
      <c r="R93">
        <v>1</v>
      </c>
      <c r="S93">
        <v>191</v>
      </c>
      <c r="T93">
        <v>201</v>
      </c>
      <c r="U93">
        <v>1</v>
      </c>
    </row>
    <row r="94" spans="1:21">
      <c r="A94">
        <v>11</v>
      </c>
      <c r="B94">
        <v>40</v>
      </c>
      <c r="C94">
        <v>34</v>
      </c>
      <c r="D94">
        <v>46</v>
      </c>
      <c r="E94">
        <v>5998</v>
      </c>
      <c r="F94">
        <v>61</v>
      </c>
      <c r="G94">
        <v>73</v>
      </c>
      <c r="H94">
        <v>4</v>
      </c>
      <c r="I94">
        <v>93</v>
      </c>
      <c r="J94">
        <v>101</v>
      </c>
      <c r="K94">
        <v>3</v>
      </c>
      <c r="L94">
        <v>124</v>
      </c>
      <c r="M94">
        <v>27</v>
      </c>
      <c r="N94">
        <v>141</v>
      </c>
      <c r="O94">
        <v>152</v>
      </c>
      <c r="P94">
        <v>1</v>
      </c>
      <c r="Q94">
        <v>173</v>
      </c>
      <c r="R94">
        <v>1</v>
      </c>
      <c r="S94">
        <v>192</v>
      </c>
      <c r="T94">
        <v>201</v>
      </c>
      <c r="U94">
        <v>2</v>
      </c>
    </row>
    <row r="95" spans="1:21">
      <c r="A95">
        <v>11</v>
      </c>
      <c r="B95">
        <v>18</v>
      </c>
      <c r="C95">
        <v>32</v>
      </c>
      <c r="D95">
        <v>43</v>
      </c>
      <c r="E95">
        <v>3509</v>
      </c>
      <c r="F95">
        <v>61</v>
      </c>
      <c r="G95">
        <v>74</v>
      </c>
      <c r="H95">
        <v>4</v>
      </c>
      <c r="I95">
        <v>92</v>
      </c>
      <c r="J95">
        <v>103</v>
      </c>
      <c r="K95">
        <v>1</v>
      </c>
      <c r="L95">
        <v>121</v>
      </c>
      <c r="M95">
        <v>25</v>
      </c>
      <c r="N95">
        <v>143</v>
      </c>
      <c r="O95">
        <v>152</v>
      </c>
      <c r="P95">
        <v>1</v>
      </c>
      <c r="Q95">
        <v>173</v>
      </c>
      <c r="R95">
        <v>1</v>
      </c>
      <c r="S95">
        <v>191</v>
      </c>
      <c r="T95">
        <v>201</v>
      </c>
      <c r="U95">
        <v>1</v>
      </c>
    </row>
    <row r="96" spans="1:21">
      <c r="A96">
        <v>11</v>
      </c>
      <c r="B96">
        <v>24</v>
      </c>
      <c r="C96">
        <v>32</v>
      </c>
      <c r="D96">
        <v>40</v>
      </c>
      <c r="E96">
        <v>1371</v>
      </c>
      <c r="F96">
        <v>65</v>
      </c>
      <c r="G96">
        <v>73</v>
      </c>
      <c r="H96">
        <v>4</v>
      </c>
      <c r="I96">
        <v>92</v>
      </c>
      <c r="J96">
        <v>101</v>
      </c>
      <c r="K96">
        <v>4</v>
      </c>
      <c r="L96">
        <v>121</v>
      </c>
      <c r="M96">
        <v>25</v>
      </c>
      <c r="N96">
        <v>143</v>
      </c>
      <c r="O96">
        <v>151</v>
      </c>
      <c r="P96">
        <v>1</v>
      </c>
      <c r="Q96">
        <v>173</v>
      </c>
      <c r="R96">
        <v>1</v>
      </c>
      <c r="S96">
        <v>191</v>
      </c>
      <c r="T96">
        <v>201</v>
      </c>
      <c r="U96">
        <v>2</v>
      </c>
    </row>
    <row r="97" spans="1:21">
      <c r="A97">
        <v>11</v>
      </c>
      <c r="B97">
        <v>36</v>
      </c>
      <c r="C97">
        <v>34</v>
      </c>
      <c r="D97">
        <v>46</v>
      </c>
      <c r="E97">
        <v>8065</v>
      </c>
      <c r="F97">
        <v>61</v>
      </c>
      <c r="G97">
        <v>73</v>
      </c>
      <c r="H97">
        <v>3</v>
      </c>
      <c r="I97">
        <v>92</v>
      </c>
      <c r="J97">
        <v>101</v>
      </c>
      <c r="K97">
        <v>2</v>
      </c>
      <c r="L97">
        <v>124</v>
      </c>
      <c r="M97">
        <v>25</v>
      </c>
      <c r="N97">
        <v>143</v>
      </c>
      <c r="O97">
        <v>152</v>
      </c>
      <c r="P97">
        <v>2</v>
      </c>
      <c r="Q97">
        <v>174</v>
      </c>
      <c r="R97">
        <v>1</v>
      </c>
      <c r="S97">
        <v>192</v>
      </c>
      <c r="T97">
        <v>201</v>
      </c>
      <c r="U97">
        <v>2</v>
      </c>
    </row>
    <row r="98" spans="1:21">
      <c r="A98">
        <v>11</v>
      </c>
      <c r="B98">
        <v>24</v>
      </c>
      <c r="C98">
        <v>32</v>
      </c>
      <c r="D98">
        <v>41</v>
      </c>
      <c r="E98">
        <v>2812</v>
      </c>
      <c r="F98">
        <v>65</v>
      </c>
      <c r="G98">
        <v>75</v>
      </c>
      <c r="H98">
        <v>2</v>
      </c>
      <c r="I98">
        <v>92</v>
      </c>
      <c r="J98">
        <v>101</v>
      </c>
      <c r="K98">
        <v>4</v>
      </c>
      <c r="L98">
        <v>121</v>
      </c>
      <c r="M98">
        <v>26</v>
      </c>
      <c r="N98">
        <v>143</v>
      </c>
      <c r="O98">
        <v>151</v>
      </c>
      <c r="P98">
        <v>1</v>
      </c>
      <c r="Q98">
        <v>173</v>
      </c>
      <c r="R98">
        <v>1</v>
      </c>
      <c r="S98">
        <v>191</v>
      </c>
      <c r="T98">
        <v>201</v>
      </c>
      <c r="U98">
        <v>1</v>
      </c>
    </row>
    <row r="99" spans="1:21">
      <c r="A99">
        <v>11</v>
      </c>
      <c r="B99">
        <v>30</v>
      </c>
      <c r="C99">
        <v>32</v>
      </c>
      <c r="D99">
        <v>42</v>
      </c>
      <c r="E99">
        <v>3108</v>
      </c>
      <c r="F99">
        <v>61</v>
      </c>
      <c r="G99">
        <v>72</v>
      </c>
      <c r="H99">
        <v>2</v>
      </c>
      <c r="I99">
        <v>91</v>
      </c>
      <c r="J99">
        <v>101</v>
      </c>
      <c r="K99">
        <v>4</v>
      </c>
      <c r="L99">
        <v>122</v>
      </c>
      <c r="M99">
        <v>31</v>
      </c>
      <c r="N99">
        <v>143</v>
      </c>
      <c r="O99">
        <v>152</v>
      </c>
      <c r="P99">
        <v>1</v>
      </c>
      <c r="Q99">
        <v>172</v>
      </c>
      <c r="R99">
        <v>1</v>
      </c>
      <c r="S99">
        <v>191</v>
      </c>
      <c r="T99">
        <v>201</v>
      </c>
      <c r="U99">
        <v>2</v>
      </c>
    </row>
    <row r="100" spans="1:21">
      <c r="A100">
        <v>11</v>
      </c>
      <c r="B100">
        <v>12</v>
      </c>
      <c r="C100">
        <v>32</v>
      </c>
      <c r="D100">
        <v>43</v>
      </c>
      <c r="E100">
        <v>2214</v>
      </c>
      <c r="F100">
        <v>61</v>
      </c>
      <c r="G100">
        <v>73</v>
      </c>
      <c r="H100">
        <v>4</v>
      </c>
      <c r="I100">
        <v>93</v>
      </c>
      <c r="J100">
        <v>101</v>
      </c>
      <c r="K100">
        <v>3</v>
      </c>
      <c r="L100">
        <v>122</v>
      </c>
      <c r="M100">
        <v>24</v>
      </c>
      <c r="N100">
        <v>143</v>
      </c>
      <c r="O100">
        <v>152</v>
      </c>
      <c r="P100">
        <v>1</v>
      </c>
      <c r="Q100">
        <v>172</v>
      </c>
      <c r="R100">
        <v>1</v>
      </c>
      <c r="S100">
        <v>191</v>
      </c>
      <c r="T100">
        <v>201</v>
      </c>
      <c r="U100">
        <v>1</v>
      </c>
    </row>
    <row r="101" spans="1:21">
      <c r="A101">
        <v>11</v>
      </c>
      <c r="B101">
        <v>18</v>
      </c>
      <c r="C101">
        <v>34</v>
      </c>
      <c r="D101">
        <v>42</v>
      </c>
      <c r="E101">
        <v>2124</v>
      </c>
      <c r="F101">
        <v>61</v>
      </c>
      <c r="G101">
        <v>73</v>
      </c>
      <c r="H101">
        <v>4</v>
      </c>
      <c r="I101">
        <v>92</v>
      </c>
      <c r="J101">
        <v>101</v>
      </c>
      <c r="K101">
        <v>4</v>
      </c>
      <c r="L101">
        <v>121</v>
      </c>
      <c r="M101">
        <v>24</v>
      </c>
      <c r="N101">
        <v>143</v>
      </c>
      <c r="O101">
        <v>151</v>
      </c>
      <c r="P101">
        <v>2</v>
      </c>
      <c r="Q101">
        <v>173</v>
      </c>
      <c r="R101">
        <v>1</v>
      </c>
      <c r="S101">
        <v>191</v>
      </c>
      <c r="T101">
        <v>201</v>
      </c>
      <c r="U101">
        <v>2</v>
      </c>
    </row>
    <row r="102" spans="1:21">
      <c r="A102">
        <v>11</v>
      </c>
      <c r="B102">
        <v>12</v>
      </c>
      <c r="C102">
        <v>34</v>
      </c>
      <c r="D102">
        <v>40</v>
      </c>
      <c r="E102">
        <v>691</v>
      </c>
      <c r="F102">
        <v>61</v>
      </c>
      <c r="G102">
        <v>75</v>
      </c>
      <c r="H102">
        <v>4</v>
      </c>
      <c r="I102">
        <v>93</v>
      </c>
      <c r="J102">
        <v>101</v>
      </c>
      <c r="K102">
        <v>3</v>
      </c>
      <c r="L102">
        <v>122</v>
      </c>
      <c r="M102">
        <v>35</v>
      </c>
      <c r="N102">
        <v>143</v>
      </c>
      <c r="O102">
        <v>152</v>
      </c>
      <c r="P102">
        <v>2</v>
      </c>
      <c r="Q102">
        <v>173</v>
      </c>
      <c r="R102">
        <v>1</v>
      </c>
      <c r="S102">
        <v>191</v>
      </c>
      <c r="T102">
        <v>201</v>
      </c>
      <c r="U102">
        <v>2</v>
      </c>
    </row>
    <row r="103" spans="1:21">
      <c r="A103">
        <v>11</v>
      </c>
      <c r="B103">
        <v>24</v>
      </c>
      <c r="C103">
        <v>32</v>
      </c>
      <c r="D103">
        <v>40</v>
      </c>
      <c r="E103">
        <v>1285</v>
      </c>
      <c r="F103">
        <v>65</v>
      </c>
      <c r="G103">
        <v>74</v>
      </c>
      <c r="H103">
        <v>4</v>
      </c>
      <c r="I103">
        <v>92</v>
      </c>
      <c r="J103">
        <v>101</v>
      </c>
      <c r="K103">
        <v>4</v>
      </c>
      <c r="L103">
        <v>124</v>
      </c>
      <c r="M103">
        <v>32</v>
      </c>
      <c r="N103">
        <v>143</v>
      </c>
      <c r="O103">
        <v>151</v>
      </c>
      <c r="P103">
        <v>1</v>
      </c>
      <c r="Q103">
        <v>173</v>
      </c>
      <c r="R103">
        <v>1</v>
      </c>
      <c r="S103">
        <v>191</v>
      </c>
      <c r="T103">
        <v>201</v>
      </c>
      <c r="U103">
        <v>2</v>
      </c>
    </row>
    <row r="104" spans="1:21">
      <c r="A104">
        <v>11</v>
      </c>
      <c r="B104">
        <v>18</v>
      </c>
      <c r="C104">
        <v>32</v>
      </c>
      <c r="D104">
        <v>40</v>
      </c>
      <c r="E104">
        <v>976</v>
      </c>
      <c r="F104">
        <v>61</v>
      </c>
      <c r="G104">
        <v>72</v>
      </c>
      <c r="H104">
        <v>1</v>
      </c>
      <c r="I104">
        <v>92</v>
      </c>
      <c r="J104">
        <v>101</v>
      </c>
      <c r="K104">
        <v>2</v>
      </c>
      <c r="L104">
        <v>123</v>
      </c>
      <c r="M104">
        <v>23</v>
      </c>
      <c r="N104">
        <v>143</v>
      </c>
      <c r="O104">
        <v>152</v>
      </c>
      <c r="P104">
        <v>1</v>
      </c>
      <c r="Q104">
        <v>172</v>
      </c>
      <c r="R104">
        <v>1</v>
      </c>
      <c r="S104">
        <v>191</v>
      </c>
      <c r="T104">
        <v>201</v>
      </c>
      <c r="U104">
        <v>2</v>
      </c>
    </row>
    <row r="105" spans="1:21">
      <c r="A105">
        <v>11</v>
      </c>
      <c r="B105">
        <v>6</v>
      </c>
      <c r="C105">
        <v>32</v>
      </c>
      <c r="D105">
        <v>42</v>
      </c>
      <c r="E105">
        <v>428</v>
      </c>
      <c r="F105">
        <v>61</v>
      </c>
      <c r="G105">
        <v>75</v>
      </c>
      <c r="H105">
        <v>2</v>
      </c>
      <c r="I105">
        <v>92</v>
      </c>
      <c r="J105">
        <v>101</v>
      </c>
      <c r="K105">
        <v>1</v>
      </c>
      <c r="L105">
        <v>122</v>
      </c>
      <c r="M105">
        <v>49</v>
      </c>
      <c r="N105">
        <v>141</v>
      </c>
      <c r="O105">
        <v>152</v>
      </c>
      <c r="P105">
        <v>1</v>
      </c>
      <c r="Q105">
        <v>173</v>
      </c>
      <c r="R105">
        <v>1</v>
      </c>
      <c r="S105">
        <v>192</v>
      </c>
      <c r="T105">
        <v>201</v>
      </c>
      <c r="U105">
        <v>1</v>
      </c>
    </row>
    <row r="106" spans="1:21">
      <c r="A106">
        <v>11</v>
      </c>
      <c r="B106">
        <v>12</v>
      </c>
      <c r="C106">
        <v>32</v>
      </c>
      <c r="D106">
        <v>40</v>
      </c>
      <c r="E106">
        <v>1274</v>
      </c>
      <c r="F106">
        <v>61</v>
      </c>
      <c r="G106">
        <v>72</v>
      </c>
      <c r="H106">
        <v>3</v>
      </c>
      <c r="I106">
        <v>92</v>
      </c>
      <c r="J106">
        <v>101</v>
      </c>
      <c r="K106">
        <v>1</v>
      </c>
      <c r="L106">
        <v>121</v>
      </c>
      <c r="M106">
        <v>37</v>
      </c>
      <c r="N106">
        <v>143</v>
      </c>
      <c r="O106">
        <v>152</v>
      </c>
      <c r="P106">
        <v>1</v>
      </c>
      <c r="Q106">
        <v>172</v>
      </c>
      <c r="R106">
        <v>1</v>
      </c>
      <c r="S106">
        <v>191</v>
      </c>
      <c r="T106">
        <v>201</v>
      </c>
      <c r="U106">
        <v>2</v>
      </c>
    </row>
    <row r="107" spans="1:21">
      <c r="A107">
        <v>11</v>
      </c>
      <c r="B107">
        <v>15</v>
      </c>
      <c r="C107">
        <v>32</v>
      </c>
      <c r="D107">
        <v>40</v>
      </c>
      <c r="E107">
        <v>2511</v>
      </c>
      <c r="F107">
        <v>61</v>
      </c>
      <c r="G107">
        <v>71</v>
      </c>
      <c r="H107">
        <v>1</v>
      </c>
      <c r="I107">
        <v>92</v>
      </c>
      <c r="J107">
        <v>101</v>
      </c>
      <c r="K107">
        <v>4</v>
      </c>
      <c r="L107">
        <v>123</v>
      </c>
      <c r="M107">
        <v>23</v>
      </c>
      <c r="N107">
        <v>143</v>
      </c>
      <c r="O107">
        <v>151</v>
      </c>
      <c r="P107">
        <v>1</v>
      </c>
      <c r="Q107">
        <v>173</v>
      </c>
      <c r="R107">
        <v>1</v>
      </c>
      <c r="S107">
        <v>191</v>
      </c>
      <c r="T107">
        <v>201</v>
      </c>
      <c r="U107">
        <v>1</v>
      </c>
    </row>
    <row r="108" spans="1:21">
      <c r="A108">
        <v>11</v>
      </c>
      <c r="B108">
        <v>13</v>
      </c>
      <c r="C108">
        <v>34</v>
      </c>
      <c r="D108">
        <v>49</v>
      </c>
      <c r="E108">
        <v>1797</v>
      </c>
      <c r="F108">
        <v>61</v>
      </c>
      <c r="G108">
        <v>72</v>
      </c>
      <c r="H108">
        <v>3</v>
      </c>
      <c r="I108">
        <v>93</v>
      </c>
      <c r="J108">
        <v>101</v>
      </c>
      <c r="K108">
        <v>1</v>
      </c>
      <c r="L108">
        <v>122</v>
      </c>
      <c r="M108">
        <v>28</v>
      </c>
      <c r="N108">
        <v>141</v>
      </c>
      <c r="O108">
        <v>152</v>
      </c>
      <c r="P108">
        <v>2</v>
      </c>
      <c r="Q108">
        <v>172</v>
      </c>
      <c r="R108">
        <v>1</v>
      </c>
      <c r="S108">
        <v>191</v>
      </c>
      <c r="T108">
        <v>201</v>
      </c>
      <c r="U108">
        <v>1</v>
      </c>
    </row>
    <row r="109" spans="1:21">
      <c r="A109">
        <v>11</v>
      </c>
      <c r="B109">
        <v>39</v>
      </c>
      <c r="C109">
        <v>34</v>
      </c>
      <c r="D109">
        <v>42</v>
      </c>
      <c r="E109">
        <v>14179</v>
      </c>
      <c r="F109">
        <v>65</v>
      </c>
      <c r="G109">
        <v>74</v>
      </c>
      <c r="H109">
        <v>4</v>
      </c>
      <c r="I109">
        <v>93</v>
      </c>
      <c r="J109">
        <v>101</v>
      </c>
      <c r="K109">
        <v>4</v>
      </c>
      <c r="L109">
        <v>122</v>
      </c>
      <c r="M109">
        <v>30</v>
      </c>
      <c r="N109">
        <v>143</v>
      </c>
      <c r="O109">
        <v>152</v>
      </c>
      <c r="P109">
        <v>2</v>
      </c>
      <c r="Q109">
        <v>174</v>
      </c>
      <c r="R109">
        <v>1</v>
      </c>
      <c r="S109">
        <v>192</v>
      </c>
      <c r="T109">
        <v>201</v>
      </c>
      <c r="U109">
        <v>1</v>
      </c>
    </row>
    <row r="110" spans="1:21">
      <c r="A110">
        <v>11</v>
      </c>
      <c r="B110">
        <v>24</v>
      </c>
      <c r="C110">
        <v>32</v>
      </c>
      <c r="D110">
        <v>42</v>
      </c>
      <c r="E110">
        <v>7721</v>
      </c>
      <c r="F110">
        <v>65</v>
      </c>
      <c r="G110">
        <v>72</v>
      </c>
      <c r="H110">
        <v>1</v>
      </c>
      <c r="I110">
        <v>92</v>
      </c>
      <c r="J110">
        <v>101</v>
      </c>
      <c r="K110">
        <v>2</v>
      </c>
      <c r="L110">
        <v>122</v>
      </c>
      <c r="M110">
        <v>30</v>
      </c>
      <c r="N110">
        <v>143</v>
      </c>
      <c r="O110">
        <v>152</v>
      </c>
      <c r="P110">
        <v>1</v>
      </c>
      <c r="Q110">
        <v>173</v>
      </c>
      <c r="R110">
        <v>1</v>
      </c>
      <c r="S110">
        <v>192</v>
      </c>
      <c r="T110">
        <v>202</v>
      </c>
      <c r="U110">
        <v>1</v>
      </c>
    </row>
    <row r="111" spans="1:21">
      <c r="A111">
        <v>11</v>
      </c>
      <c r="B111">
        <v>24</v>
      </c>
      <c r="C111">
        <v>31</v>
      </c>
      <c r="D111">
        <v>42</v>
      </c>
      <c r="E111">
        <v>2483</v>
      </c>
      <c r="F111">
        <v>63</v>
      </c>
      <c r="G111">
        <v>73</v>
      </c>
      <c r="H111">
        <v>4</v>
      </c>
      <c r="I111">
        <v>93</v>
      </c>
      <c r="J111">
        <v>101</v>
      </c>
      <c r="K111">
        <v>4</v>
      </c>
      <c r="L111">
        <v>121</v>
      </c>
      <c r="M111">
        <v>22</v>
      </c>
      <c r="N111">
        <v>142</v>
      </c>
      <c r="O111">
        <v>152</v>
      </c>
      <c r="P111">
        <v>1</v>
      </c>
      <c r="Q111">
        <v>173</v>
      </c>
      <c r="R111">
        <v>1</v>
      </c>
      <c r="S111">
        <v>192</v>
      </c>
      <c r="T111">
        <v>201</v>
      </c>
      <c r="U111">
        <v>1</v>
      </c>
    </row>
    <row r="112" spans="1:21">
      <c r="A112">
        <v>11</v>
      </c>
      <c r="B112">
        <v>24</v>
      </c>
      <c r="C112">
        <v>31</v>
      </c>
      <c r="D112">
        <v>40</v>
      </c>
      <c r="E112">
        <v>2325</v>
      </c>
      <c r="F112">
        <v>62</v>
      </c>
      <c r="G112">
        <v>74</v>
      </c>
      <c r="H112">
        <v>2</v>
      </c>
      <c r="I112">
        <v>93</v>
      </c>
      <c r="J112">
        <v>101</v>
      </c>
      <c r="K112">
        <v>3</v>
      </c>
      <c r="L112">
        <v>123</v>
      </c>
      <c r="M112">
        <v>32</v>
      </c>
      <c r="N112">
        <v>141</v>
      </c>
      <c r="O112">
        <v>152</v>
      </c>
      <c r="P112">
        <v>1</v>
      </c>
      <c r="Q112">
        <v>173</v>
      </c>
      <c r="R112">
        <v>1</v>
      </c>
      <c r="S112">
        <v>191</v>
      </c>
      <c r="T112">
        <v>201</v>
      </c>
      <c r="U112">
        <v>1</v>
      </c>
    </row>
    <row r="113" spans="1:21">
      <c r="A113">
        <v>11</v>
      </c>
      <c r="B113">
        <v>18</v>
      </c>
      <c r="C113">
        <v>32</v>
      </c>
      <c r="D113">
        <v>40</v>
      </c>
      <c r="E113">
        <v>4380</v>
      </c>
      <c r="F113">
        <v>62</v>
      </c>
      <c r="G113">
        <v>73</v>
      </c>
      <c r="H113">
        <v>3</v>
      </c>
      <c r="I113">
        <v>93</v>
      </c>
      <c r="J113">
        <v>101</v>
      </c>
      <c r="K113">
        <v>4</v>
      </c>
      <c r="L113">
        <v>123</v>
      </c>
      <c r="M113">
        <v>35</v>
      </c>
      <c r="N113">
        <v>143</v>
      </c>
      <c r="O113">
        <v>152</v>
      </c>
      <c r="P113">
        <v>1</v>
      </c>
      <c r="Q113">
        <v>172</v>
      </c>
      <c r="R113">
        <v>2</v>
      </c>
      <c r="S113">
        <v>192</v>
      </c>
      <c r="T113">
        <v>201</v>
      </c>
      <c r="U113">
        <v>1</v>
      </c>
    </row>
    <row r="114" spans="1:21">
      <c r="A114">
        <v>11</v>
      </c>
      <c r="B114">
        <v>24</v>
      </c>
      <c r="C114">
        <v>32</v>
      </c>
      <c r="D114">
        <v>43</v>
      </c>
      <c r="E114">
        <v>1987</v>
      </c>
      <c r="F114">
        <v>61</v>
      </c>
      <c r="G114">
        <v>73</v>
      </c>
      <c r="H114">
        <v>2</v>
      </c>
      <c r="I114">
        <v>93</v>
      </c>
      <c r="J114">
        <v>101</v>
      </c>
      <c r="K114">
        <v>4</v>
      </c>
      <c r="L114">
        <v>121</v>
      </c>
      <c r="M114">
        <v>21</v>
      </c>
      <c r="N114">
        <v>143</v>
      </c>
      <c r="O114">
        <v>151</v>
      </c>
      <c r="P114">
        <v>1</v>
      </c>
      <c r="Q114">
        <v>172</v>
      </c>
      <c r="R114">
        <v>2</v>
      </c>
      <c r="S114">
        <v>191</v>
      </c>
      <c r="T114">
        <v>201</v>
      </c>
      <c r="U114">
        <v>2</v>
      </c>
    </row>
    <row r="115" spans="1:21">
      <c r="A115">
        <v>11</v>
      </c>
      <c r="B115">
        <v>18</v>
      </c>
      <c r="C115">
        <v>32</v>
      </c>
      <c r="D115">
        <v>43</v>
      </c>
      <c r="E115">
        <v>1882</v>
      </c>
      <c r="F115">
        <v>61</v>
      </c>
      <c r="G115">
        <v>73</v>
      </c>
      <c r="H115">
        <v>4</v>
      </c>
      <c r="I115">
        <v>92</v>
      </c>
      <c r="J115">
        <v>101</v>
      </c>
      <c r="K115">
        <v>4</v>
      </c>
      <c r="L115">
        <v>123</v>
      </c>
      <c r="M115">
        <v>25</v>
      </c>
      <c r="N115">
        <v>141</v>
      </c>
      <c r="O115">
        <v>151</v>
      </c>
      <c r="P115">
        <v>2</v>
      </c>
      <c r="Q115">
        <v>173</v>
      </c>
      <c r="R115">
        <v>1</v>
      </c>
      <c r="S115">
        <v>191</v>
      </c>
      <c r="T115">
        <v>201</v>
      </c>
      <c r="U115">
        <v>2</v>
      </c>
    </row>
    <row r="116" spans="1:21">
      <c r="A116">
        <v>11</v>
      </c>
      <c r="B116">
        <v>12</v>
      </c>
      <c r="C116">
        <v>32</v>
      </c>
      <c r="D116">
        <v>43</v>
      </c>
      <c r="E116">
        <v>1680</v>
      </c>
      <c r="F116">
        <v>63</v>
      </c>
      <c r="G116">
        <v>75</v>
      </c>
      <c r="H116">
        <v>3</v>
      </c>
      <c r="I116">
        <v>94</v>
      </c>
      <c r="J116">
        <v>101</v>
      </c>
      <c r="K116">
        <v>1</v>
      </c>
      <c r="L116">
        <v>121</v>
      </c>
      <c r="M116">
        <v>35</v>
      </c>
      <c r="N116">
        <v>143</v>
      </c>
      <c r="O116">
        <v>152</v>
      </c>
      <c r="P116">
        <v>1</v>
      </c>
      <c r="Q116">
        <v>173</v>
      </c>
      <c r="R116">
        <v>1</v>
      </c>
      <c r="S116">
        <v>191</v>
      </c>
      <c r="T116">
        <v>201</v>
      </c>
      <c r="U116">
        <v>1</v>
      </c>
    </row>
    <row r="117" spans="1:21">
      <c r="A117">
        <v>11</v>
      </c>
      <c r="B117">
        <v>12</v>
      </c>
      <c r="C117">
        <v>32</v>
      </c>
      <c r="D117">
        <v>40</v>
      </c>
      <c r="E117">
        <v>1228</v>
      </c>
      <c r="F117">
        <v>61</v>
      </c>
      <c r="G117">
        <v>73</v>
      </c>
      <c r="H117">
        <v>4</v>
      </c>
      <c r="I117">
        <v>92</v>
      </c>
      <c r="J117">
        <v>101</v>
      </c>
      <c r="K117">
        <v>2</v>
      </c>
      <c r="L117">
        <v>121</v>
      </c>
      <c r="M117">
        <v>24</v>
      </c>
      <c r="N117">
        <v>143</v>
      </c>
      <c r="O117">
        <v>152</v>
      </c>
      <c r="P117">
        <v>1</v>
      </c>
      <c r="Q117">
        <v>172</v>
      </c>
      <c r="R117">
        <v>1</v>
      </c>
      <c r="S117">
        <v>191</v>
      </c>
      <c r="T117">
        <v>201</v>
      </c>
      <c r="U117">
        <v>2</v>
      </c>
    </row>
    <row r="118" spans="1:21">
      <c r="A118">
        <v>11</v>
      </c>
      <c r="B118">
        <v>42</v>
      </c>
      <c r="C118">
        <v>32</v>
      </c>
      <c r="D118">
        <v>43</v>
      </c>
      <c r="E118">
        <v>7174</v>
      </c>
      <c r="F118">
        <v>65</v>
      </c>
      <c r="G118">
        <v>74</v>
      </c>
      <c r="H118">
        <v>4</v>
      </c>
      <c r="I118">
        <v>92</v>
      </c>
      <c r="J118">
        <v>101</v>
      </c>
      <c r="K118">
        <v>3</v>
      </c>
      <c r="L118">
        <v>123</v>
      </c>
      <c r="M118">
        <v>30</v>
      </c>
      <c r="N118">
        <v>143</v>
      </c>
      <c r="O118">
        <v>152</v>
      </c>
      <c r="P118">
        <v>1</v>
      </c>
      <c r="Q118">
        <v>174</v>
      </c>
      <c r="R118">
        <v>1</v>
      </c>
      <c r="S118">
        <v>192</v>
      </c>
      <c r="T118">
        <v>201</v>
      </c>
      <c r="U118">
        <v>2</v>
      </c>
    </row>
    <row r="119" spans="1:21">
      <c r="A119">
        <v>11</v>
      </c>
      <c r="B119">
        <v>10</v>
      </c>
      <c r="C119">
        <v>34</v>
      </c>
      <c r="D119">
        <v>42</v>
      </c>
      <c r="E119">
        <v>2132</v>
      </c>
      <c r="F119">
        <v>65</v>
      </c>
      <c r="G119">
        <v>72</v>
      </c>
      <c r="H119">
        <v>2</v>
      </c>
      <c r="I119">
        <v>92</v>
      </c>
      <c r="J119">
        <v>102</v>
      </c>
      <c r="K119">
        <v>3</v>
      </c>
      <c r="L119">
        <v>121</v>
      </c>
      <c r="M119">
        <v>27</v>
      </c>
      <c r="N119">
        <v>143</v>
      </c>
      <c r="O119">
        <v>151</v>
      </c>
      <c r="P119">
        <v>2</v>
      </c>
      <c r="Q119">
        <v>173</v>
      </c>
      <c r="R119">
        <v>1</v>
      </c>
      <c r="S119">
        <v>191</v>
      </c>
      <c r="T119">
        <v>202</v>
      </c>
      <c r="U119">
        <v>1</v>
      </c>
    </row>
    <row r="120" spans="1:21">
      <c r="A120">
        <v>11</v>
      </c>
      <c r="B120">
        <v>33</v>
      </c>
      <c r="C120">
        <v>34</v>
      </c>
      <c r="D120">
        <v>42</v>
      </c>
      <c r="E120">
        <v>4281</v>
      </c>
      <c r="F120">
        <v>63</v>
      </c>
      <c r="G120">
        <v>73</v>
      </c>
      <c r="H120">
        <v>1</v>
      </c>
      <c r="I120">
        <v>92</v>
      </c>
      <c r="J120">
        <v>101</v>
      </c>
      <c r="K120">
        <v>4</v>
      </c>
      <c r="L120">
        <v>123</v>
      </c>
      <c r="M120">
        <v>23</v>
      </c>
      <c r="N120">
        <v>143</v>
      </c>
      <c r="O120">
        <v>152</v>
      </c>
      <c r="P120">
        <v>2</v>
      </c>
      <c r="Q120">
        <v>173</v>
      </c>
      <c r="R120">
        <v>1</v>
      </c>
      <c r="S120">
        <v>191</v>
      </c>
      <c r="T120">
        <v>201</v>
      </c>
      <c r="U120">
        <v>2</v>
      </c>
    </row>
    <row r="121" spans="1:21">
      <c r="A121">
        <v>11</v>
      </c>
      <c r="B121">
        <v>9</v>
      </c>
      <c r="C121">
        <v>34</v>
      </c>
      <c r="D121">
        <v>43</v>
      </c>
      <c r="E121">
        <v>1138</v>
      </c>
      <c r="F121">
        <v>61</v>
      </c>
      <c r="G121">
        <v>73</v>
      </c>
      <c r="H121">
        <v>4</v>
      </c>
      <c r="I121">
        <v>93</v>
      </c>
      <c r="J121">
        <v>101</v>
      </c>
      <c r="K121">
        <v>4</v>
      </c>
      <c r="L121">
        <v>121</v>
      </c>
      <c r="M121">
        <v>25</v>
      </c>
      <c r="N121">
        <v>143</v>
      </c>
      <c r="O121">
        <v>152</v>
      </c>
      <c r="P121">
        <v>2</v>
      </c>
      <c r="Q121">
        <v>172</v>
      </c>
      <c r="R121">
        <v>1</v>
      </c>
      <c r="S121">
        <v>191</v>
      </c>
      <c r="T121">
        <v>201</v>
      </c>
      <c r="U121">
        <v>1</v>
      </c>
    </row>
    <row r="122" spans="1:21">
      <c r="A122">
        <v>11</v>
      </c>
      <c r="B122">
        <v>21</v>
      </c>
      <c r="C122">
        <v>32</v>
      </c>
      <c r="D122">
        <v>43</v>
      </c>
      <c r="E122">
        <v>1835</v>
      </c>
      <c r="F122">
        <v>61</v>
      </c>
      <c r="G122">
        <v>73</v>
      </c>
      <c r="H122">
        <v>3</v>
      </c>
      <c r="I122">
        <v>92</v>
      </c>
      <c r="J122">
        <v>101</v>
      </c>
      <c r="K122">
        <v>2</v>
      </c>
      <c r="L122">
        <v>121</v>
      </c>
      <c r="M122">
        <v>25</v>
      </c>
      <c r="N122">
        <v>143</v>
      </c>
      <c r="O122">
        <v>152</v>
      </c>
      <c r="P122">
        <v>2</v>
      </c>
      <c r="Q122">
        <v>173</v>
      </c>
      <c r="R122">
        <v>1</v>
      </c>
      <c r="S122">
        <v>192</v>
      </c>
      <c r="T122">
        <v>201</v>
      </c>
      <c r="U122">
        <v>2</v>
      </c>
    </row>
    <row r="123" spans="1:21">
      <c r="A123">
        <v>11</v>
      </c>
      <c r="B123">
        <v>6</v>
      </c>
      <c r="C123">
        <v>31</v>
      </c>
      <c r="D123">
        <v>46</v>
      </c>
      <c r="E123">
        <v>1198</v>
      </c>
      <c r="F123">
        <v>61</v>
      </c>
      <c r="G123">
        <v>75</v>
      </c>
      <c r="H123">
        <v>4</v>
      </c>
      <c r="I123">
        <v>92</v>
      </c>
      <c r="J123">
        <v>101</v>
      </c>
      <c r="K123">
        <v>4</v>
      </c>
      <c r="L123">
        <v>124</v>
      </c>
      <c r="M123">
        <v>35</v>
      </c>
      <c r="N123">
        <v>143</v>
      </c>
      <c r="O123">
        <v>153</v>
      </c>
      <c r="P123">
        <v>1</v>
      </c>
      <c r="Q123">
        <v>173</v>
      </c>
      <c r="R123">
        <v>1</v>
      </c>
      <c r="S123">
        <v>191</v>
      </c>
      <c r="T123">
        <v>201</v>
      </c>
      <c r="U123">
        <v>2</v>
      </c>
    </row>
    <row r="124" spans="1:21">
      <c r="A124">
        <v>11</v>
      </c>
      <c r="B124">
        <v>48</v>
      </c>
      <c r="C124">
        <v>34</v>
      </c>
      <c r="D124">
        <v>41</v>
      </c>
      <c r="E124">
        <v>6331</v>
      </c>
      <c r="F124">
        <v>61</v>
      </c>
      <c r="G124">
        <v>75</v>
      </c>
      <c r="H124">
        <v>4</v>
      </c>
      <c r="I124">
        <v>93</v>
      </c>
      <c r="J124">
        <v>101</v>
      </c>
      <c r="K124">
        <v>4</v>
      </c>
      <c r="L124">
        <v>124</v>
      </c>
      <c r="M124">
        <v>46</v>
      </c>
      <c r="N124">
        <v>143</v>
      </c>
      <c r="O124">
        <v>153</v>
      </c>
      <c r="P124">
        <v>2</v>
      </c>
      <c r="Q124">
        <v>173</v>
      </c>
      <c r="R124">
        <v>1</v>
      </c>
      <c r="S124">
        <v>192</v>
      </c>
      <c r="T124">
        <v>201</v>
      </c>
      <c r="U124">
        <v>2</v>
      </c>
    </row>
    <row r="125" spans="1:21">
      <c r="A125">
        <v>11</v>
      </c>
      <c r="B125">
        <v>6</v>
      </c>
      <c r="C125">
        <v>34</v>
      </c>
      <c r="D125">
        <v>40</v>
      </c>
      <c r="E125">
        <v>4716</v>
      </c>
      <c r="F125">
        <v>65</v>
      </c>
      <c r="G125">
        <v>72</v>
      </c>
      <c r="H125">
        <v>1</v>
      </c>
      <c r="I125">
        <v>93</v>
      </c>
      <c r="J125">
        <v>101</v>
      </c>
      <c r="K125">
        <v>3</v>
      </c>
      <c r="L125">
        <v>121</v>
      </c>
      <c r="M125">
        <v>44</v>
      </c>
      <c r="N125">
        <v>143</v>
      </c>
      <c r="O125">
        <v>152</v>
      </c>
      <c r="P125">
        <v>2</v>
      </c>
      <c r="Q125">
        <v>172</v>
      </c>
      <c r="R125">
        <v>2</v>
      </c>
      <c r="S125">
        <v>191</v>
      </c>
      <c r="T125">
        <v>201</v>
      </c>
      <c r="U125">
        <v>1</v>
      </c>
    </row>
    <row r="126" spans="1:21">
      <c r="A126">
        <v>11</v>
      </c>
      <c r="B126">
        <v>15</v>
      </c>
      <c r="C126">
        <v>34</v>
      </c>
      <c r="D126">
        <v>42</v>
      </c>
      <c r="E126">
        <v>975</v>
      </c>
      <c r="F126">
        <v>61</v>
      </c>
      <c r="G126">
        <v>73</v>
      </c>
      <c r="H126">
        <v>2</v>
      </c>
      <c r="I126">
        <v>91</v>
      </c>
      <c r="J126">
        <v>101</v>
      </c>
      <c r="K126">
        <v>3</v>
      </c>
      <c r="L126">
        <v>122</v>
      </c>
      <c r="M126">
        <v>25</v>
      </c>
      <c r="N126">
        <v>143</v>
      </c>
      <c r="O126">
        <v>152</v>
      </c>
      <c r="P126">
        <v>2</v>
      </c>
      <c r="Q126">
        <v>173</v>
      </c>
      <c r="R126">
        <v>1</v>
      </c>
      <c r="S126">
        <v>191</v>
      </c>
      <c r="T126">
        <v>201</v>
      </c>
      <c r="U126">
        <v>1</v>
      </c>
    </row>
    <row r="127" spans="1:21">
      <c r="A127">
        <v>11</v>
      </c>
      <c r="B127">
        <v>12</v>
      </c>
      <c r="C127">
        <v>34</v>
      </c>
      <c r="D127">
        <v>40</v>
      </c>
      <c r="E127">
        <v>2121</v>
      </c>
      <c r="F127">
        <v>61</v>
      </c>
      <c r="G127">
        <v>73</v>
      </c>
      <c r="H127">
        <v>4</v>
      </c>
      <c r="I127">
        <v>93</v>
      </c>
      <c r="J127">
        <v>101</v>
      </c>
      <c r="K127">
        <v>2</v>
      </c>
      <c r="L127">
        <v>122</v>
      </c>
      <c r="M127">
        <v>30</v>
      </c>
      <c r="N127">
        <v>143</v>
      </c>
      <c r="O127">
        <v>152</v>
      </c>
      <c r="P127">
        <v>2</v>
      </c>
      <c r="Q127">
        <v>173</v>
      </c>
      <c r="R127">
        <v>1</v>
      </c>
      <c r="S127">
        <v>191</v>
      </c>
      <c r="T127">
        <v>201</v>
      </c>
      <c r="U127">
        <v>1</v>
      </c>
    </row>
    <row r="128" spans="1:21">
      <c r="A128">
        <v>11</v>
      </c>
      <c r="B128">
        <v>12</v>
      </c>
      <c r="C128">
        <v>32</v>
      </c>
      <c r="D128">
        <v>43</v>
      </c>
      <c r="E128">
        <v>701</v>
      </c>
      <c r="F128">
        <v>61</v>
      </c>
      <c r="G128">
        <v>73</v>
      </c>
      <c r="H128">
        <v>4</v>
      </c>
      <c r="I128">
        <v>94</v>
      </c>
      <c r="J128">
        <v>101</v>
      </c>
      <c r="K128">
        <v>2</v>
      </c>
      <c r="L128">
        <v>121</v>
      </c>
      <c r="M128">
        <v>40</v>
      </c>
      <c r="N128">
        <v>143</v>
      </c>
      <c r="O128">
        <v>152</v>
      </c>
      <c r="P128">
        <v>1</v>
      </c>
      <c r="Q128">
        <v>172</v>
      </c>
      <c r="R128">
        <v>1</v>
      </c>
      <c r="S128">
        <v>191</v>
      </c>
      <c r="T128">
        <v>201</v>
      </c>
      <c r="U128">
        <v>1</v>
      </c>
    </row>
    <row r="129" spans="1:21">
      <c r="A129">
        <v>11</v>
      </c>
      <c r="B129">
        <v>12</v>
      </c>
      <c r="C129">
        <v>32</v>
      </c>
      <c r="D129">
        <v>40</v>
      </c>
      <c r="E129">
        <v>3651</v>
      </c>
      <c r="F129">
        <v>64</v>
      </c>
      <c r="G129">
        <v>73</v>
      </c>
      <c r="H129">
        <v>1</v>
      </c>
      <c r="I129">
        <v>93</v>
      </c>
      <c r="J129">
        <v>101</v>
      </c>
      <c r="K129">
        <v>3</v>
      </c>
      <c r="L129">
        <v>122</v>
      </c>
      <c r="M129">
        <v>31</v>
      </c>
      <c r="N129">
        <v>143</v>
      </c>
      <c r="O129">
        <v>152</v>
      </c>
      <c r="P129">
        <v>1</v>
      </c>
      <c r="Q129">
        <v>173</v>
      </c>
      <c r="R129">
        <v>2</v>
      </c>
      <c r="S129">
        <v>191</v>
      </c>
      <c r="T129">
        <v>201</v>
      </c>
      <c r="U129">
        <v>1</v>
      </c>
    </row>
    <row r="130" spans="1:21">
      <c r="A130">
        <v>11</v>
      </c>
      <c r="B130">
        <v>24</v>
      </c>
      <c r="C130">
        <v>32</v>
      </c>
      <c r="D130">
        <v>43</v>
      </c>
      <c r="E130">
        <v>2384</v>
      </c>
      <c r="F130">
        <v>61</v>
      </c>
      <c r="G130">
        <v>75</v>
      </c>
      <c r="H130">
        <v>4</v>
      </c>
      <c r="I130">
        <v>93</v>
      </c>
      <c r="J130">
        <v>101</v>
      </c>
      <c r="K130">
        <v>4</v>
      </c>
      <c r="L130">
        <v>121</v>
      </c>
      <c r="M130">
        <v>64</v>
      </c>
      <c r="N130">
        <v>141</v>
      </c>
      <c r="O130">
        <v>151</v>
      </c>
      <c r="P130">
        <v>1</v>
      </c>
      <c r="Q130">
        <v>172</v>
      </c>
      <c r="R130">
        <v>1</v>
      </c>
      <c r="S130">
        <v>191</v>
      </c>
      <c r="T130">
        <v>201</v>
      </c>
      <c r="U130">
        <v>1</v>
      </c>
    </row>
    <row r="131" spans="1:21">
      <c r="A131">
        <v>11</v>
      </c>
      <c r="B131">
        <v>12</v>
      </c>
      <c r="C131">
        <v>34</v>
      </c>
      <c r="D131">
        <v>40</v>
      </c>
      <c r="E131">
        <v>3499</v>
      </c>
      <c r="F131">
        <v>61</v>
      </c>
      <c r="G131">
        <v>73</v>
      </c>
      <c r="H131">
        <v>3</v>
      </c>
      <c r="I131">
        <v>92</v>
      </c>
      <c r="J131">
        <v>102</v>
      </c>
      <c r="K131">
        <v>2</v>
      </c>
      <c r="L131">
        <v>121</v>
      </c>
      <c r="M131">
        <v>29</v>
      </c>
      <c r="N131">
        <v>143</v>
      </c>
      <c r="O131">
        <v>152</v>
      </c>
      <c r="P131">
        <v>2</v>
      </c>
      <c r="Q131">
        <v>173</v>
      </c>
      <c r="R131">
        <v>1</v>
      </c>
      <c r="S131">
        <v>191</v>
      </c>
      <c r="T131">
        <v>201</v>
      </c>
      <c r="U131">
        <v>2</v>
      </c>
    </row>
    <row r="132" spans="1:21">
      <c r="A132">
        <v>11</v>
      </c>
      <c r="B132">
        <v>12</v>
      </c>
      <c r="C132">
        <v>34</v>
      </c>
      <c r="D132">
        <v>40</v>
      </c>
      <c r="E132">
        <v>4843</v>
      </c>
      <c r="F132">
        <v>61</v>
      </c>
      <c r="G132">
        <v>75</v>
      </c>
      <c r="H132">
        <v>3</v>
      </c>
      <c r="I132">
        <v>93</v>
      </c>
      <c r="J132">
        <v>102</v>
      </c>
      <c r="K132">
        <v>4</v>
      </c>
      <c r="L132">
        <v>122</v>
      </c>
      <c r="M132">
        <v>43</v>
      </c>
      <c r="N132">
        <v>143</v>
      </c>
      <c r="O132">
        <v>151</v>
      </c>
      <c r="P132">
        <v>2</v>
      </c>
      <c r="Q132">
        <v>173</v>
      </c>
      <c r="R132">
        <v>1</v>
      </c>
      <c r="S132">
        <v>192</v>
      </c>
      <c r="T132">
        <v>201</v>
      </c>
      <c r="U132">
        <v>2</v>
      </c>
    </row>
    <row r="133" spans="1:21">
      <c r="A133">
        <v>11</v>
      </c>
      <c r="B133">
        <v>36</v>
      </c>
      <c r="C133">
        <v>33</v>
      </c>
      <c r="D133">
        <v>46</v>
      </c>
      <c r="E133">
        <v>6887</v>
      </c>
      <c r="F133">
        <v>61</v>
      </c>
      <c r="G133">
        <v>73</v>
      </c>
      <c r="H133">
        <v>4</v>
      </c>
      <c r="I133">
        <v>93</v>
      </c>
      <c r="J133">
        <v>101</v>
      </c>
      <c r="K133">
        <v>3</v>
      </c>
      <c r="L133">
        <v>122</v>
      </c>
      <c r="M133">
        <v>29</v>
      </c>
      <c r="N133">
        <v>142</v>
      </c>
      <c r="O133">
        <v>152</v>
      </c>
      <c r="P133">
        <v>1</v>
      </c>
      <c r="Q133">
        <v>173</v>
      </c>
      <c r="R133">
        <v>1</v>
      </c>
      <c r="S133">
        <v>192</v>
      </c>
      <c r="T133">
        <v>201</v>
      </c>
      <c r="U133">
        <v>2</v>
      </c>
    </row>
    <row r="134" spans="1:21">
      <c r="A134">
        <v>11</v>
      </c>
      <c r="B134">
        <v>12</v>
      </c>
      <c r="C134">
        <v>32</v>
      </c>
      <c r="D134">
        <v>40</v>
      </c>
      <c r="E134">
        <v>900</v>
      </c>
      <c r="F134">
        <v>65</v>
      </c>
      <c r="G134">
        <v>73</v>
      </c>
      <c r="H134">
        <v>4</v>
      </c>
      <c r="I134">
        <v>94</v>
      </c>
      <c r="J134">
        <v>101</v>
      </c>
      <c r="K134">
        <v>2</v>
      </c>
      <c r="L134">
        <v>123</v>
      </c>
      <c r="M134">
        <v>23</v>
      </c>
      <c r="N134">
        <v>143</v>
      </c>
      <c r="O134">
        <v>152</v>
      </c>
      <c r="P134">
        <v>1</v>
      </c>
      <c r="Q134">
        <v>173</v>
      </c>
      <c r="R134">
        <v>1</v>
      </c>
      <c r="S134">
        <v>191</v>
      </c>
      <c r="T134">
        <v>201</v>
      </c>
      <c r="U134">
        <v>2</v>
      </c>
    </row>
    <row r="135" spans="1:21">
      <c r="A135">
        <v>11</v>
      </c>
      <c r="B135">
        <v>14</v>
      </c>
      <c r="C135">
        <v>32</v>
      </c>
      <c r="D135">
        <v>40</v>
      </c>
      <c r="E135">
        <v>3973</v>
      </c>
      <c r="F135">
        <v>61</v>
      </c>
      <c r="G135">
        <v>71</v>
      </c>
      <c r="H135">
        <v>1</v>
      </c>
      <c r="I135">
        <v>93</v>
      </c>
      <c r="J135">
        <v>101</v>
      </c>
      <c r="K135">
        <v>4</v>
      </c>
      <c r="L135">
        <v>124</v>
      </c>
      <c r="M135">
        <v>22</v>
      </c>
      <c r="N135">
        <v>143</v>
      </c>
      <c r="O135">
        <v>153</v>
      </c>
      <c r="P135">
        <v>1</v>
      </c>
      <c r="Q135">
        <v>173</v>
      </c>
      <c r="R135">
        <v>1</v>
      </c>
      <c r="S135">
        <v>191</v>
      </c>
      <c r="T135">
        <v>201</v>
      </c>
      <c r="U135">
        <v>1</v>
      </c>
    </row>
    <row r="136" spans="1:21">
      <c r="A136">
        <v>11</v>
      </c>
      <c r="B136">
        <v>24</v>
      </c>
      <c r="C136">
        <v>32</v>
      </c>
      <c r="D136">
        <v>40</v>
      </c>
      <c r="E136">
        <v>2303</v>
      </c>
      <c r="F136">
        <v>61</v>
      </c>
      <c r="G136">
        <v>75</v>
      </c>
      <c r="H136">
        <v>4</v>
      </c>
      <c r="I136">
        <v>93</v>
      </c>
      <c r="J136">
        <v>102</v>
      </c>
      <c r="K136">
        <v>1</v>
      </c>
      <c r="L136">
        <v>121</v>
      </c>
      <c r="M136">
        <v>45</v>
      </c>
      <c r="N136">
        <v>143</v>
      </c>
      <c r="O136">
        <v>152</v>
      </c>
      <c r="P136">
        <v>1</v>
      </c>
      <c r="Q136">
        <v>173</v>
      </c>
      <c r="R136">
        <v>1</v>
      </c>
      <c r="S136">
        <v>191</v>
      </c>
      <c r="T136">
        <v>201</v>
      </c>
      <c r="U136">
        <v>2</v>
      </c>
    </row>
    <row r="137" spans="1:21">
      <c r="A137">
        <v>11</v>
      </c>
      <c r="B137">
        <v>48</v>
      </c>
      <c r="C137">
        <v>32</v>
      </c>
      <c r="D137">
        <v>46</v>
      </c>
      <c r="E137">
        <v>7476</v>
      </c>
      <c r="F137">
        <v>61</v>
      </c>
      <c r="G137">
        <v>74</v>
      </c>
      <c r="H137">
        <v>4</v>
      </c>
      <c r="I137">
        <v>93</v>
      </c>
      <c r="J137">
        <v>101</v>
      </c>
      <c r="K137">
        <v>1</v>
      </c>
      <c r="L137">
        <v>124</v>
      </c>
      <c r="M137">
        <v>50</v>
      </c>
      <c r="N137">
        <v>143</v>
      </c>
      <c r="O137">
        <v>153</v>
      </c>
      <c r="P137">
        <v>1</v>
      </c>
      <c r="Q137">
        <v>174</v>
      </c>
      <c r="R137">
        <v>1</v>
      </c>
      <c r="S137">
        <v>192</v>
      </c>
      <c r="T137">
        <v>201</v>
      </c>
      <c r="U137">
        <v>1</v>
      </c>
    </row>
    <row r="138" spans="1:21">
      <c r="A138">
        <v>11</v>
      </c>
      <c r="B138">
        <v>12</v>
      </c>
      <c r="C138">
        <v>32</v>
      </c>
      <c r="D138">
        <v>46</v>
      </c>
      <c r="E138">
        <v>684</v>
      </c>
      <c r="F138">
        <v>61</v>
      </c>
      <c r="G138">
        <v>73</v>
      </c>
      <c r="H138">
        <v>4</v>
      </c>
      <c r="I138">
        <v>93</v>
      </c>
      <c r="J138">
        <v>101</v>
      </c>
      <c r="K138">
        <v>4</v>
      </c>
      <c r="L138">
        <v>123</v>
      </c>
      <c r="M138">
        <v>40</v>
      </c>
      <c r="N138">
        <v>143</v>
      </c>
      <c r="O138">
        <v>151</v>
      </c>
      <c r="P138">
        <v>1</v>
      </c>
      <c r="Q138">
        <v>172</v>
      </c>
      <c r="R138">
        <v>2</v>
      </c>
      <c r="S138">
        <v>191</v>
      </c>
      <c r="T138">
        <v>201</v>
      </c>
      <c r="U138">
        <v>2</v>
      </c>
    </row>
    <row r="139" spans="1:21">
      <c r="A139">
        <v>11</v>
      </c>
      <c r="B139">
        <v>30</v>
      </c>
      <c r="C139">
        <v>30</v>
      </c>
      <c r="D139">
        <v>42</v>
      </c>
      <c r="E139">
        <v>4583</v>
      </c>
      <c r="F139">
        <v>61</v>
      </c>
      <c r="G139">
        <v>73</v>
      </c>
      <c r="H139">
        <v>2</v>
      </c>
      <c r="I139">
        <v>91</v>
      </c>
      <c r="J139">
        <v>103</v>
      </c>
      <c r="K139">
        <v>2</v>
      </c>
      <c r="L139">
        <v>121</v>
      </c>
      <c r="M139">
        <v>32</v>
      </c>
      <c r="N139">
        <v>143</v>
      </c>
      <c r="O139">
        <v>152</v>
      </c>
      <c r="P139">
        <v>2</v>
      </c>
      <c r="Q139">
        <v>173</v>
      </c>
      <c r="R139">
        <v>1</v>
      </c>
      <c r="S139">
        <v>191</v>
      </c>
      <c r="T139">
        <v>201</v>
      </c>
      <c r="U139">
        <v>1</v>
      </c>
    </row>
    <row r="140" spans="1:21">
      <c r="A140">
        <v>11</v>
      </c>
      <c r="B140">
        <v>18</v>
      </c>
      <c r="C140">
        <v>34</v>
      </c>
      <c r="D140">
        <v>43</v>
      </c>
      <c r="E140">
        <v>1880</v>
      </c>
      <c r="F140">
        <v>61</v>
      </c>
      <c r="G140">
        <v>74</v>
      </c>
      <c r="H140">
        <v>4</v>
      </c>
      <c r="I140">
        <v>94</v>
      </c>
      <c r="J140">
        <v>101</v>
      </c>
      <c r="K140">
        <v>1</v>
      </c>
      <c r="L140">
        <v>122</v>
      </c>
      <c r="M140">
        <v>32</v>
      </c>
      <c r="N140">
        <v>143</v>
      </c>
      <c r="O140">
        <v>152</v>
      </c>
      <c r="P140">
        <v>2</v>
      </c>
      <c r="Q140">
        <v>174</v>
      </c>
      <c r="R140">
        <v>1</v>
      </c>
      <c r="S140">
        <v>192</v>
      </c>
      <c r="T140">
        <v>201</v>
      </c>
      <c r="U140">
        <v>1</v>
      </c>
    </row>
    <row r="141" spans="1:21">
      <c r="A141">
        <v>11</v>
      </c>
      <c r="B141">
        <v>18</v>
      </c>
      <c r="C141">
        <v>32</v>
      </c>
      <c r="D141">
        <v>46</v>
      </c>
      <c r="E141">
        <v>750</v>
      </c>
      <c r="F141">
        <v>61</v>
      </c>
      <c r="G141">
        <v>71</v>
      </c>
      <c r="H141">
        <v>4</v>
      </c>
      <c r="I141">
        <v>92</v>
      </c>
      <c r="J141">
        <v>101</v>
      </c>
      <c r="K141">
        <v>1</v>
      </c>
      <c r="L141">
        <v>121</v>
      </c>
      <c r="M141">
        <v>27</v>
      </c>
      <c r="N141">
        <v>143</v>
      </c>
      <c r="O141">
        <v>152</v>
      </c>
      <c r="P141">
        <v>1</v>
      </c>
      <c r="Q141">
        <v>171</v>
      </c>
      <c r="R141">
        <v>1</v>
      </c>
      <c r="S141">
        <v>191</v>
      </c>
      <c r="T141">
        <v>201</v>
      </c>
      <c r="U141">
        <v>2</v>
      </c>
    </row>
    <row r="142" spans="1:21">
      <c r="A142">
        <v>11</v>
      </c>
      <c r="B142">
        <v>42</v>
      </c>
      <c r="C142">
        <v>33</v>
      </c>
      <c r="D142">
        <v>43</v>
      </c>
      <c r="E142">
        <v>4370</v>
      </c>
      <c r="F142">
        <v>61</v>
      </c>
      <c r="G142">
        <v>74</v>
      </c>
      <c r="H142">
        <v>3</v>
      </c>
      <c r="I142">
        <v>93</v>
      </c>
      <c r="J142">
        <v>101</v>
      </c>
      <c r="K142">
        <v>2</v>
      </c>
      <c r="L142">
        <v>122</v>
      </c>
      <c r="M142">
        <v>26</v>
      </c>
      <c r="N142">
        <v>141</v>
      </c>
      <c r="O142">
        <v>152</v>
      </c>
      <c r="P142">
        <v>2</v>
      </c>
      <c r="Q142">
        <v>173</v>
      </c>
      <c r="R142">
        <v>2</v>
      </c>
      <c r="S142">
        <v>192</v>
      </c>
      <c r="T142">
        <v>201</v>
      </c>
      <c r="U142">
        <v>2</v>
      </c>
    </row>
    <row r="143" spans="1:21">
      <c r="A143">
        <v>11</v>
      </c>
      <c r="B143">
        <v>18</v>
      </c>
      <c r="C143">
        <v>31</v>
      </c>
      <c r="D143">
        <v>42</v>
      </c>
      <c r="E143">
        <v>1553</v>
      </c>
      <c r="F143">
        <v>61</v>
      </c>
      <c r="G143">
        <v>73</v>
      </c>
      <c r="H143">
        <v>4</v>
      </c>
      <c r="I143">
        <v>93</v>
      </c>
      <c r="J143">
        <v>101</v>
      </c>
      <c r="K143">
        <v>3</v>
      </c>
      <c r="L143">
        <v>123</v>
      </c>
      <c r="M143">
        <v>44</v>
      </c>
      <c r="N143">
        <v>141</v>
      </c>
      <c r="O143">
        <v>152</v>
      </c>
      <c r="P143">
        <v>1</v>
      </c>
      <c r="Q143">
        <v>173</v>
      </c>
      <c r="R143">
        <v>1</v>
      </c>
      <c r="S143">
        <v>191</v>
      </c>
      <c r="T143">
        <v>201</v>
      </c>
      <c r="U143">
        <v>2</v>
      </c>
    </row>
    <row r="144" spans="1:21">
      <c r="A144">
        <v>11</v>
      </c>
      <c r="B144">
        <v>27</v>
      </c>
      <c r="C144">
        <v>32</v>
      </c>
      <c r="D144">
        <v>43</v>
      </c>
      <c r="E144">
        <v>3416</v>
      </c>
      <c r="F144">
        <v>61</v>
      </c>
      <c r="G144">
        <v>73</v>
      </c>
      <c r="H144">
        <v>3</v>
      </c>
      <c r="I144">
        <v>93</v>
      </c>
      <c r="J144">
        <v>101</v>
      </c>
      <c r="K144">
        <v>2</v>
      </c>
      <c r="L144">
        <v>123</v>
      </c>
      <c r="M144">
        <v>27</v>
      </c>
      <c r="N144">
        <v>143</v>
      </c>
      <c r="O144">
        <v>152</v>
      </c>
      <c r="P144">
        <v>1</v>
      </c>
      <c r="Q144">
        <v>174</v>
      </c>
      <c r="R144">
        <v>1</v>
      </c>
      <c r="S144">
        <v>191</v>
      </c>
      <c r="T144">
        <v>201</v>
      </c>
      <c r="U144">
        <v>1</v>
      </c>
    </row>
    <row r="145" spans="1:21">
      <c r="A145">
        <v>11</v>
      </c>
      <c r="B145">
        <v>18</v>
      </c>
      <c r="C145">
        <v>32</v>
      </c>
      <c r="D145">
        <v>42</v>
      </c>
      <c r="E145">
        <v>2462</v>
      </c>
      <c r="F145">
        <v>61</v>
      </c>
      <c r="G145">
        <v>73</v>
      </c>
      <c r="H145">
        <v>2</v>
      </c>
      <c r="I145">
        <v>93</v>
      </c>
      <c r="J145">
        <v>101</v>
      </c>
      <c r="K145">
        <v>2</v>
      </c>
      <c r="L145">
        <v>123</v>
      </c>
      <c r="M145">
        <v>22</v>
      </c>
      <c r="N145">
        <v>143</v>
      </c>
      <c r="O145">
        <v>152</v>
      </c>
      <c r="P145">
        <v>1</v>
      </c>
      <c r="Q145">
        <v>173</v>
      </c>
      <c r="R145">
        <v>1</v>
      </c>
      <c r="S145">
        <v>191</v>
      </c>
      <c r="T145">
        <v>201</v>
      </c>
      <c r="U145">
        <v>2</v>
      </c>
    </row>
    <row r="146" spans="1:21">
      <c r="A146">
        <v>11</v>
      </c>
      <c r="B146">
        <v>24</v>
      </c>
      <c r="C146">
        <v>32</v>
      </c>
      <c r="D146">
        <v>43</v>
      </c>
      <c r="E146">
        <v>3660</v>
      </c>
      <c r="F146">
        <v>61</v>
      </c>
      <c r="G146">
        <v>73</v>
      </c>
      <c r="H146">
        <v>2</v>
      </c>
      <c r="I146">
        <v>92</v>
      </c>
      <c r="J146">
        <v>101</v>
      </c>
      <c r="K146">
        <v>4</v>
      </c>
      <c r="L146">
        <v>123</v>
      </c>
      <c r="M146">
        <v>28</v>
      </c>
      <c r="N146">
        <v>143</v>
      </c>
      <c r="O146">
        <v>152</v>
      </c>
      <c r="P146">
        <v>1</v>
      </c>
      <c r="Q146">
        <v>173</v>
      </c>
      <c r="R146">
        <v>1</v>
      </c>
      <c r="S146">
        <v>191</v>
      </c>
      <c r="T146">
        <v>201</v>
      </c>
      <c r="U146">
        <v>1</v>
      </c>
    </row>
    <row r="147" spans="1:21">
      <c r="A147">
        <v>11</v>
      </c>
      <c r="B147">
        <v>18</v>
      </c>
      <c r="C147">
        <v>32</v>
      </c>
      <c r="D147">
        <v>43</v>
      </c>
      <c r="E147">
        <v>2600</v>
      </c>
      <c r="F147">
        <v>61</v>
      </c>
      <c r="G147">
        <v>73</v>
      </c>
      <c r="H147">
        <v>4</v>
      </c>
      <c r="I147">
        <v>93</v>
      </c>
      <c r="J147">
        <v>101</v>
      </c>
      <c r="K147">
        <v>4</v>
      </c>
      <c r="L147">
        <v>124</v>
      </c>
      <c r="M147">
        <v>65</v>
      </c>
      <c r="N147">
        <v>143</v>
      </c>
      <c r="O147">
        <v>153</v>
      </c>
      <c r="P147">
        <v>2</v>
      </c>
      <c r="Q147">
        <v>173</v>
      </c>
      <c r="R147">
        <v>1</v>
      </c>
      <c r="S147">
        <v>191</v>
      </c>
      <c r="T147">
        <v>201</v>
      </c>
      <c r="U147">
        <v>2</v>
      </c>
    </row>
    <row r="148" spans="1:21">
      <c r="A148">
        <v>11</v>
      </c>
      <c r="B148">
        <v>6</v>
      </c>
      <c r="C148">
        <v>34</v>
      </c>
      <c r="D148">
        <v>40</v>
      </c>
      <c r="E148">
        <v>860</v>
      </c>
      <c r="F148">
        <v>61</v>
      </c>
      <c r="G148">
        <v>75</v>
      </c>
      <c r="H148">
        <v>1</v>
      </c>
      <c r="I148">
        <v>92</v>
      </c>
      <c r="J148">
        <v>101</v>
      </c>
      <c r="K148">
        <v>4</v>
      </c>
      <c r="L148">
        <v>124</v>
      </c>
      <c r="M148">
        <v>39</v>
      </c>
      <c r="N148">
        <v>143</v>
      </c>
      <c r="O148">
        <v>152</v>
      </c>
      <c r="P148">
        <v>2</v>
      </c>
      <c r="Q148">
        <v>173</v>
      </c>
      <c r="R148">
        <v>1</v>
      </c>
      <c r="S148">
        <v>192</v>
      </c>
      <c r="T148">
        <v>201</v>
      </c>
      <c r="U148">
        <v>1</v>
      </c>
    </row>
    <row r="149" spans="1:21">
      <c r="A149">
        <v>11</v>
      </c>
      <c r="B149">
        <v>12</v>
      </c>
      <c r="C149">
        <v>32</v>
      </c>
      <c r="D149">
        <v>42</v>
      </c>
      <c r="E149">
        <v>1858</v>
      </c>
      <c r="F149">
        <v>61</v>
      </c>
      <c r="G149">
        <v>72</v>
      </c>
      <c r="H149">
        <v>4</v>
      </c>
      <c r="I149">
        <v>92</v>
      </c>
      <c r="J149">
        <v>101</v>
      </c>
      <c r="K149">
        <v>1</v>
      </c>
      <c r="L149">
        <v>123</v>
      </c>
      <c r="M149">
        <v>22</v>
      </c>
      <c r="N149">
        <v>143</v>
      </c>
      <c r="O149">
        <v>151</v>
      </c>
      <c r="P149">
        <v>1</v>
      </c>
      <c r="Q149">
        <v>173</v>
      </c>
      <c r="R149">
        <v>1</v>
      </c>
      <c r="S149">
        <v>191</v>
      </c>
      <c r="T149">
        <v>201</v>
      </c>
      <c r="U149">
        <v>1</v>
      </c>
    </row>
    <row r="150" spans="1:21">
      <c r="A150">
        <v>11</v>
      </c>
      <c r="B150">
        <v>36</v>
      </c>
      <c r="C150">
        <v>34</v>
      </c>
      <c r="D150">
        <v>42</v>
      </c>
      <c r="E150">
        <v>5371</v>
      </c>
      <c r="F150">
        <v>61</v>
      </c>
      <c r="G150">
        <v>73</v>
      </c>
      <c r="H150">
        <v>3</v>
      </c>
      <c r="I150">
        <v>93</v>
      </c>
      <c r="J150">
        <v>103</v>
      </c>
      <c r="K150">
        <v>2</v>
      </c>
      <c r="L150">
        <v>122</v>
      </c>
      <c r="M150">
        <v>28</v>
      </c>
      <c r="N150">
        <v>143</v>
      </c>
      <c r="O150">
        <v>152</v>
      </c>
      <c r="P150">
        <v>2</v>
      </c>
      <c r="Q150">
        <v>173</v>
      </c>
      <c r="R150">
        <v>1</v>
      </c>
      <c r="S150">
        <v>191</v>
      </c>
      <c r="T150">
        <v>201</v>
      </c>
      <c r="U150">
        <v>1</v>
      </c>
    </row>
    <row r="151" spans="1:21">
      <c r="A151">
        <v>11</v>
      </c>
      <c r="B151">
        <v>6</v>
      </c>
      <c r="C151">
        <v>34</v>
      </c>
      <c r="D151">
        <v>40</v>
      </c>
      <c r="E151">
        <v>3676</v>
      </c>
      <c r="F151">
        <v>61</v>
      </c>
      <c r="G151">
        <v>73</v>
      </c>
      <c r="H151">
        <v>1</v>
      </c>
      <c r="I151">
        <v>93</v>
      </c>
      <c r="J151">
        <v>101</v>
      </c>
      <c r="K151">
        <v>3</v>
      </c>
      <c r="L151">
        <v>121</v>
      </c>
      <c r="M151">
        <v>37</v>
      </c>
      <c r="N151">
        <v>143</v>
      </c>
      <c r="O151">
        <v>151</v>
      </c>
      <c r="P151">
        <v>3</v>
      </c>
      <c r="Q151">
        <v>173</v>
      </c>
      <c r="R151">
        <v>2</v>
      </c>
      <c r="S151">
        <v>191</v>
      </c>
      <c r="T151">
        <v>201</v>
      </c>
      <c r="U151">
        <v>1</v>
      </c>
    </row>
    <row r="152" spans="1:21">
      <c r="A152">
        <v>11</v>
      </c>
      <c r="B152">
        <v>24</v>
      </c>
      <c r="C152">
        <v>31</v>
      </c>
      <c r="D152">
        <v>41</v>
      </c>
      <c r="E152">
        <v>3632</v>
      </c>
      <c r="F152">
        <v>61</v>
      </c>
      <c r="G152">
        <v>73</v>
      </c>
      <c r="H152">
        <v>1</v>
      </c>
      <c r="I152">
        <v>92</v>
      </c>
      <c r="J152">
        <v>103</v>
      </c>
      <c r="K152">
        <v>4</v>
      </c>
      <c r="L152">
        <v>123</v>
      </c>
      <c r="M152">
        <v>22</v>
      </c>
      <c r="N152">
        <v>141</v>
      </c>
      <c r="O152">
        <v>151</v>
      </c>
      <c r="P152">
        <v>1</v>
      </c>
      <c r="Q152">
        <v>173</v>
      </c>
      <c r="R152">
        <v>1</v>
      </c>
      <c r="S152">
        <v>191</v>
      </c>
      <c r="T152">
        <v>202</v>
      </c>
      <c r="U152">
        <v>1</v>
      </c>
    </row>
    <row r="153" spans="1:21">
      <c r="A153">
        <v>11</v>
      </c>
      <c r="B153">
        <v>21</v>
      </c>
      <c r="C153">
        <v>32</v>
      </c>
      <c r="D153">
        <v>43</v>
      </c>
      <c r="E153">
        <v>3357</v>
      </c>
      <c r="F153">
        <v>64</v>
      </c>
      <c r="G153">
        <v>72</v>
      </c>
      <c r="H153">
        <v>4</v>
      </c>
      <c r="I153">
        <v>92</v>
      </c>
      <c r="J153">
        <v>101</v>
      </c>
      <c r="K153">
        <v>2</v>
      </c>
      <c r="L153">
        <v>123</v>
      </c>
      <c r="M153">
        <v>29</v>
      </c>
      <c r="N153">
        <v>141</v>
      </c>
      <c r="O153">
        <v>152</v>
      </c>
      <c r="P153">
        <v>1</v>
      </c>
      <c r="Q153">
        <v>173</v>
      </c>
      <c r="R153">
        <v>1</v>
      </c>
      <c r="S153">
        <v>191</v>
      </c>
      <c r="T153">
        <v>201</v>
      </c>
      <c r="U153">
        <v>1</v>
      </c>
    </row>
    <row r="154" spans="1:21">
      <c r="A154">
        <v>11</v>
      </c>
      <c r="B154">
        <v>12</v>
      </c>
      <c r="C154">
        <v>32</v>
      </c>
      <c r="D154">
        <v>44</v>
      </c>
      <c r="E154">
        <v>741</v>
      </c>
      <c r="F154">
        <v>62</v>
      </c>
      <c r="G154">
        <v>71</v>
      </c>
      <c r="H154">
        <v>4</v>
      </c>
      <c r="I154">
        <v>92</v>
      </c>
      <c r="J154">
        <v>101</v>
      </c>
      <c r="K154">
        <v>3</v>
      </c>
      <c r="L154">
        <v>122</v>
      </c>
      <c r="M154">
        <v>22</v>
      </c>
      <c r="N154">
        <v>143</v>
      </c>
      <c r="O154">
        <v>152</v>
      </c>
      <c r="P154">
        <v>1</v>
      </c>
      <c r="Q154">
        <v>173</v>
      </c>
      <c r="R154">
        <v>1</v>
      </c>
      <c r="S154">
        <v>191</v>
      </c>
      <c r="T154">
        <v>201</v>
      </c>
      <c r="U154">
        <v>2</v>
      </c>
    </row>
    <row r="155" spans="1:21">
      <c r="A155">
        <v>11</v>
      </c>
      <c r="B155">
        <v>24</v>
      </c>
      <c r="C155">
        <v>31</v>
      </c>
      <c r="D155">
        <v>42</v>
      </c>
      <c r="E155">
        <v>2828</v>
      </c>
      <c r="F155">
        <v>63</v>
      </c>
      <c r="G155">
        <v>73</v>
      </c>
      <c r="H155">
        <v>4</v>
      </c>
      <c r="I155">
        <v>93</v>
      </c>
      <c r="J155">
        <v>101</v>
      </c>
      <c r="K155">
        <v>4</v>
      </c>
      <c r="L155">
        <v>121</v>
      </c>
      <c r="M155">
        <v>22</v>
      </c>
      <c r="N155">
        <v>142</v>
      </c>
      <c r="O155">
        <v>152</v>
      </c>
      <c r="P155">
        <v>1</v>
      </c>
      <c r="Q155">
        <v>173</v>
      </c>
      <c r="R155">
        <v>1</v>
      </c>
      <c r="S155">
        <v>192</v>
      </c>
      <c r="T155">
        <v>201</v>
      </c>
      <c r="U155">
        <v>1</v>
      </c>
    </row>
    <row r="156" spans="1:21">
      <c r="A156">
        <v>11</v>
      </c>
      <c r="B156">
        <v>24</v>
      </c>
      <c r="C156">
        <v>32</v>
      </c>
      <c r="D156">
        <v>40</v>
      </c>
      <c r="E156">
        <v>1442</v>
      </c>
      <c r="F156">
        <v>61</v>
      </c>
      <c r="G156">
        <v>74</v>
      </c>
      <c r="H156">
        <v>4</v>
      </c>
      <c r="I156">
        <v>92</v>
      </c>
      <c r="J156">
        <v>101</v>
      </c>
      <c r="K156">
        <v>4</v>
      </c>
      <c r="L156">
        <v>123</v>
      </c>
      <c r="M156">
        <v>23</v>
      </c>
      <c r="N156">
        <v>143</v>
      </c>
      <c r="O156">
        <v>151</v>
      </c>
      <c r="P156">
        <v>2</v>
      </c>
      <c r="Q156">
        <v>173</v>
      </c>
      <c r="R156">
        <v>1</v>
      </c>
      <c r="S156">
        <v>191</v>
      </c>
      <c r="T156">
        <v>201</v>
      </c>
      <c r="U156">
        <v>2</v>
      </c>
    </row>
    <row r="157" spans="1:21">
      <c r="A157">
        <v>11</v>
      </c>
      <c r="B157">
        <v>12</v>
      </c>
      <c r="C157">
        <v>32</v>
      </c>
      <c r="D157">
        <v>42</v>
      </c>
      <c r="E157">
        <v>1282</v>
      </c>
      <c r="F157">
        <v>61</v>
      </c>
      <c r="G157">
        <v>73</v>
      </c>
      <c r="H157">
        <v>2</v>
      </c>
      <c r="I157">
        <v>92</v>
      </c>
      <c r="J157">
        <v>101</v>
      </c>
      <c r="K157">
        <v>4</v>
      </c>
      <c r="L157">
        <v>123</v>
      </c>
      <c r="M157">
        <v>20</v>
      </c>
      <c r="N157">
        <v>143</v>
      </c>
      <c r="O157">
        <v>151</v>
      </c>
      <c r="P157">
        <v>1</v>
      </c>
      <c r="Q157">
        <v>173</v>
      </c>
      <c r="R157">
        <v>1</v>
      </c>
      <c r="S157">
        <v>191</v>
      </c>
      <c r="T157">
        <v>201</v>
      </c>
      <c r="U157">
        <v>2</v>
      </c>
    </row>
    <row r="158" spans="1:21">
      <c r="A158">
        <v>11</v>
      </c>
      <c r="B158">
        <v>9</v>
      </c>
      <c r="C158">
        <v>34</v>
      </c>
      <c r="D158">
        <v>45</v>
      </c>
      <c r="E158">
        <v>1288</v>
      </c>
      <c r="F158">
        <v>62</v>
      </c>
      <c r="G158">
        <v>75</v>
      </c>
      <c r="H158">
        <v>3</v>
      </c>
      <c r="I158">
        <v>93</v>
      </c>
      <c r="J158">
        <v>103</v>
      </c>
      <c r="K158">
        <v>4</v>
      </c>
      <c r="L158">
        <v>121</v>
      </c>
      <c r="M158">
        <v>48</v>
      </c>
      <c r="N158">
        <v>143</v>
      </c>
      <c r="O158">
        <v>152</v>
      </c>
      <c r="P158">
        <v>2</v>
      </c>
      <c r="Q158">
        <v>173</v>
      </c>
      <c r="R158">
        <v>2</v>
      </c>
      <c r="S158">
        <v>191</v>
      </c>
      <c r="T158">
        <v>202</v>
      </c>
      <c r="U158">
        <v>1</v>
      </c>
    </row>
    <row r="159" spans="1:21">
      <c r="A159">
        <v>11</v>
      </c>
      <c r="B159">
        <v>12</v>
      </c>
      <c r="C159">
        <v>31</v>
      </c>
      <c r="D159">
        <v>48</v>
      </c>
      <c r="E159">
        <v>339</v>
      </c>
      <c r="F159">
        <v>61</v>
      </c>
      <c r="G159">
        <v>75</v>
      </c>
      <c r="H159">
        <v>4</v>
      </c>
      <c r="I159">
        <v>94</v>
      </c>
      <c r="J159">
        <v>101</v>
      </c>
      <c r="K159">
        <v>1</v>
      </c>
      <c r="L159">
        <v>123</v>
      </c>
      <c r="M159">
        <v>45</v>
      </c>
      <c r="N159">
        <v>141</v>
      </c>
      <c r="O159">
        <v>152</v>
      </c>
      <c r="P159">
        <v>1</v>
      </c>
      <c r="Q159">
        <v>172</v>
      </c>
      <c r="R159">
        <v>1</v>
      </c>
      <c r="S159">
        <v>191</v>
      </c>
      <c r="T159">
        <v>201</v>
      </c>
      <c r="U159">
        <v>1</v>
      </c>
    </row>
    <row r="160" spans="1:21">
      <c r="A160">
        <v>11</v>
      </c>
      <c r="B160">
        <v>24</v>
      </c>
      <c r="C160">
        <v>31</v>
      </c>
      <c r="D160">
        <v>410</v>
      </c>
      <c r="E160">
        <v>1358</v>
      </c>
      <c r="F160">
        <v>65</v>
      </c>
      <c r="G160">
        <v>75</v>
      </c>
      <c r="H160">
        <v>4</v>
      </c>
      <c r="I160">
        <v>93</v>
      </c>
      <c r="J160">
        <v>101</v>
      </c>
      <c r="K160">
        <v>3</v>
      </c>
      <c r="L160">
        <v>123</v>
      </c>
      <c r="M160">
        <v>40</v>
      </c>
      <c r="N160">
        <v>142</v>
      </c>
      <c r="O160">
        <v>152</v>
      </c>
      <c r="P160">
        <v>1</v>
      </c>
      <c r="Q160">
        <v>174</v>
      </c>
      <c r="R160">
        <v>1</v>
      </c>
      <c r="S160">
        <v>192</v>
      </c>
      <c r="T160">
        <v>201</v>
      </c>
      <c r="U160">
        <v>2</v>
      </c>
    </row>
    <row r="161" spans="1:21">
      <c r="A161">
        <v>11</v>
      </c>
      <c r="B161">
        <v>12</v>
      </c>
      <c r="C161">
        <v>34</v>
      </c>
      <c r="D161">
        <v>43</v>
      </c>
      <c r="E161">
        <v>385</v>
      </c>
      <c r="F161">
        <v>61</v>
      </c>
      <c r="G161">
        <v>74</v>
      </c>
      <c r="H161">
        <v>4</v>
      </c>
      <c r="I161">
        <v>92</v>
      </c>
      <c r="J161">
        <v>101</v>
      </c>
      <c r="K161">
        <v>3</v>
      </c>
      <c r="L161">
        <v>121</v>
      </c>
      <c r="M161">
        <v>58</v>
      </c>
      <c r="N161">
        <v>143</v>
      </c>
      <c r="O161">
        <v>152</v>
      </c>
      <c r="P161">
        <v>4</v>
      </c>
      <c r="Q161">
        <v>172</v>
      </c>
      <c r="R161">
        <v>1</v>
      </c>
      <c r="S161">
        <v>192</v>
      </c>
      <c r="T161">
        <v>201</v>
      </c>
      <c r="U161">
        <v>1</v>
      </c>
    </row>
    <row r="162" spans="1:21">
      <c r="A162">
        <v>11</v>
      </c>
      <c r="B162">
        <v>12</v>
      </c>
      <c r="C162">
        <v>34</v>
      </c>
      <c r="D162">
        <v>42</v>
      </c>
      <c r="E162">
        <v>2246</v>
      </c>
      <c r="F162">
        <v>61</v>
      </c>
      <c r="G162">
        <v>75</v>
      </c>
      <c r="H162">
        <v>3</v>
      </c>
      <c r="I162">
        <v>93</v>
      </c>
      <c r="J162">
        <v>101</v>
      </c>
      <c r="K162">
        <v>3</v>
      </c>
      <c r="L162">
        <v>122</v>
      </c>
      <c r="M162">
        <v>60</v>
      </c>
      <c r="N162">
        <v>143</v>
      </c>
      <c r="O162">
        <v>152</v>
      </c>
      <c r="P162">
        <v>2</v>
      </c>
      <c r="Q162">
        <v>173</v>
      </c>
      <c r="R162">
        <v>1</v>
      </c>
      <c r="S162">
        <v>191</v>
      </c>
      <c r="T162">
        <v>201</v>
      </c>
      <c r="U162">
        <v>2</v>
      </c>
    </row>
    <row r="163" spans="1:21">
      <c r="A163">
        <v>11</v>
      </c>
      <c r="B163">
        <v>18</v>
      </c>
      <c r="C163">
        <v>32</v>
      </c>
      <c r="D163">
        <v>44</v>
      </c>
      <c r="E163">
        <v>1217</v>
      </c>
      <c r="F163">
        <v>61</v>
      </c>
      <c r="G163">
        <v>73</v>
      </c>
      <c r="H163">
        <v>4</v>
      </c>
      <c r="I163">
        <v>94</v>
      </c>
      <c r="J163">
        <v>101</v>
      </c>
      <c r="K163">
        <v>3</v>
      </c>
      <c r="L163">
        <v>121</v>
      </c>
      <c r="M163">
        <v>47</v>
      </c>
      <c r="N163">
        <v>143</v>
      </c>
      <c r="O163">
        <v>152</v>
      </c>
      <c r="P163">
        <v>1</v>
      </c>
      <c r="Q163">
        <v>172</v>
      </c>
      <c r="R163">
        <v>1</v>
      </c>
      <c r="S163">
        <v>192</v>
      </c>
      <c r="T163">
        <v>201</v>
      </c>
      <c r="U163">
        <v>2</v>
      </c>
    </row>
    <row r="164" spans="1:21">
      <c r="A164">
        <v>11</v>
      </c>
      <c r="B164">
        <v>12</v>
      </c>
      <c r="C164">
        <v>32</v>
      </c>
      <c r="D164">
        <v>42</v>
      </c>
      <c r="E164">
        <v>1289</v>
      </c>
      <c r="F164">
        <v>61</v>
      </c>
      <c r="G164">
        <v>73</v>
      </c>
      <c r="H164">
        <v>4</v>
      </c>
      <c r="I164">
        <v>93</v>
      </c>
      <c r="J164">
        <v>103</v>
      </c>
      <c r="K164">
        <v>1</v>
      </c>
      <c r="L164">
        <v>122</v>
      </c>
      <c r="M164">
        <v>21</v>
      </c>
      <c r="N164">
        <v>143</v>
      </c>
      <c r="O164">
        <v>152</v>
      </c>
      <c r="P164">
        <v>1</v>
      </c>
      <c r="Q164">
        <v>172</v>
      </c>
      <c r="R164">
        <v>1</v>
      </c>
      <c r="S164">
        <v>191</v>
      </c>
      <c r="T164">
        <v>201</v>
      </c>
      <c r="U164">
        <v>1</v>
      </c>
    </row>
    <row r="165" spans="1:21">
      <c r="A165">
        <v>11</v>
      </c>
      <c r="B165">
        <v>9</v>
      </c>
      <c r="C165">
        <v>34</v>
      </c>
      <c r="D165">
        <v>40</v>
      </c>
      <c r="E165">
        <v>2799</v>
      </c>
      <c r="F165">
        <v>61</v>
      </c>
      <c r="G165">
        <v>73</v>
      </c>
      <c r="H165">
        <v>2</v>
      </c>
      <c r="I165">
        <v>93</v>
      </c>
      <c r="J165">
        <v>101</v>
      </c>
      <c r="K165">
        <v>2</v>
      </c>
      <c r="L165">
        <v>121</v>
      </c>
      <c r="M165">
        <v>36</v>
      </c>
      <c r="N165">
        <v>143</v>
      </c>
      <c r="O165">
        <v>151</v>
      </c>
      <c r="P165">
        <v>2</v>
      </c>
      <c r="Q165">
        <v>173</v>
      </c>
      <c r="R165">
        <v>2</v>
      </c>
      <c r="S165">
        <v>191</v>
      </c>
      <c r="T165">
        <v>201</v>
      </c>
      <c r="U165">
        <v>1</v>
      </c>
    </row>
    <row r="166" spans="1:21">
      <c r="A166">
        <v>11</v>
      </c>
      <c r="B166">
        <v>18</v>
      </c>
      <c r="C166">
        <v>32</v>
      </c>
      <c r="D166">
        <v>42</v>
      </c>
      <c r="E166">
        <v>2039</v>
      </c>
      <c r="F166">
        <v>61</v>
      </c>
      <c r="G166">
        <v>73</v>
      </c>
      <c r="H166">
        <v>1</v>
      </c>
      <c r="I166">
        <v>92</v>
      </c>
      <c r="J166">
        <v>101</v>
      </c>
      <c r="K166">
        <v>4</v>
      </c>
      <c r="L166">
        <v>121</v>
      </c>
      <c r="M166">
        <v>20</v>
      </c>
      <c r="N166">
        <v>141</v>
      </c>
      <c r="O166">
        <v>151</v>
      </c>
      <c r="P166">
        <v>1</v>
      </c>
      <c r="Q166">
        <v>173</v>
      </c>
      <c r="R166">
        <v>1</v>
      </c>
      <c r="S166">
        <v>191</v>
      </c>
      <c r="T166">
        <v>201</v>
      </c>
      <c r="U166">
        <v>2</v>
      </c>
    </row>
    <row r="167" spans="1:21">
      <c r="A167">
        <v>11</v>
      </c>
      <c r="B167">
        <v>15</v>
      </c>
      <c r="C167">
        <v>32</v>
      </c>
      <c r="D167">
        <v>49</v>
      </c>
      <c r="E167">
        <v>806</v>
      </c>
      <c r="F167">
        <v>61</v>
      </c>
      <c r="G167">
        <v>73</v>
      </c>
      <c r="H167">
        <v>4</v>
      </c>
      <c r="I167">
        <v>92</v>
      </c>
      <c r="J167">
        <v>101</v>
      </c>
      <c r="K167">
        <v>4</v>
      </c>
      <c r="L167">
        <v>122</v>
      </c>
      <c r="M167">
        <v>22</v>
      </c>
      <c r="N167">
        <v>143</v>
      </c>
      <c r="O167">
        <v>152</v>
      </c>
      <c r="P167">
        <v>1</v>
      </c>
      <c r="Q167">
        <v>172</v>
      </c>
      <c r="R167">
        <v>1</v>
      </c>
      <c r="S167">
        <v>191</v>
      </c>
      <c r="T167">
        <v>201</v>
      </c>
      <c r="U167">
        <v>1</v>
      </c>
    </row>
    <row r="168" spans="1:21">
      <c r="A168">
        <v>11</v>
      </c>
      <c r="B168">
        <v>18</v>
      </c>
      <c r="C168">
        <v>32</v>
      </c>
      <c r="D168">
        <v>42</v>
      </c>
      <c r="E168">
        <v>1131</v>
      </c>
      <c r="F168">
        <v>61</v>
      </c>
      <c r="G168">
        <v>71</v>
      </c>
      <c r="H168">
        <v>4</v>
      </c>
      <c r="I168">
        <v>92</v>
      </c>
      <c r="J168">
        <v>101</v>
      </c>
      <c r="K168">
        <v>2</v>
      </c>
      <c r="L168">
        <v>123</v>
      </c>
      <c r="M168">
        <v>33</v>
      </c>
      <c r="N168">
        <v>143</v>
      </c>
      <c r="O168">
        <v>152</v>
      </c>
      <c r="P168">
        <v>1</v>
      </c>
      <c r="Q168">
        <v>173</v>
      </c>
      <c r="R168">
        <v>1</v>
      </c>
      <c r="S168">
        <v>191</v>
      </c>
      <c r="T168">
        <v>201</v>
      </c>
      <c r="U168">
        <v>2</v>
      </c>
    </row>
    <row r="169" spans="1:21">
      <c r="A169">
        <v>11</v>
      </c>
      <c r="B169">
        <v>24</v>
      </c>
      <c r="C169">
        <v>32</v>
      </c>
      <c r="D169">
        <v>42</v>
      </c>
      <c r="E169">
        <v>3234</v>
      </c>
      <c r="F169">
        <v>61</v>
      </c>
      <c r="G169">
        <v>72</v>
      </c>
      <c r="H169">
        <v>4</v>
      </c>
      <c r="I169">
        <v>92</v>
      </c>
      <c r="J169">
        <v>101</v>
      </c>
      <c r="K169">
        <v>4</v>
      </c>
      <c r="L169">
        <v>121</v>
      </c>
      <c r="M169">
        <v>23</v>
      </c>
      <c r="N169">
        <v>143</v>
      </c>
      <c r="O169">
        <v>151</v>
      </c>
      <c r="P169">
        <v>1</v>
      </c>
      <c r="Q169">
        <v>172</v>
      </c>
      <c r="R169">
        <v>1</v>
      </c>
      <c r="S169">
        <v>192</v>
      </c>
      <c r="T169">
        <v>201</v>
      </c>
      <c r="U169">
        <v>2</v>
      </c>
    </row>
    <row r="170" spans="1:21">
      <c r="A170">
        <v>11</v>
      </c>
      <c r="B170">
        <v>48</v>
      </c>
      <c r="C170">
        <v>32</v>
      </c>
      <c r="D170">
        <v>43</v>
      </c>
      <c r="E170">
        <v>6758</v>
      </c>
      <c r="F170">
        <v>61</v>
      </c>
      <c r="G170">
        <v>73</v>
      </c>
      <c r="H170">
        <v>3</v>
      </c>
      <c r="I170">
        <v>92</v>
      </c>
      <c r="J170">
        <v>101</v>
      </c>
      <c r="K170">
        <v>2</v>
      </c>
      <c r="L170">
        <v>123</v>
      </c>
      <c r="M170">
        <v>31</v>
      </c>
      <c r="N170">
        <v>143</v>
      </c>
      <c r="O170">
        <v>152</v>
      </c>
      <c r="P170">
        <v>1</v>
      </c>
      <c r="Q170">
        <v>173</v>
      </c>
      <c r="R170">
        <v>1</v>
      </c>
      <c r="S170">
        <v>192</v>
      </c>
      <c r="T170">
        <v>201</v>
      </c>
      <c r="U170">
        <v>2</v>
      </c>
    </row>
    <row r="171" spans="1:21">
      <c r="A171">
        <v>11</v>
      </c>
      <c r="B171">
        <v>12</v>
      </c>
      <c r="C171">
        <v>32</v>
      </c>
      <c r="D171">
        <v>40</v>
      </c>
      <c r="E171">
        <v>1372</v>
      </c>
      <c r="F171">
        <v>61</v>
      </c>
      <c r="G171">
        <v>74</v>
      </c>
      <c r="H171">
        <v>2</v>
      </c>
      <c r="I171">
        <v>91</v>
      </c>
      <c r="J171">
        <v>101</v>
      </c>
      <c r="K171">
        <v>3</v>
      </c>
      <c r="L171">
        <v>123</v>
      </c>
      <c r="M171">
        <v>36</v>
      </c>
      <c r="N171">
        <v>143</v>
      </c>
      <c r="O171">
        <v>152</v>
      </c>
      <c r="P171">
        <v>1</v>
      </c>
      <c r="Q171">
        <v>173</v>
      </c>
      <c r="R171">
        <v>1</v>
      </c>
      <c r="S171">
        <v>191</v>
      </c>
      <c r="T171">
        <v>201</v>
      </c>
      <c r="U171">
        <v>2</v>
      </c>
    </row>
    <row r="172" spans="1:21">
      <c r="A172">
        <v>11</v>
      </c>
      <c r="B172">
        <v>15</v>
      </c>
      <c r="C172">
        <v>30</v>
      </c>
      <c r="D172">
        <v>40</v>
      </c>
      <c r="E172">
        <v>950</v>
      </c>
      <c r="F172">
        <v>61</v>
      </c>
      <c r="G172">
        <v>75</v>
      </c>
      <c r="H172">
        <v>4</v>
      </c>
      <c r="I172">
        <v>93</v>
      </c>
      <c r="J172">
        <v>101</v>
      </c>
      <c r="K172">
        <v>3</v>
      </c>
      <c r="L172">
        <v>123</v>
      </c>
      <c r="M172">
        <v>33</v>
      </c>
      <c r="N172">
        <v>143</v>
      </c>
      <c r="O172">
        <v>151</v>
      </c>
      <c r="P172">
        <v>2</v>
      </c>
      <c r="Q172">
        <v>173</v>
      </c>
      <c r="R172">
        <v>2</v>
      </c>
      <c r="S172">
        <v>191</v>
      </c>
      <c r="T172">
        <v>201</v>
      </c>
      <c r="U172">
        <v>2</v>
      </c>
    </row>
    <row r="173" spans="1:21">
      <c r="A173">
        <v>11</v>
      </c>
      <c r="B173">
        <v>24</v>
      </c>
      <c r="C173">
        <v>31</v>
      </c>
      <c r="D173">
        <v>43</v>
      </c>
      <c r="E173">
        <v>1546</v>
      </c>
      <c r="F173">
        <v>61</v>
      </c>
      <c r="G173">
        <v>74</v>
      </c>
      <c r="H173">
        <v>4</v>
      </c>
      <c r="I173">
        <v>93</v>
      </c>
      <c r="J173">
        <v>103</v>
      </c>
      <c r="K173">
        <v>4</v>
      </c>
      <c r="L173">
        <v>123</v>
      </c>
      <c r="M173">
        <v>24</v>
      </c>
      <c r="N173">
        <v>141</v>
      </c>
      <c r="O173">
        <v>151</v>
      </c>
      <c r="P173">
        <v>1</v>
      </c>
      <c r="Q173">
        <v>172</v>
      </c>
      <c r="R173">
        <v>1</v>
      </c>
      <c r="S173">
        <v>191</v>
      </c>
      <c r="T173">
        <v>201</v>
      </c>
      <c r="U173">
        <v>2</v>
      </c>
    </row>
    <row r="174" spans="1:21">
      <c r="A174">
        <v>11</v>
      </c>
      <c r="B174">
        <v>24</v>
      </c>
      <c r="C174">
        <v>32</v>
      </c>
      <c r="D174">
        <v>41</v>
      </c>
      <c r="E174">
        <v>2964</v>
      </c>
      <c r="F174">
        <v>65</v>
      </c>
      <c r="G174">
        <v>75</v>
      </c>
      <c r="H174">
        <v>4</v>
      </c>
      <c r="I174">
        <v>93</v>
      </c>
      <c r="J174">
        <v>101</v>
      </c>
      <c r="K174">
        <v>4</v>
      </c>
      <c r="L174">
        <v>124</v>
      </c>
      <c r="M174">
        <v>49</v>
      </c>
      <c r="N174">
        <v>141</v>
      </c>
      <c r="O174">
        <v>153</v>
      </c>
      <c r="P174">
        <v>1</v>
      </c>
      <c r="Q174">
        <v>173</v>
      </c>
      <c r="R174">
        <v>2</v>
      </c>
      <c r="S174">
        <v>192</v>
      </c>
      <c r="T174">
        <v>201</v>
      </c>
      <c r="U174">
        <v>1</v>
      </c>
    </row>
    <row r="175" spans="1:21">
      <c r="A175">
        <v>11</v>
      </c>
      <c r="B175">
        <v>24</v>
      </c>
      <c r="C175">
        <v>31</v>
      </c>
      <c r="D175">
        <v>42</v>
      </c>
      <c r="E175">
        <v>3552</v>
      </c>
      <c r="F175">
        <v>61</v>
      </c>
      <c r="G175">
        <v>74</v>
      </c>
      <c r="H175">
        <v>3</v>
      </c>
      <c r="I175">
        <v>93</v>
      </c>
      <c r="J175">
        <v>101</v>
      </c>
      <c r="K175">
        <v>4</v>
      </c>
      <c r="L175">
        <v>123</v>
      </c>
      <c r="M175">
        <v>27</v>
      </c>
      <c r="N175">
        <v>141</v>
      </c>
      <c r="O175">
        <v>152</v>
      </c>
      <c r="P175">
        <v>1</v>
      </c>
      <c r="Q175">
        <v>173</v>
      </c>
      <c r="R175">
        <v>1</v>
      </c>
      <c r="S175">
        <v>191</v>
      </c>
      <c r="T175">
        <v>201</v>
      </c>
      <c r="U175">
        <v>2</v>
      </c>
    </row>
    <row r="176" spans="1:21">
      <c r="A176">
        <v>11</v>
      </c>
      <c r="B176">
        <v>21</v>
      </c>
      <c r="C176">
        <v>33</v>
      </c>
      <c r="D176">
        <v>46</v>
      </c>
      <c r="E176">
        <v>3414</v>
      </c>
      <c r="F176">
        <v>61</v>
      </c>
      <c r="G176">
        <v>72</v>
      </c>
      <c r="H176">
        <v>2</v>
      </c>
      <c r="I176">
        <v>93</v>
      </c>
      <c r="J176">
        <v>101</v>
      </c>
      <c r="K176">
        <v>1</v>
      </c>
      <c r="L176">
        <v>122</v>
      </c>
      <c r="M176">
        <v>26</v>
      </c>
      <c r="N176">
        <v>143</v>
      </c>
      <c r="O176">
        <v>152</v>
      </c>
      <c r="P176">
        <v>2</v>
      </c>
      <c r="Q176">
        <v>173</v>
      </c>
      <c r="R176">
        <v>1</v>
      </c>
      <c r="S176">
        <v>191</v>
      </c>
      <c r="T176">
        <v>201</v>
      </c>
      <c r="U176">
        <v>2</v>
      </c>
    </row>
    <row r="177" spans="1:21">
      <c r="A177">
        <v>11</v>
      </c>
      <c r="B177">
        <v>48</v>
      </c>
      <c r="C177">
        <v>32</v>
      </c>
      <c r="D177">
        <v>43</v>
      </c>
      <c r="E177">
        <v>6999</v>
      </c>
      <c r="F177">
        <v>61</v>
      </c>
      <c r="G177">
        <v>74</v>
      </c>
      <c r="H177">
        <v>1</v>
      </c>
      <c r="I177">
        <v>94</v>
      </c>
      <c r="J177">
        <v>103</v>
      </c>
      <c r="K177">
        <v>1</v>
      </c>
      <c r="L177">
        <v>121</v>
      </c>
      <c r="M177">
        <v>34</v>
      </c>
      <c r="N177">
        <v>143</v>
      </c>
      <c r="O177">
        <v>152</v>
      </c>
      <c r="P177">
        <v>2</v>
      </c>
      <c r="Q177">
        <v>173</v>
      </c>
      <c r="R177">
        <v>1</v>
      </c>
      <c r="S177">
        <v>192</v>
      </c>
      <c r="T177">
        <v>201</v>
      </c>
      <c r="U177">
        <v>2</v>
      </c>
    </row>
    <row r="178" spans="1:21">
      <c r="A178">
        <v>11</v>
      </c>
      <c r="B178">
        <v>12</v>
      </c>
      <c r="C178">
        <v>32</v>
      </c>
      <c r="D178">
        <v>42</v>
      </c>
      <c r="E178">
        <v>2577</v>
      </c>
      <c r="F178">
        <v>61</v>
      </c>
      <c r="G178">
        <v>73</v>
      </c>
      <c r="H178">
        <v>2</v>
      </c>
      <c r="I178">
        <v>91</v>
      </c>
      <c r="J178">
        <v>101</v>
      </c>
      <c r="K178">
        <v>1</v>
      </c>
      <c r="L178">
        <v>123</v>
      </c>
      <c r="M178">
        <v>42</v>
      </c>
      <c r="N178">
        <v>143</v>
      </c>
      <c r="O178">
        <v>152</v>
      </c>
      <c r="P178">
        <v>1</v>
      </c>
      <c r="Q178">
        <v>173</v>
      </c>
      <c r="R178">
        <v>1</v>
      </c>
      <c r="S178">
        <v>191</v>
      </c>
      <c r="T178">
        <v>201</v>
      </c>
      <c r="U178">
        <v>1</v>
      </c>
    </row>
    <row r="179" spans="1:21">
      <c r="A179">
        <v>11</v>
      </c>
      <c r="B179">
        <v>6</v>
      </c>
      <c r="C179">
        <v>34</v>
      </c>
      <c r="D179">
        <v>43</v>
      </c>
      <c r="E179">
        <v>338</v>
      </c>
      <c r="F179">
        <v>63</v>
      </c>
      <c r="G179">
        <v>75</v>
      </c>
      <c r="H179">
        <v>4</v>
      </c>
      <c r="I179">
        <v>93</v>
      </c>
      <c r="J179">
        <v>101</v>
      </c>
      <c r="K179">
        <v>4</v>
      </c>
      <c r="L179">
        <v>123</v>
      </c>
      <c r="M179">
        <v>52</v>
      </c>
      <c r="N179">
        <v>143</v>
      </c>
      <c r="O179">
        <v>152</v>
      </c>
      <c r="P179">
        <v>2</v>
      </c>
      <c r="Q179">
        <v>173</v>
      </c>
      <c r="R179">
        <v>1</v>
      </c>
      <c r="S179">
        <v>191</v>
      </c>
      <c r="T179">
        <v>201</v>
      </c>
      <c r="U179">
        <v>1</v>
      </c>
    </row>
    <row r="180" spans="1:21">
      <c r="A180">
        <v>11</v>
      </c>
      <c r="B180">
        <v>12</v>
      </c>
      <c r="C180">
        <v>31</v>
      </c>
      <c r="D180">
        <v>43</v>
      </c>
      <c r="E180">
        <v>626</v>
      </c>
      <c r="F180">
        <v>61</v>
      </c>
      <c r="G180">
        <v>73</v>
      </c>
      <c r="H180">
        <v>4</v>
      </c>
      <c r="I180">
        <v>92</v>
      </c>
      <c r="J180">
        <v>101</v>
      </c>
      <c r="K180">
        <v>4</v>
      </c>
      <c r="L180">
        <v>121</v>
      </c>
      <c r="M180">
        <v>24</v>
      </c>
      <c r="N180">
        <v>141</v>
      </c>
      <c r="O180">
        <v>152</v>
      </c>
      <c r="P180">
        <v>1</v>
      </c>
      <c r="Q180">
        <v>172</v>
      </c>
      <c r="R180">
        <v>1</v>
      </c>
      <c r="S180">
        <v>191</v>
      </c>
      <c r="T180">
        <v>201</v>
      </c>
      <c r="U180">
        <v>2</v>
      </c>
    </row>
    <row r="181" spans="1:21">
      <c r="A181">
        <v>11</v>
      </c>
      <c r="B181">
        <v>21</v>
      </c>
      <c r="C181">
        <v>34</v>
      </c>
      <c r="D181">
        <v>40</v>
      </c>
      <c r="E181">
        <v>571</v>
      </c>
      <c r="F181">
        <v>61</v>
      </c>
      <c r="G181">
        <v>75</v>
      </c>
      <c r="H181">
        <v>4</v>
      </c>
      <c r="I181">
        <v>93</v>
      </c>
      <c r="J181">
        <v>101</v>
      </c>
      <c r="K181">
        <v>4</v>
      </c>
      <c r="L181">
        <v>121</v>
      </c>
      <c r="M181">
        <v>65</v>
      </c>
      <c r="N181">
        <v>143</v>
      </c>
      <c r="O181">
        <v>152</v>
      </c>
      <c r="P181">
        <v>2</v>
      </c>
      <c r="Q181">
        <v>173</v>
      </c>
      <c r="R181">
        <v>1</v>
      </c>
      <c r="S181">
        <v>191</v>
      </c>
      <c r="T181">
        <v>201</v>
      </c>
      <c r="U181">
        <v>1</v>
      </c>
    </row>
    <row r="182" spans="1:21">
      <c r="A182">
        <v>11</v>
      </c>
      <c r="B182">
        <v>24</v>
      </c>
      <c r="C182">
        <v>33</v>
      </c>
      <c r="D182">
        <v>40</v>
      </c>
      <c r="E182">
        <v>1333</v>
      </c>
      <c r="F182">
        <v>61</v>
      </c>
      <c r="G182">
        <v>71</v>
      </c>
      <c r="H182">
        <v>4</v>
      </c>
      <c r="I182">
        <v>93</v>
      </c>
      <c r="J182">
        <v>101</v>
      </c>
      <c r="K182">
        <v>2</v>
      </c>
      <c r="L182">
        <v>121</v>
      </c>
      <c r="M182">
        <v>43</v>
      </c>
      <c r="N182">
        <v>143</v>
      </c>
      <c r="O182">
        <v>153</v>
      </c>
      <c r="P182">
        <v>2</v>
      </c>
      <c r="Q182">
        <v>173</v>
      </c>
      <c r="R182">
        <v>2</v>
      </c>
      <c r="S182">
        <v>191</v>
      </c>
      <c r="T182">
        <v>201</v>
      </c>
      <c r="U182">
        <v>2</v>
      </c>
    </row>
    <row r="183" spans="1:21">
      <c r="A183">
        <v>11</v>
      </c>
      <c r="B183">
        <v>30</v>
      </c>
      <c r="C183">
        <v>32</v>
      </c>
      <c r="D183">
        <v>42</v>
      </c>
      <c r="E183">
        <v>6350</v>
      </c>
      <c r="F183">
        <v>65</v>
      </c>
      <c r="G183">
        <v>75</v>
      </c>
      <c r="H183">
        <v>4</v>
      </c>
      <c r="I183">
        <v>93</v>
      </c>
      <c r="J183">
        <v>101</v>
      </c>
      <c r="K183">
        <v>4</v>
      </c>
      <c r="L183">
        <v>122</v>
      </c>
      <c r="M183">
        <v>31</v>
      </c>
      <c r="N183">
        <v>143</v>
      </c>
      <c r="O183">
        <v>152</v>
      </c>
      <c r="P183">
        <v>1</v>
      </c>
      <c r="Q183">
        <v>173</v>
      </c>
      <c r="R183">
        <v>1</v>
      </c>
      <c r="S183">
        <v>191</v>
      </c>
      <c r="T183">
        <v>201</v>
      </c>
      <c r="U183">
        <v>2</v>
      </c>
    </row>
    <row r="184" spans="1:21">
      <c r="A184">
        <v>11</v>
      </c>
      <c r="B184">
        <v>21</v>
      </c>
      <c r="C184">
        <v>31</v>
      </c>
      <c r="D184">
        <v>40</v>
      </c>
      <c r="E184">
        <v>1647</v>
      </c>
      <c r="F184">
        <v>65</v>
      </c>
      <c r="G184">
        <v>73</v>
      </c>
      <c r="H184">
        <v>4</v>
      </c>
      <c r="I184">
        <v>93</v>
      </c>
      <c r="J184">
        <v>101</v>
      </c>
      <c r="K184">
        <v>2</v>
      </c>
      <c r="L184">
        <v>122</v>
      </c>
      <c r="M184">
        <v>40</v>
      </c>
      <c r="N184">
        <v>143</v>
      </c>
      <c r="O184">
        <v>152</v>
      </c>
      <c r="P184">
        <v>2</v>
      </c>
      <c r="Q184">
        <v>172</v>
      </c>
      <c r="R184">
        <v>2</v>
      </c>
      <c r="S184">
        <v>191</v>
      </c>
      <c r="T184">
        <v>201</v>
      </c>
      <c r="U184">
        <v>2</v>
      </c>
    </row>
    <row r="185" spans="1:21">
      <c r="A185">
        <v>11</v>
      </c>
      <c r="B185">
        <v>48</v>
      </c>
      <c r="C185">
        <v>32</v>
      </c>
      <c r="D185">
        <v>40</v>
      </c>
      <c r="E185">
        <v>7763</v>
      </c>
      <c r="F185">
        <v>61</v>
      </c>
      <c r="G185">
        <v>75</v>
      </c>
      <c r="H185">
        <v>4</v>
      </c>
      <c r="I185">
        <v>93</v>
      </c>
      <c r="J185">
        <v>101</v>
      </c>
      <c r="K185">
        <v>4</v>
      </c>
      <c r="L185">
        <v>124</v>
      </c>
      <c r="M185">
        <v>42</v>
      </c>
      <c r="N185">
        <v>141</v>
      </c>
      <c r="O185">
        <v>153</v>
      </c>
      <c r="P185">
        <v>1</v>
      </c>
      <c r="Q185">
        <v>174</v>
      </c>
      <c r="R185">
        <v>1</v>
      </c>
      <c r="S185">
        <v>191</v>
      </c>
      <c r="T185">
        <v>201</v>
      </c>
      <c r="U185">
        <v>2</v>
      </c>
    </row>
    <row r="186" spans="1:21">
      <c r="A186">
        <v>11</v>
      </c>
      <c r="B186">
        <v>6</v>
      </c>
      <c r="C186">
        <v>32</v>
      </c>
      <c r="D186">
        <v>40</v>
      </c>
      <c r="E186">
        <v>1374</v>
      </c>
      <c r="F186">
        <v>65</v>
      </c>
      <c r="G186">
        <v>71</v>
      </c>
      <c r="H186">
        <v>4</v>
      </c>
      <c r="I186">
        <v>92</v>
      </c>
      <c r="J186">
        <v>101</v>
      </c>
      <c r="K186">
        <v>3</v>
      </c>
      <c r="L186">
        <v>122</v>
      </c>
      <c r="M186">
        <v>75</v>
      </c>
      <c r="N186">
        <v>143</v>
      </c>
      <c r="O186">
        <v>152</v>
      </c>
      <c r="P186">
        <v>1</v>
      </c>
      <c r="Q186">
        <v>174</v>
      </c>
      <c r="R186">
        <v>1</v>
      </c>
      <c r="S186">
        <v>192</v>
      </c>
      <c r="T186">
        <v>201</v>
      </c>
      <c r="U186">
        <v>1</v>
      </c>
    </row>
    <row r="187" spans="1:21">
      <c r="A187">
        <v>11</v>
      </c>
      <c r="B187">
        <v>6</v>
      </c>
      <c r="C187">
        <v>32</v>
      </c>
      <c r="D187">
        <v>40</v>
      </c>
      <c r="E187">
        <v>662</v>
      </c>
      <c r="F187">
        <v>61</v>
      </c>
      <c r="G187">
        <v>72</v>
      </c>
      <c r="H187">
        <v>3</v>
      </c>
      <c r="I187">
        <v>93</v>
      </c>
      <c r="J187">
        <v>101</v>
      </c>
      <c r="K187">
        <v>4</v>
      </c>
      <c r="L187">
        <v>121</v>
      </c>
      <c r="M187">
        <v>41</v>
      </c>
      <c r="N187">
        <v>143</v>
      </c>
      <c r="O187">
        <v>152</v>
      </c>
      <c r="P187">
        <v>1</v>
      </c>
      <c r="Q187">
        <v>172</v>
      </c>
      <c r="R187">
        <v>2</v>
      </c>
      <c r="S187">
        <v>192</v>
      </c>
      <c r="T187">
        <v>201</v>
      </c>
      <c r="U187">
        <v>1</v>
      </c>
    </row>
    <row r="188" spans="1:21">
      <c r="A188">
        <v>11</v>
      </c>
      <c r="B188">
        <v>36</v>
      </c>
      <c r="C188">
        <v>32</v>
      </c>
      <c r="D188">
        <v>43</v>
      </c>
      <c r="E188">
        <v>2302</v>
      </c>
      <c r="F188">
        <v>61</v>
      </c>
      <c r="G188">
        <v>73</v>
      </c>
      <c r="H188">
        <v>4</v>
      </c>
      <c r="I188">
        <v>91</v>
      </c>
      <c r="J188">
        <v>101</v>
      </c>
      <c r="K188">
        <v>4</v>
      </c>
      <c r="L188">
        <v>123</v>
      </c>
      <c r="M188">
        <v>31</v>
      </c>
      <c r="N188">
        <v>143</v>
      </c>
      <c r="O188">
        <v>151</v>
      </c>
      <c r="P188">
        <v>1</v>
      </c>
      <c r="Q188">
        <v>173</v>
      </c>
      <c r="R188">
        <v>1</v>
      </c>
      <c r="S188">
        <v>191</v>
      </c>
      <c r="T188">
        <v>201</v>
      </c>
      <c r="U188">
        <v>2</v>
      </c>
    </row>
    <row r="189" spans="1:21">
      <c r="A189">
        <v>11</v>
      </c>
      <c r="B189">
        <v>48</v>
      </c>
      <c r="C189">
        <v>30</v>
      </c>
      <c r="D189">
        <v>42</v>
      </c>
      <c r="E189">
        <v>7119</v>
      </c>
      <c r="F189">
        <v>61</v>
      </c>
      <c r="G189">
        <v>73</v>
      </c>
      <c r="H189">
        <v>3</v>
      </c>
      <c r="I189">
        <v>93</v>
      </c>
      <c r="J189">
        <v>101</v>
      </c>
      <c r="K189">
        <v>4</v>
      </c>
      <c r="L189">
        <v>124</v>
      </c>
      <c r="M189">
        <v>53</v>
      </c>
      <c r="N189">
        <v>143</v>
      </c>
      <c r="O189">
        <v>153</v>
      </c>
      <c r="P189">
        <v>2</v>
      </c>
      <c r="Q189">
        <v>173</v>
      </c>
      <c r="R189">
        <v>2</v>
      </c>
      <c r="S189">
        <v>191</v>
      </c>
      <c r="T189">
        <v>201</v>
      </c>
      <c r="U189">
        <v>2</v>
      </c>
    </row>
    <row r="190" spans="1:21">
      <c r="A190">
        <v>11</v>
      </c>
      <c r="B190">
        <v>12</v>
      </c>
      <c r="C190">
        <v>32</v>
      </c>
      <c r="D190">
        <v>43</v>
      </c>
      <c r="E190">
        <v>674</v>
      </c>
      <c r="F190">
        <v>62</v>
      </c>
      <c r="G190">
        <v>74</v>
      </c>
      <c r="H190">
        <v>4</v>
      </c>
      <c r="I190">
        <v>94</v>
      </c>
      <c r="J190">
        <v>101</v>
      </c>
      <c r="K190">
        <v>1</v>
      </c>
      <c r="L190">
        <v>122</v>
      </c>
      <c r="M190">
        <v>20</v>
      </c>
      <c r="N190">
        <v>143</v>
      </c>
      <c r="O190">
        <v>152</v>
      </c>
      <c r="P190">
        <v>1</v>
      </c>
      <c r="Q190">
        <v>173</v>
      </c>
      <c r="R190">
        <v>1</v>
      </c>
      <c r="S190">
        <v>191</v>
      </c>
      <c r="T190">
        <v>201</v>
      </c>
      <c r="U190">
        <v>2</v>
      </c>
    </row>
    <row r="191" spans="1:21">
      <c r="A191">
        <v>11</v>
      </c>
      <c r="B191">
        <v>18</v>
      </c>
      <c r="C191">
        <v>32</v>
      </c>
      <c r="D191">
        <v>43</v>
      </c>
      <c r="E191">
        <v>3190</v>
      </c>
      <c r="F191">
        <v>61</v>
      </c>
      <c r="G191">
        <v>73</v>
      </c>
      <c r="H191">
        <v>2</v>
      </c>
      <c r="I191">
        <v>92</v>
      </c>
      <c r="J191">
        <v>101</v>
      </c>
      <c r="K191">
        <v>2</v>
      </c>
      <c r="L191">
        <v>121</v>
      </c>
      <c r="M191">
        <v>24</v>
      </c>
      <c r="N191">
        <v>143</v>
      </c>
      <c r="O191">
        <v>152</v>
      </c>
      <c r="P191">
        <v>1</v>
      </c>
      <c r="Q191">
        <v>173</v>
      </c>
      <c r="R191">
        <v>1</v>
      </c>
      <c r="S191">
        <v>191</v>
      </c>
      <c r="T191">
        <v>201</v>
      </c>
      <c r="U191">
        <v>2</v>
      </c>
    </row>
    <row r="192" spans="1:21">
      <c r="A192">
        <v>11</v>
      </c>
      <c r="B192">
        <v>6</v>
      </c>
      <c r="C192">
        <v>32</v>
      </c>
      <c r="D192">
        <v>40</v>
      </c>
      <c r="E192">
        <v>1203</v>
      </c>
      <c r="F192">
        <v>62</v>
      </c>
      <c r="G192">
        <v>75</v>
      </c>
      <c r="H192">
        <v>3</v>
      </c>
      <c r="I192">
        <v>93</v>
      </c>
      <c r="J192">
        <v>101</v>
      </c>
      <c r="K192">
        <v>2</v>
      </c>
      <c r="L192">
        <v>122</v>
      </c>
      <c r="M192">
        <v>43</v>
      </c>
      <c r="N192">
        <v>143</v>
      </c>
      <c r="O192">
        <v>152</v>
      </c>
      <c r="P192">
        <v>1</v>
      </c>
      <c r="Q192">
        <v>173</v>
      </c>
      <c r="R192">
        <v>1</v>
      </c>
      <c r="S192">
        <v>192</v>
      </c>
      <c r="T192">
        <v>201</v>
      </c>
      <c r="U192">
        <v>1</v>
      </c>
    </row>
    <row r="193" spans="1:21">
      <c r="A193">
        <v>11</v>
      </c>
      <c r="B193">
        <v>6</v>
      </c>
      <c r="C193">
        <v>34</v>
      </c>
      <c r="D193">
        <v>40</v>
      </c>
      <c r="E193">
        <v>1361</v>
      </c>
      <c r="F193">
        <v>61</v>
      </c>
      <c r="G193">
        <v>72</v>
      </c>
      <c r="H193">
        <v>2</v>
      </c>
      <c r="I193">
        <v>93</v>
      </c>
      <c r="J193">
        <v>101</v>
      </c>
      <c r="K193">
        <v>4</v>
      </c>
      <c r="L193">
        <v>121</v>
      </c>
      <c r="M193">
        <v>40</v>
      </c>
      <c r="N193">
        <v>143</v>
      </c>
      <c r="O193">
        <v>152</v>
      </c>
      <c r="P193">
        <v>1</v>
      </c>
      <c r="Q193">
        <v>172</v>
      </c>
      <c r="R193">
        <v>2</v>
      </c>
      <c r="S193">
        <v>191</v>
      </c>
      <c r="T193">
        <v>202</v>
      </c>
      <c r="U193">
        <v>1</v>
      </c>
    </row>
    <row r="194" spans="1:21">
      <c r="A194">
        <v>11</v>
      </c>
      <c r="B194">
        <v>6</v>
      </c>
      <c r="C194">
        <v>34</v>
      </c>
      <c r="D194">
        <v>40</v>
      </c>
      <c r="E194">
        <v>609</v>
      </c>
      <c r="F194">
        <v>61</v>
      </c>
      <c r="G194">
        <v>74</v>
      </c>
      <c r="H194">
        <v>4</v>
      </c>
      <c r="I194">
        <v>92</v>
      </c>
      <c r="J194">
        <v>101</v>
      </c>
      <c r="K194">
        <v>3</v>
      </c>
      <c r="L194">
        <v>122</v>
      </c>
      <c r="M194">
        <v>37</v>
      </c>
      <c r="N194">
        <v>143</v>
      </c>
      <c r="O194">
        <v>152</v>
      </c>
      <c r="P194">
        <v>2</v>
      </c>
      <c r="Q194">
        <v>173</v>
      </c>
      <c r="R194">
        <v>1</v>
      </c>
      <c r="S194">
        <v>191</v>
      </c>
      <c r="T194">
        <v>202</v>
      </c>
      <c r="U194">
        <v>1</v>
      </c>
    </row>
    <row r="195" spans="1:21">
      <c r="A195">
        <v>11</v>
      </c>
      <c r="B195">
        <v>12</v>
      </c>
      <c r="C195">
        <v>32</v>
      </c>
      <c r="D195">
        <v>40</v>
      </c>
      <c r="E195">
        <v>759</v>
      </c>
      <c r="F195">
        <v>61</v>
      </c>
      <c r="G195">
        <v>74</v>
      </c>
      <c r="H195">
        <v>4</v>
      </c>
      <c r="I195">
        <v>93</v>
      </c>
      <c r="J195">
        <v>101</v>
      </c>
      <c r="K195">
        <v>2</v>
      </c>
      <c r="L195">
        <v>121</v>
      </c>
      <c r="M195">
        <v>26</v>
      </c>
      <c r="N195">
        <v>143</v>
      </c>
      <c r="O195">
        <v>152</v>
      </c>
      <c r="P195">
        <v>1</v>
      </c>
      <c r="Q195">
        <v>173</v>
      </c>
      <c r="R195">
        <v>1</v>
      </c>
      <c r="S195">
        <v>191</v>
      </c>
      <c r="T195">
        <v>201</v>
      </c>
      <c r="U195">
        <v>2</v>
      </c>
    </row>
    <row r="196" spans="1:21">
      <c r="A196">
        <v>11</v>
      </c>
      <c r="B196">
        <v>24</v>
      </c>
      <c r="C196">
        <v>32</v>
      </c>
      <c r="D196">
        <v>40</v>
      </c>
      <c r="E196">
        <v>1207</v>
      </c>
      <c r="F196">
        <v>61</v>
      </c>
      <c r="G196">
        <v>72</v>
      </c>
      <c r="H196">
        <v>4</v>
      </c>
      <c r="I196">
        <v>92</v>
      </c>
      <c r="J196">
        <v>101</v>
      </c>
      <c r="K196">
        <v>4</v>
      </c>
      <c r="L196">
        <v>122</v>
      </c>
      <c r="M196">
        <v>24</v>
      </c>
      <c r="N196">
        <v>143</v>
      </c>
      <c r="O196">
        <v>151</v>
      </c>
      <c r="P196">
        <v>1</v>
      </c>
      <c r="Q196">
        <v>173</v>
      </c>
      <c r="R196">
        <v>1</v>
      </c>
      <c r="S196">
        <v>191</v>
      </c>
      <c r="T196">
        <v>201</v>
      </c>
      <c r="U196">
        <v>2</v>
      </c>
    </row>
    <row r="197" spans="1:21">
      <c r="A197">
        <v>11</v>
      </c>
      <c r="B197">
        <v>36</v>
      </c>
      <c r="C197">
        <v>32</v>
      </c>
      <c r="D197">
        <v>41</v>
      </c>
      <c r="E197">
        <v>5493</v>
      </c>
      <c r="F197">
        <v>61</v>
      </c>
      <c r="G197">
        <v>75</v>
      </c>
      <c r="H197">
        <v>2</v>
      </c>
      <c r="I197">
        <v>93</v>
      </c>
      <c r="J197">
        <v>101</v>
      </c>
      <c r="K197">
        <v>4</v>
      </c>
      <c r="L197">
        <v>124</v>
      </c>
      <c r="M197">
        <v>42</v>
      </c>
      <c r="N197">
        <v>143</v>
      </c>
      <c r="O197">
        <v>153</v>
      </c>
      <c r="P197">
        <v>1</v>
      </c>
      <c r="Q197">
        <v>173</v>
      </c>
      <c r="R197">
        <v>2</v>
      </c>
      <c r="S197">
        <v>191</v>
      </c>
      <c r="T197">
        <v>201</v>
      </c>
      <c r="U197">
        <v>1</v>
      </c>
    </row>
    <row r="198" spans="1:21">
      <c r="A198">
        <v>11</v>
      </c>
      <c r="B198">
        <v>24</v>
      </c>
      <c r="C198">
        <v>32</v>
      </c>
      <c r="D198">
        <v>40</v>
      </c>
      <c r="E198">
        <v>3123</v>
      </c>
      <c r="F198">
        <v>61</v>
      </c>
      <c r="G198">
        <v>72</v>
      </c>
      <c r="H198">
        <v>4</v>
      </c>
      <c r="I198">
        <v>92</v>
      </c>
      <c r="J198">
        <v>101</v>
      </c>
      <c r="K198">
        <v>1</v>
      </c>
      <c r="L198">
        <v>122</v>
      </c>
      <c r="M198">
        <v>27</v>
      </c>
      <c r="N198">
        <v>143</v>
      </c>
      <c r="O198">
        <v>152</v>
      </c>
      <c r="P198">
        <v>1</v>
      </c>
      <c r="Q198">
        <v>173</v>
      </c>
      <c r="R198">
        <v>1</v>
      </c>
      <c r="S198">
        <v>191</v>
      </c>
      <c r="T198">
        <v>201</v>
      </c>
      <c r="U198">
        <v>2</v>
      </c>
    </row>
    <row r="199" spans="1:21">
      <c r="A199">
        <v>11</v>
      </c>
      <c r="B199">
        <v>24</v>
      </c>
      <c r="C199">
        <v>32</v>
      </c>
      <c r="D199">
        <v>42</v>
      </c>
      <c r="E199">
        <v>2996</v>
      </c>
      <c r="F199">
        <v>65</v>
      </c>
      <c r="G199">
        <v>73</v>
      </c>
      <c r="H199">
        <v>2</v>
      </c>
      <c r="I199">
        <v>94</v>
      </c>
      <c r="J199">
        <v>101</v>
      </c>
      <c r="K199">
        <v>4</v>
      </c>
      <c r="L199">
        <v>123</v>
      </c>
      <c r="M199">
        <v>20</v>
      </c>
      <c r="N199">
        <v>143</v>
      </c>
      <c r="O199">
        <v>152</v>
      </c>
      <c r="P199">
        <v>1</v>
      </c>
      <c r="Q199">
        <v>173</v>
      </c>
      <c r="R199">
        <v>1</v>
      </c>
      <c r="S199">
        <v>191</v>
      </c>
      <c r="T199">
        <v>201</v>
      </c>
      <c r="U199">
        <v>2</v>
      </c>
    </row>
    <row r="200" spans="1:21">
      <c r="A200">
        <v>11</v>
      </c>
      <c r="B200">
        <v>12</v>
      </c>
      <c r="C200">
        <v>34</v>
      </c>
      <c r="D200">
        <v>40</v>
      </c>
      <c r="E200">
        <v>2122</v>
      </c>
      <c r="F200">
        <v>61</v>
      </c>
      <c r="G200">
        <v>73</v>
      </c>
      <c r="H200">
        <v>3</v>
      </c>
      <c r="I200">
        <v>93</v>
      </c>
      <c r="J200">
        <v>101</v>
      </c>
      <c r="K200">
        <v>2</v>
      </c>
      <c r="L200">
        <v>121</v>
      </c>
      <c r="M200">
        <v>39</v>
      </c>
      <c r="N200">
        <v>143</v>
      </c>
      <c r="O200">
        <v>151</v>
      </c>
      <c r="P200">
        <v>2</v>
      </c>
      <c r="Q200">
        <v>172</v>
      </c>
      <c r="R200">
        <v>2</v>
      </c>
      <c r="S200">
        <v>191</v>
      </c>
      <c r="T200">
        <v>202</v>
      </c>
      <c r="U200">
        <v>1</v>
      </c>
    </row>
    <row r="201" spans="1:21">
      <c r="A201">
        <v>11</v>
      </c>
      <c r="B201">
        <v>30</v>
      </c>
      <c r="C201">
        <v>32</v>
      </c>
      <c r="D201">
        <v>42</v>
      </c>
      <c r="E201">
        <v>3622</v>
      </c>
      <c r="F201">
        <v>64</v>
      </c>
      <c r="G201">
        <v>75</v>
      </c>
      <c r="H201">
        <v>4</v>
      </c>
      <c r="I201">
        <v>92</v>
      </c>
      <c r="J201">
        <v>101</v>
      </c>
      <c r="K201">
        <v>4</v>
      </c>
      <c r="L201">
        <v>122</v>
      </c>
      <c r="M201">
        <v>57</v>
      </c>
      <c r="N201">
        <v>143</v>
      </c>
      <c r="O201">
        <v>151</v>
      </c>
      <c r="P201">
        <v>2</v>
      </c>
      <c r="Q201">
        <v>173</v>
      </c>
      <c r="R201">
        <v>1</v>
      </c>
      <c r="S201">
        <v>192</v>
      </c>
      <c r="T201">
        <v>201</v>
      </c>
      <c r="U201">
        <v>1</v>
      </c>
    </row>
    <row r="202" spans="1:21">
      <c r="A202">
        <v>11</v>
      </c>
      <c r="B202">
        <v>15</v>
      </c>
      <c r="C202">
        <v>34</v>
      </c>
      <c r="D202">
        <v>42</v>
      </c>
      <c r="E202">
        <v>1478</v>
      </c>
      <c r="F202">
        <v>61</v>
      </c>
      <c r="G202">
        <v>75</v>
      </c>
      <c r="H202">
        <v>4</v>
      </c>
      <c r="I202">
        <v>93</v>
      </c>
      <c r="J202">
        <v>101</v>
      </c>
      <c r="K202">
        <v>4</v>
      </c>
      <c r="L202">
        <v>123</v>
      </c>
      <c r="M202">
        <v>44</v>
      </c>
      <c r="N202">
        <v>143</v>
      </c>
      <c r="O202">
        <v>152</v>
      </c>
      <c r="P202">
        <v>2</v>
      </c>
      <c r="Q202">
        <v>173</v>
      </c>
      <c r="R202">
        <v>2</v>
      </c>
      <c r="S202">
        <v>192</v>
      </c>
      <c r="T202">
        <v>201</v>
      </c>
      <c r="U202">
        <v>1</v>
      </c>
    </row>
    <row r="203" spans="1:21">
      <c r="A203">
        <v>11</v>
      </c>
      <c r="B203">
        <v>12</v>
      </c>
      <c r="C203">
        <v>32</v>
      </c>
      <c r="D203">
        <v>40</v>
      </c>
      <c r="E203">
        <v>1168</v>
      </c>
      <c r="F203">
        <v>61</v>
      </c>
      <c r="G203">
        <v>73</v>
      </c>
      <c r="H203">
        <v>4</v>
      </c>
      <c r="I203">
        <v>94</v>
      </c>
      <c r="J203">
        <v>101</v>
      </c>
      <c r="K203">
        <v>3</v>
      </c>
      <c r="L203">
        <v>121</v>
      </c>
      <c r="M203">
        <v>27</v>
      </c>
      <c r="N203">
        <v>143</v>
      </c>
      <c r="O203">
        <v>152</v>
      </c>
      <c r="P203">
        <v>1</v>
      </c>
      <c r="Q203">
        <v>172</v>
      </c>
      <c r="R203">
        <v>1</v>
      </c>
      <c r="S203">
        <v>191</v>
      </c>
      <c r="T203">
        <v>201</v>
      </c>
      <c r="U203">
        <v>1</v>
      </c>
    </row>
    <row r="204" spans="1:21">
      <c r="A204">
        <v>11</v>
      </c>
      <c r="B204">
        <v>18</v>
      </c>
      <c r="C204">
        <v>30</v>
      </c>
      <c r="D204">
        <v>42</v>
      </c>
      <c r="E204">
        <v>3114</v>
      </c>
      <c r="F204">
        <v>61</v>
      </c>
      <c r="G204">
        <v>72</v>
      </c>
      <c r="H204">
        <v>1</v>
      </c>
      <c r="I204">
        <v>92</v>
      </c>
      <c r="J204">
        <v>101</v>
      </c>
      <c r="K204">
        <v>4</v>
      </c>
      <c r="L204">
        <v>122</v>
      </c>
      <c r="M204">
        <v>26</v>
      </c>
      <c r="N204">
        <v>143</v>
      </c>
      <c r="O204">
        <v>151</v>
      </c>
      <c r="P204">
        <v>1</v>
      </c>
      <c r="Q204">
        <v>173</v>
      </c>
      <c r="R204">
        <v>1</v>
      </c>
      <c r="S204">
        <v>191</v>
      </c>
      <c r="T204">
        <v>201</v>
      </c>
      <c r="U204">
        <v>2</v>
      </c>
    </row>
    <row r="205" spans="1:21">
      <c r="A205">
        <v>11</v>
      </c>
      <c r="B205">
        <v>12</v>
      </c>
      <c r="C205">
        <v>32</v>
      </c>
      <c r="D205">
        <v>48</v>
      </c>
      <c r="E205">
        <v>902</v>
      </c>
      <c r="F205">
        <v>61</v>
      </c>
      <c r="G205">
        <v>74</v>
      </c>
      <c r="H205">
        <v>4</v>
      </c>
      <c r="I205">
        <v>94</v>
      </c>
      <c r="J205">
        <v>101</v>
      </c>
      <c r="K205">
        <v>4</v>
      </c>
      <c r="L205">
        <v>122</v>
      </c>
      <c r="M205">
        <v>21</v>
      </c>
      <c r="N205">
        <v>143</v>
      </c>
      <c r="O205">
        <v>151</v>
      </c>
      <c r="P205">
        <v>1</v>
      </c>
      <c r="Q205">
        <v>173</v>
      </c>
      <c r="R205">
        <v>1</v>
      </c>
      <c r="S205">
        <v>191</v>
      </c>
      <c r="T205">
        <v>201</v>
      </c>
      <c r="U205">
        <v>2</v>
      </c>
    </row>
    <row r="206" spans="1:21">
      <c r="A206">
        <v>11</v>
      </c>
      <c r="B206">
        <v>9</v>
      </c>
      <c r="C206">
        <v>32</v>
      </c>
      <c r="D206">
        <v>40</v>
      </c>
      <c r="E206">
        <v>654</v>
      </c>
      <c r="F206">
        <v>61</v>
      </c>
      <c r="G206">
        <v>73</v>
      </c>
      <c r="H206">
        <v>4</v>
      </c>
      <c r="I206">
        <v>93</v>
      </c>
      <c r="J206">
        <v>101</v>
      </c>
      <c r="K206">
        <v>3</v>
      </c>
      <c r="L206">
        <v>123</v>
      </c>
      <c r="M206">
        <v>28</v>
      </c>
      <c r="N206">
        <v>143</v>
      </c>
      <c r="O206">
        <v>152</v>
      </c>
      <c r="P206">
        <v>1</v>
      </c>
      <c r="Q206">
        <v>172</v>
      </c>
      <c r="R206">
        <v>1</v>
      </c>
      <c r="S206">
        <v>191</v>
      </c>
      <c r="T206">
        <v>201</v>
      </c>
      <c r="U206">
        <v>2</v>
      </c>
    </row>
    <row r="207" spans="1:21">
      <c r="A207">
        <v>11</v>
      </c>
      <c r="B207">
        <v>30</v>
      </c>
      <c r="C207">
        <v>34</v>
      </c>
      <c r="D207">
        <v>41</v>
      </c>
      <c r="E207">
        <v>10623</v>
      </c>
      <c r="F207">
        <v>61</v>
      </c>
      <c r="G207">
        <v>75</v>
      </c>
      <c r="H207">
        <v>3</v>
      </c>
      <c r="I207">
        <v>93</v>
      </c>
      <c r="J207">
        <v>101</v>
      </c>
      <c r="K207">
        <v>4</v>
      </c>
      <c r="L207">
        <v>124</v>
      </c>
      <c r="M207">
        <v>38</v>
      </c>
      <c r="N207">
        <v>143</v>
      </c>
      <c r="O207">
        <v>153</v>
      </c>
      <c r="P207">
        <v>3</v>
      </c>
      <c r="Q207">
        <v>174</v>
      </c>
      <c r="R207">
        <v>2</v>
      </c>
      <c r="S207">
        <v>192</v>
      </c>
      <c r="T207">
        <v>201</v>
      </c>
      <c r="U207">
        <v>1</v>
      </c>
    </row>
    <row r="208" spans="1:21">
      <c r="A208">
        <v>11</v>
      </c>
      <c r="B208">
        <v>6</v>
      </c>
      <c r="C208">
        <v>32</v>
      </c>
      <c r="D208">
        <v>46</v>
      </c>
      <c r="E208">
        <v>448</v>
      </c>
      <c r="F208">
        <v>61</v>
      </c>
      <c r="G208">
        <v>72</v>
      </c>
      <c r="H208">
        <v>4</v>
      </c>
      <c r="I208">
        <v>92</v>
      </c>
      <c r="J208">
        <v>101</v>
      </c>
      <c r="K208">
        <v>4</v>
      </c>
      <c r="L208">
        <v>122</v>
      </c>
      <c r="M208">
        <v>23</v>
      </c>
      <c r="N208">
        <v>143</v>
      </c>
      <c r="O208">
        <v>152</v>
      </c>
      <c r="P208">
        <v>1</v>
      </c>
      <c r="Q208">
        <v>173</v>
      </c>
      <c r="R208">
        <v>1</v>
      </c>
      <c r="S208">
        <v>191</v>
      </c>
      <c r="T208">
        <v>201</v>
      </c>
      <c r="U208">
        <v>2</v>
      </c>
    </row>
    <row r="209" spans="1:21">
      <c r="A209">
        <v>11</v>
      </c>
      <c r="B209">
        <v>24</v>
      </c>
      <c r="C209">
        <v>33</v>
      </c>
      <c r="D209">
        <v>43</v>
      </c>
      <c r="E209">
        <v>1659</v>
      </c>
      <c r="F209">
        <v>61</v>
      </c>
      <c r="G209">
        <v>72</v>
      </c>
      <c r="H209">
        <v>4</v>
      </c>
      <c r="I209">
        <v>92</v>
      </c>
      <c r="J209">
        <v>101</v>
      </c>
      <c r="K209">
        <v>2</v>
      </c>
      <c r="L209">
        <v>123</v>
      </c>
      <c r="M209">
        <v>29</v>
      </c>
      <c r="N209">
        <v>143</v>
      </c>
      <c r="O209">
        <v>151</v>
      </c>
      <c r="P209">
        <v>1</v>
      </c>
      <c r="Q209">
        <v>172</v>
      </c>
      <c r="R209">
        <v>1</v>
      </c>
      <c r="S209">
        <v>192</v>
      </c>
      <c r="T209">
        <v>201</v>
      </c>
      <c r="U209">
        <v>2</v>
      </c>
    </row>
    <row r="210" spans="1:21">
      <c r="A210">
        <v>11</v>
      </c>
      <c r="B210">
        <v>24</v>
      </c>
      <c r="C210">
        <v>32</v>
      </c>
      <c r="D210">
        <v>49</v>
      </c>
      <c r="E210">
        <v>6568</v>
      </c>
      <c r="F210">
        <v>61</v>
      </c>
      <c r="G210">
        <v>73</v>
      </c>
      <c r="H210">
        <v>2</v>
      </c>
      <c r="I210">
        <v>94</v>
      </c>
      <c r="J210">
        <v>101</v>
      </c>
      <c r="K210">
        <v>2</v>
      </c>
      <c r="L210">
        <v>123</v>
      </c>
      <c r="M210">
        <v>21</v>
      </c>
      <c r="N210">
        <v>142</v>
      </c>
      <c r="O210">
        <v>152</v>
      </c>
      <c r="P210">
        <v>1</v>
      </c>
      <c r="Q210">
        <v>172</v>
      </c>
      <c r="R210">
        <v>1</v>
      </c>
      <c r="S210">
        <v>191</v>
      </c>
      <c r="T210">
        <v>201</v>
      </c>
      <c r="U210">
        <v>1</v>
      </c>
    </row>
    <row r="211" spans="1:21">
      <c r="A211">
        <v>11</v>
      </c>
      <c r="B211">
        <v>24</v>
      </c>
      <c r="C211">
        <v>32</v>
      </c>
      <c r="D211">
        <v>41</v>
      </c>
      <c r="E211">
        <v>2924</v>
      </c>
      <c r="F211">
        <v>61</v>
      </c>
      <c r="G211">
        <v>73</v>
      </c>
      <c r="H211">
        <v>3</v>
      </c>
      <c r="I211">
        <v>93</v>
      </c>
      <c r="J211">
        <v>103</v>
      </c>
      <c r="K211">
        <v>4</v>
      </c>
      <c r="L211">
        <v>124</v>
      </c>
      <c r="M211">
        <v>63</v>
      </c>
      <c r="N211">
        <v>141</v>
      </c>
      <c r="O211">
        <v>152</v>
      </c>
      <c r="P211">
        <v>1</v>
      </c>
      <c r="Q211">
        <v>173</v>
      </c>
      <c r="R211">
        <v>2</v>
      </c>
      <c r="S211">
        <v>192</v>
      </c>
      <c r="T211">
        <v>201</v>
      </c>
      <c r="U211">
        <v>1</v>
      </c>
    </row>
    <row r="212" spans="1:21">
      <c r="A212">
        <v>11</v>
      </c>
      <c r="B212">
        <v>15</v>
      </c>
      <c r="C212">
        <v>32</v>
      </c>
      <c r="D212">
        <v>40</v>
      </c>
      <c r="E212">
        <v>1721</v>
      </c>
      <c r="F212">
        <v>61</v>
      </c>
      <c r="G212">
        <v>72</v>
      </c>
      <c r="H212">
        <v>2</v>
      </c>
      <c r="I212">
        <v>93</v>
      </c>
      <c r="J212">
        <v>101</v>
      </c>
      <c r="K212">
        <v>3</v>
      </c>
      <c r="L212">
        <v>121</v>
      </c>
      <c r="M212">
        <v>36</v>
      </c>
      <c r="N212">
        <v>143</v>
      </c>
      <c r="O212">
        <v>152</v>
      </c>
      <c r="P212">
        <v>1</v>
      </c>
      <c r="Q212">
        <v>173</v>
      </c>
      <c r="R212">
        <v>1</v>
      </c>
      <c r="S212">
        <v>191</v>
      </c>
      <c r="T212">
        <v>201</v>
      </c>
      <c r="U212">
        <v>1</v>
      </c>
    </row>
    <row r="213" spans="1:21">
      <c r="A213">
        <v>11</v>
      </c>
      <c r="B213">
        <v>36</v>
      </c>
      <c r="C213">
        <v>32</v>
      </c>
      <c r="D213">
        <v>42</v>
      </c>
      <c r="E213">
        <v>3620</v>
      </c>
      <c r="F213">
        <v>61</v>
      </c>
      <c r="G213">
        <v>73</v>
      </c>
      <c r="H213">
        <v>1</v>
      </c>
      <c r="I213">
        <v>93</v>
      </c>
      <c r="J213">
        <v>103</v>
      </c>
      <c r="K213">
        <v>2</v>
      </c>
      <c r="L213">
        <v>122</v>
      </c>
      <c r="M213">
        <v>37</v>
      </c>
      <c r="N213">
        <v>143</v>
      </c>
      <c r="O213">
        <v>152</v>
      </c>
      <c r="P213">
        <v>1</v>
      </c>
      <c r="Q213">
        <v>173</v>
      </c>
      <c r="R213">
        <v>2</v>
      </c>
      <c r="S213">
        <v>191</v>
      </c>
      <c r="T213">
        <v>201</v>
      </c>
      <c r="U213">
        <v>1</v>
      </c>
    </row>
    <row r="214" spans="1:21">
      <c r="A214">
        <v>11</v>
      </c>
      <c r="B214">
        <v>27</v>
      </c>
      <c r="C214">
        <v>30</v>
      </c>
      <c r="D214">
        <v>49</v>
      </c>
      <c r="E214">
        <v>5293</v>
      </c>
      <c r="F214">
        <v>61</v>
      </c>
      <c r="G214">
        <v>71</v>
      </c>
      <c r="H214">
        <v>2</v>
      </c>
      <c r="I214">
        <v>93</v>
      </c>
      <c r="J214">
        <v>101</v>
      </c>
      <c r="K214">
        <v>4</v>
      </c>
      <c r="L214">
        <v>122</v>
      </c>
      <c r="M214">
        <v>50</v>
      </c>
      <c r="N214">
        <v>142</v>
      </c>
      <c r="O214">
        <v>152</v>
      </c>
      <c r="P214">
        <v>2</v>
      </c>
      <c r="Q214">
        <v>173</v>
      </c>
      <c r="R214">
        <v>1</v>
      </c>
      <c r="S214">
        <v>192</v>
      </c>
      <c r="T214">
        <v>201</v>
      </c>
      <c r="U214">
        <v>2</v>
      </c>
    </row>
    <row r="215" spans="1:21">
      <c r="A215">
        <v>11</v>
      </c>
      <c r="B215">
        <v>6</v>
      </c>
      <c r="C215">
        <v>32</v>
      </c>
      <c r="D215">
        <v>44</v>
      </c>
      <c r="E215">
        <v>343</v>
      </c>
      <c r="F215">
        <v>61</v>
      </c>
      <c r="G215">
        <v>72</v>
      </c>
      <c r="H215">
        <v>4</v>
      </c>
      <c r="I215">
        <v>92</v>
      </c>
      <c r="J215">
        <v>101</v>
      </c>
      <c r="K215">
        <v>1</v>
      </c>
      <c r="L215">
        <v>121</v>
      </c>
      <c r="M215">
        <v>27</v>
      </c>
      <c r="N215">
        <v>143</v>
      </c>
      <c r="O215">
        <v>152</v>
      </c>
      <c r="P215">
        <v>1</v>
      </c>
      <c r="Q215">
        <v>173</v>
      </c>
      <c r="R215">
        <v>1</v>
      </c>
      <c r="S215">
        <v>191</v>
      </c>
      <c r="T215">
        <v>201</v>
      </c>
      <c r="U215">
        <v>1</v>
      </c>
    </row>
    <row r="216" spans="1:21">
      <c r="A216">
        <v>11</v>
      </c>
      <c r="B216">
        <v>12</v>
      </c>
      <c r="C216">
        <v>32</v>
      </c>
      <c r="D216">
        <v>41</v>
      </c>
      <c r="E216">
        <v>3386</v>
      </c>
      <c r="F216">
        <v>61</v>
      </c>
      <c r="G216">
        <v>75</v>
      </c>
      <c r="H216">
        <v>3</v>
      </c>
      <c r="I216">
        <v>93</v>
      </c>
      <c r="J216">
        <v>101</v>
      </c>
      <c r="K216">
        <v>4</v>
      </c>
      <c r="L216">
        <v>124</v>
      </c>
      <c r="M216">
        <v>35</v>
      </c>
      <c r="N216">
        <v>143</v>
      </c>
      <c r="O216">
        <v>153</v>
      </c>
      <c r="P216">
        <v>1</v>
      </c>
      <c r="Q216">
        <v>173</v>
      </c>
      <c r="R216">
        <v>1</v>
      </c>
      <c r="S216">
        <v>192</v>
      </c>
      <c r="T216">
        <v>201</v>
      </c>
      <c r="U216">
        <v>2</v>
      </c>
    </row>
    <row r="217" spans="1:21">
      <c r="A217">
        <v>11</v>
      </c>
      <c r="B217">
        <v>11</v>
      </c>
      <c r="C217">
        <v>34</v>
      </c>
      <c r="D217">
        <v>40</v>
      </c>
      <c r="E217">
        <v>3905</v>
      </c>
      <c r="F217">
        <v>61</v>
      </c>
      <c r="G217">
        <v>73</v>
      </c>
      <c r="H217">
        <v>2</v>
      </c>
      <c r="I217">
        <v>93</v>
      </c>
      <c r="J217">
        <v>101</v>
      </c>
      <c r="K217">
        <v>2</v>
      </c>
      <c r="L217">
        <v>121</v>
      </c>
      <c r="M217">
        <v>36</v>
      </c>
      <c r="N217">
        <v>143</v>
      </c>
      <c r="O217">
        <v>151</v>
      </c>
      <c r="P217">
        <v>2</v>
      </c>
      <c r="Q217">
        <v>173</v>
      </c>
      <c r="R217">
        <v>2</v>
      </c>
      <c r="S217">
        <v>191</v>
      </c>
      <c r="T217">
        <v>201</v>
      </c>
      <c r="U217">
        <v>1</v>
      </c>
    </row>
    <row r="218" spans="1:21">
      <c r="A218">
        <v>11</v>
      </c>
      <c r="B218">
        <v>18</v>
      </c>
      <c r="C218">
        <v>30</v>
      </c>
      <c r="D218">
        <v>49</v>
      </c>
      <c r="E218">
        <v>3104</v>
      </c>
      <c r="F218">
        <v>61</v>
      </c>
      <c r="G218">
        <v>74</v>
      </c>
      <c r="H218">
        <v>3</v>
      </c>
      <c r="I218">
        <v>93</v>
      </c>
      <c r="J218">
        <v>101</v>
      </c>
      <c r="K218">
        <v>1</v>
      </c>
      <c r="L218">
        <v>122</v>
      </c>
      <c r="M218">
        <v>31</v>
      </c>
      <c r="N218">
        <v>141</v>
      </c>
      <c r="O218">
        <v>152</v>
      </c>
      <c r="P218">
        <v>1</v>
      </c>
      <c r="Q218">
        <v>173</v>
      </c>
      <c r="R218">
        <v>1</v>
      </c>
      <c r="S218">
        <v>192</v>
      </c>
      <c r="T218">
        <v>201</v>
      </c>
      <c r="U218">
        <v>1</v>
      </c>
    </row>
    <row r="219" spans="1:21">
      <c r="A219">
        <v>11</v>
      </c>
      <c r="B219">
        <v>24</v>
      </c>
      <c r="C219">
        <v>32</v>
      </c>
      <c r="D219">
        <v>40</v>
      </c>
      <c r="E219">
        <v>4817</v>
      </c>
      <c r="F219">
        <v>61</v>
      </c>
      <c r="G219">
        <v>74</v>
      </c>
      <c r="H219">
        <v>2</v>
      </c>
      <c r="I219">
        <v>93</v>
      </c>
      <c r="J219">
        <v>102</v>
      </c>
      <c r="K219">
        <v>3</v>
      </c>
      <c r="L219">
        <v>122</v>
      </c>
      <c r="M219">
        <v>31</v>
      </c>
      <c r="N219">
        <v>143</v>
      </c>
      <c r="O219">
        <v>152</v>
      </c>
      <c r="P219">
        <v>1</v>
      </c>
      <c r="Q219">
        <v>173</v>
      </c>
      <c r="R219">
        <v>1</v>
      </c>
      <c r="S219">
        <v>192</v>
      </c>
      <c r="T219">
        <v>201</v>
      </c>
      <c r="U219">
        <v>2</v>
      </c>
    </row>
    <row r="220" spans="1:21">
      <c r="A220">
        <v>11</v>
      </c>
      <c r="B220">
        <v>24</v>
      </c>
      <c r="C220">
        <v>32</v>
      </c>
      <c r="D220">
        <v>42</v>
      </c>
      <c r="E220">
        <v>3021</v>
      </c>
      <c r="F220">
        <v>61</v>
      </c>
      <c r="G220">
        <v>73</v>
      </c>
      <c r="H220">
        <v>2</v>
      </c>
      <c r="I220">
        <v>91</v>
      </c>
      <c r="J220">
        <v>101</v>
      </c>
      <c r="K220">
        <v>2</v>
      </c>
      <c r="L220">
        <v>121</v>
      </c>
      <c r="M220">
        <v>24</v>
      </c>
      <c r="N220">
        <v>143</v>
      </c>
      <c r="O220">
        <v>151</v>
      </c>
      <c r="P220">
        <v>1</v>
      </c>
      <c r="Q220">
        <v>172</v>
      </c>
      <c r="R220">
        <v>1</v>
      </c>
      <c r="S220">
        <v>191</v>
      </c>
      <c r="T220">
        <v>201</v>
      </c>
      <c r="U220">
        <v>1</v>
      </c>
    </row>
    <row r="221" spans="1:21">
      <c r="A221">
        <v>11</v>
      </c>
      <c r="B221">
        <v>36</v>
      </c>
      <c r="C221">
        <v>32</v>
      </c>
      <c r="D221">
        <v>40</v>
      </c>
      <c r="E221">
        <v>1842</v>
      </c>
      <c r="F221">
        <v>61</v>
      </c>
      <c r="G221">
        <v>72</v>
      </c>
      <c r="H221">
        <v>4</v>
      </c>
      <c r="I221">
        <v>92</v>
      </c>
      <c r="J221">
        <v>101</v>
      </c>
      <c r="K221">
        <v>4</v>
      </c>
      <c r="L221">
        <v>123</v>
      </c>
      <c r="M221">
        <v>34</v>
      </c>
      <c r="N221">
        <v>143</v>
      </c>
      <c r="O221">
        <v>152</v>
      </c>
      <c r="P221">
        <v>1</v>
      </c>
      <c r="Q221">
        <v>173</v>
      </c>
      <c r="R221">
        <v>1</v>
      </c>
      <c r="S221">
        <v>192</v>
      </c>
      <c r="T221">
        <v>201</v>
      </c>
      <c r="U221">
        <v>2</v>
      </c>
    </row>
    <row r="222" spans="1:21">
      <c r="A222">
        <v>11</v>
      </c>
      <c r="B222">
        <v>12</v>
      </c>
      <c r="C222">
        <v>32</v>
      </c>
      <c r="D222">
        <v>42</v>
      </c>
      <c r="E222">
        <v>1620</v>
      </c>
      <c r="F222">
        <v>61</v>
      </c>
      <c r="G222">
        <v>73</v>
      </c>
      <c r="H222">
        <v>2</v>
      </c>
      <c r="I222">
        <v>92</v>
      </c>
      <c r="J222">
        <v>102</v>
      </c>
      <c r="K222">
        <v>3</v>
      </c>
      <c r="L222">
        <v>122</v>
      </c>
      <c r="M222">
        <v>30</v>
      </c>
      <c r="N222">
        <v>143</v>
      </c>
      <c r="O222">
        <v>152</v>
      </c>
      <c r="P222">
        <v>1</v>
      </c>
      <c r="Q222">
        <v>173</v>
      </c>
      <c r="R222">
        <v>1</v>
      </c>
      <c r="S222">
        <v>191</v>
      </c>
      <c r="T222">
        <v>201</v>
      </c>
      <c r="U222">
        <v>1</v>
      </c>
    </row>
    <row r="223" spans="1:21">
      <c r="A223">
        <v>11</v>
      </c>
      <c r="B223">
        <v>12</v>
      </c>
      <c r="C223">
        <v>32</v>
      </c>
      <c r="D223">
        <v>46</v>
      </c>
      <c r="E223">
        <v>1200</v>
      </c>
      <c r="F223">
        <v>65</v>
      </c>
      <c r="G223">
        <v>73</v>
      </c>
      <c r="H223">
        <v>4</v>
      </c>
      <c r="I223">
        <v>92</v>
      </c>
      <c r="J223">
        <v>101</v>
      </c>
      <c r="K223">
        <v>4</v>
      </c>
      <c r="L223">
        <v>122</v>
      </c>
      <c r="M223">
        <v>23</v>
      </c>
      <c r="N223">
        <v>141</v>
      </c>
      <c r="O223">
        <v>151</v>
      </c>
      <c r="P223">
        <v>1</v>
      </c>
      <c r="Q223">
        <v>173</v>
      </c>
      <c r="R223">
        <v>1</v>
      </c>
      <c r="S223">
        <v>192</v>
      </c>
      <c r="T223">
        <v>201</v>
      </c>
      <c r="U223">
        <v>1</v>
      </c>
    </row>
    <row r="224" spans="1:21">
      <c r="A224">
        <v>11</v>
      </c>
      <c r="B224">
        <v>42</v>
      </c>
      <c r="C224">
        <v>34</v>
      </c>
      <c r="D224">
        <v>45</v>
      </c>
      <c r="E224">
        <v>3394</v>
      </c>
      <c r="F224">
        <v>61</v>
      </c>
      <c r="G224">
        <v>71</v>
      </c>
      <c r="H224">
        <v>4</v>
      </c>
      <c r="I224">
        <v>93</v>
      </c>
      <c r="J224">
        <v>102</v>
      </c>
      <c r="K224">
        <v>4</v>
      </c>
      <c r="L224">
        <v>123</v>
      </c>
      <c r="M224">
        <v>65</v>
      </c>
      <c r="N224">
        <v>143</v>
      </c>
      <c r="O224">
        <v>152</v>
      </c>
      <c r="P224">
        <v>2</v>
      </c>
      <c r="Q224">
        <v>171</v>
      </c>
      <c r="R224">
        <v>1</v>
      </c>
      <c r="S224">
        <v>191</v>
      </c>
      <c r="T224">
        <v>201</v>
      </c>
      <c r="U224">
        <v>1</v>
      </c>
    </row>
    <row r="225" spans="1:21">
      <c r="A225">
        <v>11</v>
      </c>
      <c r="B225">
        <v>9</v>
      </c>
      <c r="C225">
        <v>32</v>
      </c>
      <c r="D225">
        <v>42</v>
      </c>
      <c r="E225">
        <v>2136</v>
      </c>
      <c r="F225">
        <v>61</v>
      </c>
      <c r="G225">
        <v>73</v>
      </c>
      <c r="H225">
        <v>3</v>
      </c>
      <c r="I225">
        <v>93</v>
      </c>
      <c r="J225">
        <v>101</v>
      </c>
      <c r="K225">
        <v>2</v>
      </c>
      <c r="L225">
        <v>121</v>
      </c>
      <c r="M225">
        <v>25</v>
      </c>
      <c r="N225">
        <v>143</v>
      </c>
      <c r="O225">
        <v>152</v>
      </c>
      <c r="P225">
        <v>1</v>
      </c>
      <c r="Q225">
        <v>173</v>
      </c>
      <c r="R225">
        <v>1</v>
      </c>
      <c r="S225">
        <v>191</v>
      </c>
      <c r="T225">
        <v>201</v>
      </c>
      <c r="U225">
        <v>1</v>
      </c>
    </row>
    <row r="226" spans="1:21">
      <c r="A226">
        <v>11</v>
      </c>
      <c r="B226">
        <v>6</v>
      </c>
      <c r="C226">
        <v>34</v>
      </c>
      <c r="D226">
        <v>42</v>
      </c>
      <c r="E226">
        <v>1872</v>
      </c>
      <c r="F226">
        <v>61</v>
      </c>
      <c r="G226">
        <v>71</v>
      </c>
      <c r="H226">
        <v>4</v>
      </c>
      <c r="I226">
        <v>93</v>
      </c>
      <c r="J226">
        <v>101</v>
      </c>
      <c r="K226">
        <v>4</v>
      </c>
      <c r="L226">
        <v>124</v>
      </c>
      <c r="M226">
        <v>36</v>
      </c>
      <c r="N226">
        <v>143</v>
      </c>
      <c r="O226">
        <v>153</v>
      </c>
      <c r="P226">
        <v>3</v>
      </c>
      <c r="Q226">
        <v>174</v>
      </c>
      <c r="R226">
        <v>1</v>
      </c>
      <c r="S226">
        <v>192</v>
      </c>
      <c r="T226">
        <v>201</v>
      </c>
      <c r="U226">
        <v>1</v>
      </c>
    </row>
    <row r="227" spans="1:21">
      <c r="A227">
        <v>11</v>
      </c>
      <c r="B227">
        <v>18</v>
      </c>
      <c r="C227">
        <v>34</v>
      </c>
      <c r="D227">
        <v>45</v>
      </c>
      <c r="E227">
        <v>1190</v>
      </c>
      <c r="F227">
        <v>61</v>
      </c>
      <c r="G227">
        <v>71</v>
      </c>
      <c r="H227">
        <v>2</v>
      </c>
      <c r="I227">
        <v>92</v>
      </c>
      <c r="J227">
        <v>101</v>
      </c>
      <c r="K227">
        <v>4</v>
      </c>
      <c r="L227">
        <v>124</v>
      </c>
      <c r="M227">
        <v>55</v>
      </c>
      <c r="N227">
        <v>143</v>
      </c>
      <c r="O227">
        <v>153</v>
      </c>
      <c r="P227">
        <v>3</v>
      </c>
      <c r="Q227">
        <v>171</v>
      </c>
      <c r="R227">
        <v>2</v>
      </c>
      <c r="S227">
        <v>191</v>
      </c>
      <c r="T227">
        <v>201</v>
      </c>
      <c r="U227">
        <v>2</v>
      </c>
    </row>
    <row r="228" spans="1:21">
      <c r="A228">
        <v>11</v>
      </c>
      <c r="B228">
        <v>18</v>
      </c>
      <c r="C228">
        <v>33</v>
      </c>
      <c r="D228">
        <v>46</v>
      </c>
      <c r="E228">
        <v>8471</v>
      </c>
      <c r="F228">
        <v>65</v>
      </c>
      <c r="G228">
        <v>73</v>
      </c>
      <c r="H228">
        <v>1</v>
      </c>
      <c r="I228">
        <v>92</v>
      </c>
      <c r="J228">
        <v>101</v>
      </c>
      <c r="K228">
        <v>2</v>
      </c>
      <c r="L228">
        <v>123</v>
      </c>
      <c r="M228">
        <v>23</v>
      </c>
      <c r="N228">
        <v>143</v>
      </c>
      <c r="O228">
        <v>151</v>
      </c>
      <c r="P228">
        <v>2</v>
      </c>
      <c r="Q228">
        <v>173</v>
      </c>
      <c r="R228">
        <v>1</v>
      </c>
      <c r="S228">
        <v>192</v>
      </c>
      <c r="T228">
        <v>201</v>
      </c>
      <c r="U228">
        <v>1</v>
      </c>
    </row>
    <row r="229" spans="1:21">
      <c r="A229">
        <v>11</v>
      </c>
      <c r="B229">
        <v>12</v>
      </c>
      <c r="C229">
        <v>32</v>
      </c>
      <c r="D229">
        <v>42</v>
      </c>
      <c r="E229">
        <v>7865</v>
      </c>
      <c r="F229">
        <v>61</v>
      </c>
      <c r="G229">
        <v>75</v>
      </c>
      <c r="H229">
        <v>4</v>
      </c>
      <c r="I229">
        <v>93</v>
      </c>
      <c r="J229">
        <v>101</v>
      </c>
      <c r="K229">
        <v>4</v>
      </c>
      <c r="L229">
        <v>124</v>
      </c>
      <c r="M229">
        <v>53</v>
      </c>
      <c r="N229">
        <v>143</v>
      </c>
      <c r="O229">
        <v>153</v>
      </c>
      <c r="P229">
        <v>1</v>
      </c>
      <c r="Q229">
        <v>174</v>
      </c>
      <c r="R229">
        <v>1</v>
      </c>
      <c r="S229">
        <v>192</v>
      </c>
      <c r="T229">
        <v>201</v>
      </c>
      <c r="U229">
        <v>2</v>
      </c>
    </row>
    <row r="230" spans="1:21">
      <c r="A230">
        <v>11</v>
      </c>
      <c r="B230">
        <v>12</v>
      </c>
      <c r="C230">
        <v>32</v>
      </c>
      <c r="D230">
        <v>40</v>
      </c>
      <c r="E230">
        <v>2579</v>
      </c>
      <c r="F230">
        <v>61</v>
      </c>
      <c r="G230">
        <v>72</v>
      </c>
      <c r="H230">
        <v>4</v>
      </c>
      <c r="I230">
        <v>93</v>
      </c>
      <c r="J230">
        <v>101</v>
      </c>
      <c r="K230">
        <v>1</v>
      </c>
      <c r="L230">
        <v>121</v>
      </c>
      <c r="M230">
        <v>33</v>
      </c>
      <c r="N230">
        <v>143</v>
      </c>
      <c r="O230">
        <v>152</v>
      </c>
      <c r="P230">
        <v>1</v>
      </c>
      <c r="Q230">
        <v>172</v>
      </c>
      <c r="R230">
        <v>2</v>
      </c>
      <c r="S230">
        <v>191</v>
      </c>
      <c r="T230">
        <v>201</v>
      </c>
      <c r="U230">
        <v>2</v>
      </c>
    </row>
    <row r="231" spans="1:21">
      <c r="A231">
        <v>11</v>
      </c>
      <c r="B231">
        <v>24</v>
      </c>
      <c r="C231">
        <v>32</v>
      </c>
      <c r="D231">
        <v>42</v>
      </c>
      <c r="E231">
        <v>3149</v>
      </c>
      <c r="F231">
        <v>61</v>
      </c>
      <c r="G231">
        <v>72</v>
      </c>
      <c r="H231">
        <v>4</v>
      </c>
      <c r="I231">
        <v>93</v>
      </c>
      <c r="J231">
        <v>101</v>
      </c>
      <c r="K231">
        <v>1</v>
      </c>
      <c r="L231">
        <v>124</v>
      </c>
      <c r="M231">
        <v>22</v>
      </c>
      <c r="N231">
        <v>141</v>
      </c>
      <c r="O231">
        <v>153</v>
      </c>
      <c r="P231">
        <v>1</v>
      </c>
      <c r="Q231">
        <v>173</v>
      </c>
      <c r="R231">
        <v>1</v>
      </c>
      <c r="S231">
        <v>191</v>
      </c>
      <c r="T231">
        <v>201</v>
      </c>
      <c r="U231">
        <v>1</v>
      </c>
    </row>
    <row r="232" spans="1:21">
      <c r="A232">
        <v>11</v>
      </c>
      <c r="B232">
        <v>24</v>
      </c>
      <c r="C232">
        <v>32</v>
      </c>
      <c r="D232">
        <v>40</v>
      </c>
      <c r="E232">
        <v>1381</v>
      </c>
      <c r="F232">
        <v>65</v>
      </c>
      <c r="G232">
        <v>73</v>
      </c>
      <c r="H232">
        <v>4</v>
      </c>
      <c r="I232">
        <v>92</v>
      </c>
      <c r="J232">
        <v>101</v>
      </c>
      <c r="K232">
        <v>2</v>
      </c>
      <c r="L232">
        <v>122</v>
      </c>
      <c r="M232">
        <v>35</v>
      </c>
      <c r="N232">
        <v>143</v>
      </c>
      <c r="O232">
        <v>152</v>
      </c>
      <c r="P232">
        <v>1</v>
      </c>
      <c r="Q232">
        <v>173</v>
      </c>
      <c r="R232">
        <v>1</v>
      </c>
      <c r="S232">
        <v>191</v>
      </c>
      <c r="T232">
        <v>201</v>
      </c>
      <c r="U232">
        <v>2</v>
      </c>
    </row>
    <row r="233" spans="1:21">
      <c r="A233">
        <v>11</v>
      </c>
      <c r="B233">
        <v>15</v>
      </c>
      <c r="C233">
        <v>32</v>
      </c>
      <c r="D233">
        <v>43</v>
      </c>
      <c r="E233">
        <v>1053</v>
      </c>
      <c r="F233">
        <v>61</v>
      </c>
      <c r="G233">
        <v>72</v>
      </c>
      <c r="H233">
        <v>4</v>
      </c>
      <c r="I233">
        <v>94</v>
      </c>
      <c r="J233">
        <v>101</v>
      </c>
      <c r="K233">
        <v>2</v>
      </c>
      <c r="L233">
        <v>121</v>
      </c>
      <c r="M233">
        <v>27</v>
      </c>
      <c r="N233">
        <v>143</v>
      </c>
      <c r="O233">
        <v>152</v>
      </c>
      <c r="P233">
        <v>1</v>
      </c>
      <c r="Q233">
        <v>173</v>
      </c>
      <c r="R233">
        <v>1</v>
      </c>
      <c r="S233">
        <v>191</v>
      </c>
      <c r="T233">
        <v>202</v>
      </c>
      <c r="U233">
        <v>1</v>
      </c>
    </row>
    <row r="234" spans="1:21">
      <c r="A234">
        <v>11</v>
      </c>
      <c r="B234">
        <v>36</v>
      </c>
      <c r="C234">
        <v>34</v>
      </c>
      <c r="D234">
        <v>42</v>
      </c>
      <c r="E234">
        <v>2348</v>
      </c>
      <c r="F234">
        <v>61</v>
      </c>
      <c r="G234">
        <v>73</v>
      </c>
      <c r="H234">
        <v>3</v>
      </c>
      <c r="I234">
        <v>94</v>
      </c>
      <c r="J234">
        <v>101</v>
      </c>
      <c r="K234">
        <v>2</v>
      </c>
      <c r="L234">
        <v>122</v>
      </c>
      <c r="M234">
        <v>46</v>
      </c>
      <c r="N234">
        <v>143</v>
      </c>
      <c r="O234">
        <v>152</v>
      </c>
      <c r="P234">
        <v>2</v>
      </c>
      <c r="Q234">
        <v>173</v>
      </c>
      <c r="R234">
        <v>1</v>
      </c>
      <c r="S234">
        <v>192</v>
      </c>
      <c r="T234">
        <v>201</v>
      </c>
      <c r="U234">
        <v>1</v>
      </c>
    </row>
    <row r="235" spans="1:21">
      <c r="A235">
        <v>11</v>
      </c>
      <c r="B235">
        <v>12</v>
      </c>
      <c r="C235">
        <v>32</v>
      </c>
      <c r="D235">
        <v>42</v>
      </c>
      <c r="E235">
        <v>2578</v>
      </c>
      <c r="F235">
        <v>61</v>
      </c>
      <c r="G235">
        <v>71</v>
      </c>
      <c r="H235">
        <v>3</v>
      </c>
      <c r="I235">
        <v>92</v>
      </c>
      <c r="J235">
        <v>101</v>
      </c>
      <c r="K235">
        <v>4</v>
      </c>
      <c r="L235">
        <v>124</v>
      </c>
      <c r="M235">
        <v>55</v>
      </c>
      <c r="N235">
        <v>143</v>
      </c>
      <c r="O235">
        <v>153</v>
      </c>
      <c r="P235">
        <v>1</v>
      </c>
      <c r="Q235">
        <v>174</v>
      </c>
      <c r="R235">
        <v>1</v>
      </c>
      <c r="S235">
        <v>191</v>
      </c>
      <c r="T235">
        <v>201</v>
      </c>
      <c r="U235">
        <v>1</v>
      </c>
    </row>
    <row r="236" spans="1:21">
      <c r="A236">
        <v>11</v>
      </c>
      <c r="B236">
        <v>6</v>
      </c>
      <c r="C236">
        <v>34</v>
      </c>
      <c r="D236">
        <v>43</v>
      </c>
      <c r="E236">
        <v>1957</v>
      </c>
      <c r="F236">
        <v>61</v>
      </c>
      <c r="G236">
        <v>74</v>
      </c>
      <c r="H236">
        <v>1</v>
      </c>
      <c r="I236">
        <v>92</v>
      </c>
      <c r="J236">
        <v>101</v>
      </c>
      <c r="K236">
        <v>4</v>
      </c>
      <c r="L236">
        <v>123</v>
      </c>
      <c r="M236">
        <v>31</v>
      </c>
      <c r="N236">
        <v>143</v>
      </c>
      <c r="O236">
        <v>152</v>
      </c>
      <c r="P236">
        <v>1</v>
      </c>
      <c r="Q236">
        <v>173</v>
      </c>
      <c r="R236">
        <v>1</v>
      </c>
      <c r="S236">
        <v>191</v>
      </c>
      <c r="T236">
        <v>201</v>
      </c>
      <c r="U236">
        <v>1</v>
      </c>
    </row>
    <row r="237" spans="1:21">
      <c r="A237">
        <v>11</v>
      </c>
      <c r="B237">
        <v>24</v>
      </c>
      <c r="C237">
        <v>32</v>
      </c>
      <c r="D237">
        <v>43</v>
      </c>
      <c r="E237">
        <v>1823</v>
      </c>
      <c r="F237">
        <v>61</v>
      </c>
      <c r="G237">
        <v>71</v>
      </c>
      <c r="H237">
        <v>4</v>
      </c>
      <c r="I237">
        <v>93</v>
      </c>
      <c r="J237">
        <v>101</v>
      </c>
      <c r="K237">
        <v>2</v>
      </c>
      <c r="L237">
        <v>123</v>
      </c>
      <c r="M237">
        <v>30</v>
      </c>
      <c r="N237">
        <v>142</v>
      </c>
      <c r="O237">
        <v>152</v>
      </c>
      <c r="P237">
        <v>1</v>
      </c>
      <c r="Q237">
        <v>174</v>
      </c>
      <c r="R237">
        <v>2</v>
      </c>
      <c r="S237">
        <v>191</v>
      </c>
      <c r="T237">
        <v>201</v>
      </c>
      <c r="U237">
        <v>2</v>
      </c>
    </row>
    <row r="238" spans="1:21">
      <c r="A238">
        <v>11</v>
      </c>
      <c r="B238">
        <v>36</v>
      </c>
      <c r="C238">
        <v>32</v>
      </c>
      <c r="D238">
        <v>40</v>
      </c>
      <c r="E238">
        <v>3249</v>
      </c>
      <c r="F238">
        <v>61</v>
      </c>
      <c r="G238">
        <v>74</v>
      </c>
      <c r="H238">
        <v>2</v>
      </c>
      <c r="I238">
        <v>93</v>
      </c>
      <c r="J238">
        <v>101</v>
      </c>
      <c r="K238">
        <v>4</v>
      </c>
      <c r="L238">
        <v>124</v>
      </c>
      <c r="M238">
        <v>39</v>
      </c>
      <c r="N238">
        <v>141</v>
      </c>
      <c r="O238">
        <v>153</v>
      </c>
      <c r="P238">
        <v>1</v>
      </c>
      <c r="Q238">
        <v>174</v>
      </c>
      <c r="R238">
        <v>2</v>
      </c>
      <c r="S238">
        <v>192</v>
      </c>
      <c r="T238">
        <v>201</v>
      </c>
      <c r="U238">
        <v>1</v>
      </c>
    </row>
    <row r="239" spans="1:21">
      <c r="A239">
        <v>11</v>
      </c>
      <c r="B239">
        <v>20</v>
      </c>
      <c r="C239">
        <v>32</v>
      </c>
      <c r="D239">
        <v>42</v>
      </c>
      <c r="E239">
        <v>2212</v>
      </c>
      <c r="F239">
        <v>65</v>
      </c>
      <c r="G239">
        <v>74</v>
      </c>
      <c r="H239">
        <v>4</v>
      </c>
      <c r="I239">
        <v>93</v>
      </c>
      <c r="J239">
        <v>101</v>
      </c>
      <c r="K239">
        <v>4</v>
      </c>
      <c r="L239">
        <v>123</v>
      </c>
      <c r="M239">
        <v>39</v>
      </c>
      <c r="N239">
        <v>143</v>
      </c>
      <c r="O239">
        <v>152</v>
      </c>
      <c r="P239">
        <v>1</v>
      </c>
      <c r="Q239">
        <v>173</v>
      </c>
      <c r="R239">
        <v>1</v>
      </c>
      <c r="S239">
        <v>192</v>
      </c>
      <c r="T239">
        <v>201</v>
      </c>
      <c r="U239">
        <v>1</v>
      </c>
    </row>
    <row r="240" spans="1:21">
      <c r="A240">
        <v>11</v>
      </c>
      <c r="B240">
        <v>48</v>
      </c>
      <c r="C240">
        <v>31</v>
      </c>
      <c r="D240">
        <v>49</v>
      </c>
      <c r="E240">
        <v>7685</v>
      </c>
      <c r="F240">
        <v>61</v>
      </c>
      <c r="G240">
        <v>74</v>
      </c>
      <c r="H240">
        <v>2</v>
      </c>
      <c r="I240">
        <v>92</v>
      </c>
      <c r="J240">
        <v>103</v>
      </c>
      <c r="K240">
        <v>4</v>
      </c>
      <c r="L240">
        <v>123</v>
      </c>
      <c r="M240">
        <v>37</v>
      </c>
      <c r="N240">
        <v>143</v>
      </c>
      <c r="O240">
        <v>151</v>
      </c>
      <c r="P240">
        <v>1</v>
      </c>
      <c r="Q240">
        <v>173</v>
      </c>
      <c r="R240">
        <v>1</v>
      </c>
      <c r="S240">
        <v>191</v>
      </c>
      <c r="T240">
        <v>201</v>
      </c>
      <c r="U240">
        <v>2</v>
      </c>
    </row>
    <row r="241" spans="1:21">
      <c r="A241">
        <v>11</v>
      </c>
      <c r="B241">
        <v>30</v>
      </c>
      <c r="C241">
        <v>32</v>
      </c>
      <c r="D241">
        <v>43</v>
      </c>
      <c r="E241">
        <v>2522</v>
      </c>
      <c r="F241">
        <v>61</v>
      </c>
      <c r="G241">
        <v>75</v>
      </c>
      <c r="H241">
        <v>1</v>
      </c>
      <c r="I241">
        <v>93</v>
      </c>
      <c r="J241">
        <v>103</v>
      </c>
      <c r="K241">
        <v>3</v>
      </c>
      <c r="L241">
        <v>122</v>
      </c>
      <c r="M241">
        <v>39</v>
      </c>
      <c r="N241">
        <v>143</v>
      </c>
      <c r="O241">
        <v>152</v>
      </c>
      <c r="P241">
        <v>1</v>
      </c>
      <c r="Q241">
        <v>173</v>
      </c>
      <c r="R241">
        <v>2</v>
      </c>
      <c r="S241">
        <v>191</v>
      </c>
      <c r="T241">
        <v>201</v>
      </c>
      <c r="U241">
        <v>1</v>
      </c>
    </row>
    <row r="242" spans="1:21">
      <c r="A242">
        <v>11</v>
      </c>
      <c r="B242">
        <v>24</v>
      </c>
      <c r="C242">
        <v>32</v>
      </c>
      <c r="D242">
        <v>40</v>
      </c>
      <c r="E242">
        <v>915</v>
      </c>
      <c r="F242">
        <v>65</v>
      </c>
      <c r="G242">
        <v>75</v>
      </c>
      <c r="H242">
        <v>4</v>
      </c>
      <c r="I242">
        <v>92</v>
      </c>
      <c r="J242">
        <v>101</v>
      </c>
      <c r="K242">
        <v>2</v>
      </c>
      <c r="L242">
        <v>123</v>
      </c>
      <c r="M242">
        <v>29</v>
      </c>
      <c r="N242">
        <v>141</v>
      </c>
      <c r="O242">
        <v>152</v>
      </c>
      <c r="P242">
        <v>1</v>
      </c>
      <c r="Q242">
        <v>173</v>
      </c>
      <c r="R242">
        <v>1</v>
      </c>
      <c r="S242">
        <v>191</v>
      </c>
      <c r="T242">
        <v>201</v>
      </c>
      <c r="U242">
        <v>2</v>
      </c>
    </row>
    <row r="243" spans="1:21">
      <c r="A243">
        <v>11</v>
      </c>
      <c r="B243">
        <v>36</v>
      </c>
      <c r="C243">
        <v>32</v>
      </c>
      <c r="D243">
        <v>42</v>
      </c>
      <c r="E243">
        <v>3446</v>
      </c>
      <c r="F243">
        <v>61</v>
      </c>
      <c r="G243">
        <v>75</v>
      </c>
      <c r="H243">
        <v>4</v>
      </c>
      <c r="I243">
        <v>93</v>
      </c>
      <c r="J243">
        <v>101</v>
      </c>
      <c r="K243">
        <v>2</v>
      </c>
      <c r="L243">
        <v>123</v>
      </c>
      <c r="M243">
        <v>42</v>
      </c>
      <c r="N243">
        <v>143</v>
      </c>
      <c r="O243">
        <v>152</v>
      </c>
      <c r="P243">
        <v>1</v>
      </c>
      <c r="Q243">
        <v>173</v>
      </c>
      <c r="R243">
        <v>2</v>
      </c>
      <c r="S243">
        <v>191</v>
      </c>
      <c r="T243">
        <v>201</v>
      </c>
      <c r="U243">
        <v>2</v>
      </c>
    </row>
    <row r="244" spans="1:21">
      <c r="A244">
        <v>11</v>
      </c>
      <c r="B244">
        <v>48</v>
      </c>
      <c r="C244">
        <v>30</v>
      </c>
      <c r="D244">
        <v>41</v>
      </c>
      <c r="E244">
        <v>4605</v>
      </c>
      <c r="F244">
        <v>61</v>
      </c>
      <c r="G244">
        <v>75</v>
      </c>
      <c r="H244">
        <v>3</v>
      </c>
      <c r="I244">
        <v>93</v>
      </c>
      <c r="J244">
        <v>101</v>
      </c>
      <c r="K244">
        <v>4</v>
      </c>
      <c r="L244">
        <v>124</v>
      </c>
      <c r="M244">
        <v>24</v>
      </c>
      <c r="N244">
        <v>143</v>
      </c>
      <c r="O244">
        <v>153</v>
      </c>
      <c r="P244">
        <v>2</v>
      </c>
      <c r="Q244">
        <v>173</v>
      </c>
      <c r="R244">
        <v>2</v>
      </c>
      <c r="S244">
        <v>191</v>
      </c>
      <c r="T244">
        <v>201</v>
      </c>
      <c r="U244">
        <v>2</v>
      </c>
    </row>
    <row r="245" spans="1:21">
      <c r="A245">
        <v>11</v>
      </c>
      <c r="B245">
        <v>18</v>
      </c>
      <c r="C245">
        <v>32</v>
      </c>
      <c r="D245">
        <v>42</v>
      </c>
      <c r="E245">
        <v>3650</v>
      </c>
      <c r="F245">
        <v>61</v>
      </c>
      <c r="G245">
        <v>72</v>
      </c>
      <c r="H245">
        <v>1</v>
      </c>
      <c r="I245">
        <v>92</v>
      </c>
      <c r="J245">
        <v>101</v>
      </c>
      <c r="K245">
        <v>4</v>
      </c>
      <c r="L245">
        <v>123</v>
      </c>
      <c r="M245">
        <v>22</v>
      </c>
      <c r="N245">
        <v>143</v>
      </c>
      <c r="O245">
        <v>151</v>
      </c>
      <c r="P245">
        <v>1</v>
      </c>
      <c r="Q245">
        <v>173</v>
      </c>
      <c r="R245">
        <v>1</v>
      </c>
      <c r="S245">
        <v>191</v>
      </c>
      <c r="T245">
        <v>201</v>
      </c>
      <c r="U245">
        <v>1</v>
      </c>
    </row>
    <row r="246" spans="1:21">
      <c r="A246">
        <v>11</v>
      </c>
      <c r="B246">
        <v>18</v>
      </c>
      <c r="C246">
        <v>32</v>
      </c>
      <c r="D246">
        <v>42</v>
      </c>
      <c r="E246">
        <v>2473</v>
      </c>
      <c r="F246">
        <v>61</v>
      </c>
      <c r="G246">
        <v>71</v>
      </c>
      <c r="H246">
        <v>4</v>
      </c>
      <c r="I246">
        <v>93</v>
      </c>
      <c r="J246">
        <v>101</v>
      </c>
      <c r="K246">
        <v>1</v>
      </c>
      <c r="L246">
        <v>123</v>
      </c>
      <c r="M246">
        <v>25</v>
      </c>
      <c r="N246">
        <v>143</v>
      </c>
      <c r="O246">
        <v>152</v>
      </c>
      <c r="P246">
        <v>1</v>
      </c>
      <c r="Q246">
        <v>171</v>
      </c>
      <c r="R246">
        <v>1</v>
      </c>
      <c r="S246">
        <v>191</v>
      </c>
      <c r="T246">
        <v>201</v>
      </c>
      <c r="U246">
        <v>2</v>
      </c>
    </row>
    <row r="247" spans="1:21">
      <c r="A247">
        <v>11</v>
      </c>
      <c r="B247">
        <v>30</v>
      </c>
      <c r="C247">
        <v>32</v>
      </c>
      <c r="D247">
        <v>42</v>
      </c>
      <c r="E247">
        <v>2406</v>
      </c>
      <c r="F247">
        <v>61</v>
      </c>
      <c r="G247">
        <v>74</v>
      </c>
      <c r="H247">
        <v>4</v>
      </c>
      <c r="I247">
        <v>92</v>
      </c>
      <c r="J247">
        <v>101</v>
      </c>
      <c r="K247">
        <v>4</v>
      </c>
      <c r="L247">
        <v>121</v>
      </c>
      <c r="M247">
        <v>23</v>
      </c>
      <c r="N247">
        <v>143</v>
      </c>
      <c r="O247">
        <v>151</v>
      </c>
      <c r="P247">
        <v>1</v>
      </c>
      <c r="Q247">
        <v>173</v>
      </c>
      <c r="R247">
        <v>1</v>
      </c>
      <c r="S247">
        <v>191</v>
      </c>
      <c r="T247">
        <v>201</v>
      </c>
      <c r="U247">
        <v>2</v>
      </c>
    </row>
    <row r="248" spans="1:21">
      <c r="A248">
        <v>11</v>
      </c>
      <c r="B248">
        <v>12</v>
      </c>
      <c r="C248">
        <v>30</v>
      </c>
      <c r="D248">
        <v>43</v>
      </c>
      <c r="E248">
        <v>6199</v>
      </c>
      <c r="F248">
        <v>61</v>
      </c>
      <c r="G248">
        <v>73</v>
      </c>
      <c r="H248">
        <v>4</v>
      </c>
      <c r="I248">
        <v>93</v>
      </c>
      <c r="J248">
        <v>101</v>
      </c>
      <c r="K248">
        <v>2</v>
      </c>
      <c r="L248">
        <v>122</v>
      </c>
      <c r="M248">
        <v>28</v>
      </c>
      <c r="N248">
        <v>143</v>
      </c>
      <c r="O248">
        <v>151</v>
      </c>
      <c r="P248">
        <v>2</v>
      </c>
      <c r="Q248">
        <v>173</v>
      </c>
      <c r="R248">
        <v>1</v>
      </c>
      <c r="S248">
        <v>192</v>
      </c>
      <c r="T248">
        <v>201</v>
      </c>
      <c r="U248">
        <v>2</v>
      </c>
    </row>
    <row r="249" spans="1:21">
      <c r="A249">
        <v>11</v>
      </c>
      <c r="B249">
        <v>21</v>
      </c>
      <c r="C249">
        <v>32</v>
      </c>
      <c r="D249">
        <v>42</v>
      </c>
      <c r="E249">
        <v>3599</v>
      </c>
      <c r="F249">
        <v>61</v>
      </c>
      <c r="G249">
        <v>74</v>
      </c>
      <c r="H249">
        <v>1</v>
      </c>
      <c r="I249">
        <v>92</v>
      </c>
      <c r="J249">
        <v>101</v>
      </c>
      <c r="K249">
        <v>4</v>
      </c>
      <c r="L249">
        <v>123</v>
      </c>
      <c r="M249">
        <v>26</v>
      </c>
      <c r="N249">
        <v>143</v>
      </c>
      <c r="O249">
        <v>151</v>
      </c>
      <c r="P249">
        <v>1</v>
      </c>
      <c r="Q249">
        <v>172</v>
      </c>
      <c r="R249">
        <v>1</v>
      </c>
      <c r="S249">
        <v>191</v>
      </c>
      <c r="T249">
        <v>201</v>
      </c>
      <c r="U249">
        <v>1</v>
      </c>
    </row>
    <row r="250" spans="1:21">
      <c r="A250">
        <v>11</v>
      </c>
      <c r="B250">
        <v>24</v>
      </c>
      <c r="C250">
        <v>32</v>
      </c>
      <c r="D250">
        <v>42</v>
      </c>
      <c r="E250">
        <v>4169</v>
      </c>
      <c r="F250">
        <v>61</v>
      </c>
      <c r="G250">
        <v>73</v>
      </c>
      <c r="H250">
        <v>4</v>
      </c>
      <c r="I250">
        <v>93</v>
      </c>
      <c r="J250">
        <v>101</v>
      </c>
      <c r="K250">
        <v>4</v>
      </c>
      <c r="L250">
        <v>122</v>
      </c>
      <c r="M250">
        <v>28</v>
      </c>
      <c r="N250">
        <v>143</v>
      </c>
      <c r="O250">
        <v>152</v>
      </c>
      <c r="P250">
        <v>1</v>
      </c>
      <c r="Q250">
        <v>173</v>
      </c>
      <c r="R250">
        <v>1</v>
      </c>
      <c r="S250">
        <v>191</v>
      </c>
      <c r="T250">
        <v>201</v>
      </c>
      <c r="U250">
        <v>1</v>
      </c>
    </row>
    <row r="251" spans="1:21">
      <c r="A251">
        <v>11</v>
      </c>
      <c r="B251">
        <v>15</v>
      </c>
      <c r="C251">
        <v>32</v>
      </c>
      <c r="D251">
        <v>44</v>
      </c>
      <c r="E251">
        <v>1275</v>
      </c>
      <c r="F251">
        <v>65</v>
      </c>
      <c r="G251">
        <v>73</v>
      </c>
      <c r="H251">
        <v>4</v>
      </c>
      <c r="I251">
        <v>92</v>
      </c>
      <c r="J251">
        <v>101</v>
      </c>
      <c r="K251">
        <v>2</v>
      </c>
      <c r="L251">
        <v>123</v>
      </c>
      <c r="M251">
        <v>24</v>
      </c>
      <c r="N251">
        <v>143</v>
      </c>
      <c r="O251">
        <v>151</v>
      </c>
      <c r="P251">
        <v>1</v>
      </c>
      <c r="Q251">
        <v>173</v>
      </c>
      <c r="R251">
        <v>1</v>
      </c>
      <c r="S251">
        <v>191</v>
      </c>
      <c r="T251">
        <v>201</v>
      </c>
      <c r="U251">
        <v>2</v>
      </c>
    </row>
    <row r="252" spans="1:21">
      <c r="A252">
        <v>11</v>
      </c>
      <c r="B252">
        <v>6</v>
      </c>
      <c r="C252">
        <v>34</v>
      </c>
      <c r="D252">
        <v>40</v>
      </c>
      <c r="E252">
        <v>666</v>
      </c>
      <c r="F252">
        <v>64</v>
      </c>
      <c r="G252">
        <v>74</v>
      </c>
      <c r="H252">
        <v>3</v>
      </c>
      <c r="I252">
        <v>92</v>
      </c>
      <c r="J252">
        <v>101</v>
      </c>
      <c r="K252">
        <v>4</v>
      </c>
      <c r="L252">
        <v>121</v>
      </c>
      <c r="M252">
        <v>39</v>
      </c>
      <c r="N252">
        <v>143</v>
      </c>
      <c r="O252">
        <v>152</v>
      </c>
      <c r="P252">
        <v>2</v>
      </c>
      <c r="Q252">
        <v>172</v>
      </c>
      <c r="R252">
        <v>1</v>
      </c>
      <c r="S252">
        <v>192</v>
      </c>
      <c r="T252">
        <v>201</v>
      </c>
      <c r="U252">
        <v>1</v>
      </c>
    </row>
    <row r="253" spans="1:21">
      <c r="A253">
        <v>11</v>
      </c>
      <c r="B253">
        <v>6</v>
      </c>
      <c r="C253">
        <v>34</v>
      </c>
      <c r="D253">
        <v>42</v>
      </c>
      <c r="E253">
        <v>3384</v>
      </c>
      <c r="F253">
        <v>61</v>
      </c>
      <c r="G253">
        <v>73</v>
      </c>
      <c r="H253">
        <v>1</v>
      </c>
      <c r="I253">
        <v>91</v>
      </c>
      <c r="J253">
        <v>101</v>
      </c>
      <c r="K253">
        <v>4</v>
      </c>
      <c r="L253">
        <v>121</v>
      </c>
      <c r="M253">
        <v>44</v>
      </c>
      <c r="N253">
        <v>143</v>
      </c>
      <c r="O253">
        <v>151</v>
      </c>
      <c r="P253">
        <v>1</v>
      </c>
      <c r="Q253">
        <v>174</v>
      </c>
      <c r="R253">
        <v>1</v>
      </c>
      <c r="S253">
        <v>192</v>
      </c>
      <c r="T253">
        <v>201</v>
      </c>
      <c r="U253">
        <v>2</v>
      </c>
    </row>
    <row r="254" spans="1:21">
      <c r="A254">
        <v>11</v>
      </c>
      <c r="B254">
        <v>24</v>
      </c>
      <c r="C254">
        <v>30</v>
      </c>
      <c r="D254">
        <v>42</v>
      </c>
      <c r="E254">
        <v>4110</v>
      </c>
      <c r="F254">
        <v>61</v>
      </c>
      <c r="G254">
        <v>75</v>
      </c>
      <c r="H254">
        <v>3</v>
      </c>
      <c r="I254">
        <v>93</v>
      </c>
      <c r="J254">
        <v>101</v>
      </c>
      <c r="K254">
        <v>4</v>
      </c>
      <c r="L254">
        <v>124</v>
      </c>
      <c r="M254">
        <v>23</v>
      </c>
      <c r="N254">
        <v>141</v>
      </c>
      <c r="O254">
        <v>151</v>
      </c>
      <c r="P254">
        <v>2</v>
      </c>
      <c r="Q254">
        <v>173</v>
      </c>
      <c r="R254">
        <v>2</v>
      </c>
      <c r="S254">
        <v>191</v>
      </c>
      <c r="T254">
        <v>201</v>
      </c>
      <c r="U254">
        <v>2</v>
      </c>
    </row>
    <row r="255" spans="1:21">
      <c r="A255">
        <v>11</v>
      </c>
      <c r="B255">
        <v>24</v>
      </c>
      <c r="C255">
        <v>34</v>
      </c>
      <c r="D255">
        <v>41</v>
      </c>
      <c r="E255">
        <v>6615</v>
      </c>
      <c r="F255">
        <v>61</v>
      </c>
      <c r="G255">
        <v>71</v>
      </c>
      <c r="H255">
        <v>2</v>
      </c>
      <c r="I255">
        <v>93</v>
      </c>
      <c r="J255">
        <v>101</v>
      </c>
      <c r="K255">
        <v>4</v>
      </c>
      <c r="L255">
        <v>124</v>
      </c>
      <c r="M255">
        <v>75</v>
      </c>
      <c r="N255">
        <v>143</v>
      </c>
      <c r="O255">
        <v>153</v>
      </c>
      <c r="P255">
        <v>2</v>
      </c>
      <c r="Q255">
        <v>174</v>
      </c>
      <c r="R255">
        <v>1</v>
      </c>
      <c r="S255">
        <v>192</v>
      </c>
      <c r="T255">
        <v>201</v>
      </c>
      <c r="U255">
        <v>1</v>
      </c>
    </row>
    <row r="256" spans="1:21">
      <c r="A256">
        <v>11</v>
      </c>
      <c r="B256">
        <v>8</v>
      </c>
      <c r="C256">
        <v>34</v>
      </c>
      <c r="D256">
        <v>40</v>
      </c>
      <c r="E256">
        <v>3398</v>
      </c>
      <c r="F256">
        <v>61</v>
      </c>
      <c r="G256">
        <v>74</v>
      </c>
      <c r="H256">
        <v>1</v>
      </c>
      <c r="I256">
        <v>93</v>
      </c>
      <c r="J256">
        <v>101</v>
      </c>
      <c r="K256">
        <v>4</v>
      </c>
      <c r="L256">
        <v>121</v>
      </c>
      <c r="M256">
        <v>39</v>
      </c>
      <c r="N256">
        <v>143</v>
      </c>
      <c r="O256">
        <v>152</v>
      </c>
      <c r="P256">
        <v>2</v>
      </c>
      <c r="Q256">
        <v>172</v>
      </c>
      <c r="R256">
        <v>1</v>
      </c>
      <c r="S256">
        <v>191</v>
      </c>
      <c r="T256">
        <v>202</v>
      </c>
      <c r="U256">
        <v>1</v>
      </c>
    </row>
    <row r="257" spans="1:21">
      <c r="A257">
        <v>11</v>
      </c>
      <c r="B257">
        <v>18</v>
      </c>
      <c r="C257">
        <v>32</v>
      </c>
      <c r="D257">
        <v>42</v>
      </c>
      <c r="E257">
        <v>2659</v>
      </c>
      <c r="F257">
        <v>64</v>
      </c>
      <c r="G257">
        <v>73</v>
      </c>
      <c r="H257">
        <v>4</v>
      </c>
      <c r="I257">
        <v>93</v>
      </c>
      <c r="J257">
        <v>101</v>
      </c>
      <c r="K257">
        <v>2</v>
      </c>
      <c r="L257">
        <v>123</v>
      </c>
      <c r="M257">
        <v>28</v>
      </c>
      <c r="N257">
        <v>143</v>
      </c>
      <c r="O257">
        <v>152</v>
      </c>
      <c r="P257">
        <v>1</v>
      </c>
      <c r="Q257">
        <v>173</v>
      </c>
      <c r="R257">
        <v>1</v>
      </c>
      <c r="S257">
        <v>191</v>
      </c>
      <c r="T257">
        <v>201</v>
      </c>
      <c r="U257">
        <v>1</v>
      </c>
    </row>
    <row r="258" spans="1:21">
      <c r="A258">
        <v>11</v>
      </c>
      <c r="B258">
        <v>24</v>
      </c>
      <c r="C258">
        <v>32</v>
      </c>
      <c r="D258">
        <v>41</v>
      </c>
      <c r="E258">
        <v>2910</v>
      </c>
      <c r="F258">
        <v>61</v>
      </c>
      <c r="G258">
        <v>74</v>
      </c>
      <c r="H258">
        <v>2</v>
      </c>
      <c r="I258">
        <v>93</v>
      </c>
      <c r="J258">
        <v>101</v>
      </c>
      <c r="K258">
        <v>1</v>
      </c>
      <c r="L258">
        <v>124</v>
      </c>
      <c r="M258">
        <v>34</v>
      </c>
      <c r="N258">
        <v>143</v>
      </c>
      <c r="O258">
        <v>153</v>
      </c>
      <c r="P258">
        <v>1</v>
      </c>
      <c r="Q258">
        <v>174</v>
      </c>
      <c r="R258">
        <v>1</v>
      </c>
      <c r="S258">
        <v>192</v>
      </c>
      <c r="T258">
        <v>201</v>
      </c>
      <c r="U258">
        <v>1</v>
      </c>
    </row>
    <row r="259" spans="1:21">
      <c r="A259">
        <v>11</v>
      </c>
      <c r="B259">
        <v>12</v>
      </c>
      <c r="C259">
        <v>31</v>
      </c>
      <c r="D259">
        <v>43</v>
      </c>
      <c r="E259">
        <v>2149</v>
      </c>
      <c r="F259">
        <v>61</v>
      </c>
      <c r="G259">
        <v>73</v>
      </c>
      <c r="H259">
        <v>4</v>
      </c>
      <c r="I259">
        <v>91</v>
      </c>
      <c r="J259">
        <v>101</v>
      </c>
      <c r="K259">
        <v>1</v>
      </c>
      <c r="L259">
        <v>124</v>
      </c>
      <c r="M259">
        <v>29</v>
      </c>
      <c r="N259">
        <v>143</v>
      </c>
      <c r="O259">
        <v>153</v>
      </c>
      <c r="P259">
        <v>1</v>
      </c>
      <c r="Q259">
        <v>173</v>
      </c>
      <c r="R259">
        <v>1</v>
      </c>
      <c r="S259">
        <v>191</v>
      </c>
      <c r="T259">
        <v>201</v>
      </c>
      <c r="U259">
        <v>2</v>
      </c>
    </row>
    <row r="260" spans="1:21">
      <c r="A260">
        <v>11</v>
      </c>
      <c r="B260">
        <v>24</v>
      </c>
      <c r="C260">
        <v>32</v>
      </c>
      <c r="D260">
        <v>43</v>
      </c>
      <c r="E260">
        <v>1938</v>
      </c>
      <c r="F260">
        <v>61</v>
      </c>
      <c r="G260">
        <v>72</v>
      </c>
      <c r="H260">
        <v>4</v>
      </c>
      <c r="I260">
        <v>91</v>
      </c>
      <c r="J260">
        <v>101</v>
      </c>
      <c r="K260">
        <v>3</v>
      </c>
      <c r="L260">
        <v>122</v>
      </c>
      <c r="M260">
        <v>32</v>
      </c>
      <c r="N260">
        <v>143</v>
      </c>
      <c r="O260">
        <v>152</v>
      </c>
      <c r="P260">
        <v>1</v>
      </c>
      <c r="Q260">
        <v>173</v>
      </c>
      <c r="R260">
        <v>1</v>
      </c>
      <c r="S260">
        <v>191</v>
      </c>
      <c r="T260">
        <v>201</v>
      </c>
      <c r="U260">
        <v>2</v>
      </c>
    </row>
    <row r="261" spans="1:21">
      <c r="A261">
        <v>11</v>
      </c>
      <c r="B261">
        <v>15</v>
      </c>
      <c r="C261">
        <v>33</v>
      </c>
      <c r="D261">
        <v>42</v>
      </c>
      <c r="E261">
        <v>3643</v>
      </c>
      <c r="F261">
        <v>61</v>
      </c>
      <c r="G261">
        <v>75</v>
      </c>
      <c r="H261">
        <v>1</v>
      </c>
      <c r="I261">
        <v>92</v>
      </c>
      <c r="J261">
        <v>101</v>
      </c>
      <c r="K261">
        <v>4</v>
      </c>
      <c r="L261">
        <v>122</v>
      </c>
      <c r="M261">
        <v>27</v>
      </c>
      <c r="N261">
        <v>143</v>
      </c>
      <c r="O261">
        <v>152</v>
      </c>
      <c r="P261">
        <v>2</v>
      </c>
      <c r="Q261">
        <v>172</v>
      </c>
      <c r="R261">
        <v>1</v>
      </c>
      <c r="S261">
        <v>191</v>
      </c>
      <c r="T261">
        <v>201</v>
      </c>
      <c r="U261">
        <v>1</v>
      </c>
    </row>
    <row r="262" spans="1:21">
      <c r="A262">
        <v>11</v>
      </c>
      <c r="B262">
        <v>12</v>
      </c>
      <c r="C262">
        <v>32</v>
      </c>
      <c r="D262">
        <v>42</v>
      </c>
      <c r="E262">
        <v>1657</v>
      </c>
      <c r="F262">
        <v>61</v>
      </c>
      <c r="G262">
        <v>73</v>
      </c>
      <c r="H262">
        <v>2</v>
      </c>
      <c r="I262">
        <v>93</v>
      </c>
      <c r="J262">
        <v>101</v>
      </c>
      <c r="K262">
        <v>2</v>
      </c>
      <c r="L262">
        <v>121</v>
      </c>
      <c r="M262">
        <v>27</v>
      </c>
      <c r="N262">
        <v>143</v>
      </c>
      <c r="O262">
        <v>152</v>
      </c>
      <c r="P262">
        <v>1</v>
      </c>
      <c r="Q262">
        <v>173</v>
      </c>
      <c r="R262">
        <v>1</v>
      </c>
      <c r="S262">
        <v>191</v>
      </c>
      <c r="T262">
        <v>201</v>
      </c>
      <c r="U262">
        <v>1</v>
      </c>
    </row>
    <row r="263" spans="1:21">
      <c r="A263">
        <v>11</v>
      </c>
      <c r="B263">
        <v>24</v>
      </c>
      <c r="C263">
        <v>32</v>
      </c>
      <c r="D263">
        <v>43</v>
      </c>
      <c r="E263">
        <v>1603</v>
      </c>
      <c r="F263">
        <v>61</v>
      </c>
      <c r="G263">
        <v>75</v>
      </c>
      <c r="H263">
        <v>4</v>
      </c>
      <c r="I263">
        <v>92</v>
      </c>
      <c r="J263">
        <v>101</v>
      </c>
      <c r="K263">
        <v>4</v>
      </c>
      <c r="L263">
        <v>123</v>
      </c>
      <c r="M263">
        <v>55</v>
      </c>
      <c r="N263">
        <v>143</v>
      </c>
      <c r="O263">
        <v>152</v>
      </c>
      <c r="P263">
        <v>1</v>
      </c>
      <c r="Q263">
        <v>173</v>
      </c>
      <c r="R263">
        <v>1</v>
      </c>
      <c r="S263">
        <v>191</v>
      </c>
      <c r="T263">
        <v>201</v>
      </c>
      <c r="U263">
        <v>1</v>
      </c>
    </row>
    <row r="264" spans="1:21">
      <c r="A264">
        <v>11</v>
      </c>
      <c r="B264">
        <v>18</v>
      </c>
      <c r="C264">
        <v>34</v>
      </c>
      <c r="D264">
        <v>40</v>
      </c>
      <c r="E264">
        <v>5302</v>
      </c>
      <c r="F264">
        <v>61</v>
      </c>
      <c r="G264">
        <v>75</v>
      </c>
      <c r="H264">
        <v>2</v>
      </c>
      <c r="I264">
        <v>93</v>
      </c>
      <c r="J264">
        <v>101</v>
      </c>
      <c r="K264">
        <v>4</v>
      </c>
      <c r="L264">
        <v>124</v>
      </c>
      <c r="M264">
        <v>36</v>
      </c>
      <c r="N264">
        <v>143</v>
      </c>
      <c r="O264">
        <v>153</v>
      </c>
      <c r="P264">
        <v>3</v>
      </c>
      <c r="Q264">
        <v>174</v>
      </c>
      <c r="R264">
        <v>1</v>
      </c>
      <c r="S264">
        <v>192</v>
      </c>
      <c r="T264">
        <v>201</v>
      </c>
      <c r="U264">
        <v>1</v>
      </c>
    </row>
    <row r="265" spans="1:21">
      <c r="A265">
        <v>11</v>
      </c>
      <c r="B265">
        <v>12</v>
      </c>
      <c r="C265">
        <v>32</v>
      </c>
      <c r="D265">
        <v>42</v>
      </c>
      <c r="E265">
        <v>708</v>
      </c>
      <c r="F265">
        <v>61</v>
      </c>
      <c r="G265">
        <v>73</v>
      </c>
      <c r="H265">
        <v>2</v>
      </c>
      <c r="I265">
        <v>93</v>
      </c>
      <c r="J265">
        <v>103</v>
      </c>
      <c r="K265">
        <v>3</v>
      </c>
      <c r="L265">
        <v>122</v>
      </c>
      <c r="M265">
        <v>38</v>
      </c>
      <c r="N265">
        <v>143</v>
      </c>
      <c r="O265">
        <v>152</v>
      </c>
      <c r="P265">
        <v>1</v>
      </c>
      <c r="Q265">
        <v>172</v>
      </c>
      <c r="R265">
        <v>2</v>
      </c>
      <c r="S265">
        <v>191</v>
      </c>
      <c r="T265">
        <v>201</v>
      </c>
      <c r="U265">
        <v>1</v>
      </c>
    </row>
    <row r="266" spans="1:21">
      <c r="A266">
        <v>11</v>
      </c>
      <c r="B266">
        <v>36</v>
      </c>
      <c r="C266">
        <v>31</v>
      </c>
      <c r="D266">
        <v>42</v>
      </c>
      <c r="E266">
        <v>2746</v>
      </c>
      <c r="F266">
        <v>61</v>
      </c>
      <c r="G266">
        <v>75</v>
      </c>
      <c r="H266">
        <v>4</v>
      </c>
      <c r="I266">
        <v>93</v>
      </c>
      <c r="J266">
        <v>101</v>
      </c>
      <c r="K266">
        <v>4</v>
      </c>
      <c r="L266">
        <v>123</v>
      </c>
      <c r="M266">
        <v>31</v>
      </c>
      <c r="N266">
        <v>141</v>
      </c>
      <c r="O266">
        <v>152</v>
      </c>
      <c r="P266">
        <v>1</v>
      </c>
      <c r="Q266">
        <v>173</v>
      </c>
      <c r="R266">
        <v>1</v>
      </c>
      <c r="S266">
        <v>191</v>
      </c>
      <c r="T266">
        <v>201</v>
      </c>
      <c r="U266">
        <v>2</v>
      </c>
    </row>
    <row r="267" spans="1:21">
      <c r="A267">
        <v>11</v>
      </c>
      <c r="B267">
        <v>12</v>
      </c>
      <c r="C267">
        <v>32</v>
      </c>
      <c r="D267">
        <v>43</v>
      </c>
      <c r="E267">
        <v>727</v>
      </c>
      <c r="F267">
        <v>62</v>
      </c>
      <c r="G267">
        <v>72</v>
      </c>
      <c r="H267">
        <v>4</v>
      </c>
      <c r="I267">
        <v>94</v>
      </c>
      <c r="J267">
        <v>101</v>
      </c>
      <c r="K267">
        <v>3</v>
      </c>
      <c r="L267">
        <v>124</v>
      </c>
      <c r="M267">
        <v>33</v>
      </c>
      <c r="N267">
        <v>143</v>
      </c>
      <c r="O267">
        <v>152</v>
      </c>
      <c r="P267">
        <v>1</v>
      </c>
      <c r="Q267">
        <v>172</v>
      </c>
      <c r="R267">
        <v>1</v>
      </c>
      <c r="S267">
        <v>192</v>
      </c>
      <c r="T267">
        <v>201</v>
      </c>
      <c r="U267">
        <v>2</v>
      </c>
    </row>
    <row r="268" spans="1:21">
      <c r="A268">
        <v>11</v>
      </c>
      <c r="B268">
        <v>10</v>
      </c>
      <c r="C268">
        <v>34</v>
      </c>
      <c r="D268">
        <v>40</v>
      </c>
      <c r="E268">
        <v>1038</v>
      </c>
      <c r="F268">
        <v>61</v>
      </c>
      <c r="G268">
        <v>74</v>
      </c>
      <c r="H268">
        <v>4</v>
      </c>
      <c r="I268">
        <v>93</v>
      </c>
      <c r="J268">
        <v>102</v>
      </c>
      <c r="K268">
        <v>3</v>
      </c>
      <c r="L268">
        <v>122</v>
      </c>
      <c r="M268">
        <v>49</v>
      </c>
      <c r="N268">
        <v>143</v>
      </c>
      <c r="O268">
        <v>152</v>
      </c>
      <c r="P268">
        <v>2</v>
      </c>
      <c r="Q268">
        <v>173</v>
      </c>
      <c r="R268">
        <v>1</v>
      </c>
      <c r="S268">
        <v>192</v>
      </c>
      <c r="T268">
        <v>201</v>
      </c>
      <c r="U268">
        <v>1</v>
      </c>
    </row>
    <row r="269" spans="1:21">
      <c r="A269">
        <v>11</v>
      </c>
      <c r="B269">
        <v>24</v>
      </c>
      <c r="C269">
        <v>34</v>
      </c>
      <c r="D269">
        <v>41</v>
      </c>
      <c r="E269">
        <v>6419</v>
      </c>
      <c r="F269">
        <v>61</v>
      </c>
      <c r="G269">
        <v>75</v>
      </c>
      <c r="H269">
        <v>2</v>
      </c>
      <c r="I269">
        <v>92</v>
      </c>
      <c r="J269">
        <v>101</v>
      </c>
      <c r="K269">
        <v>4</v>
      </c>
      <c r="L269">
        <v>124</v>
      </c>
      <c r="M269">
        <v>44</v>
      </c>
      <c r="N269">
        <v>143</v>
      </c>
      <c r="O269">
        <v>153</v>
      </c>
      <c r="P269">
        <v>2</v>
      </c>
      <c r="Q269">
        <v>174</v>
      </c>
      <c r="R269">
        <v>2</v>
      </c>
      <c r="S269">
        <v>192</v>
      </c>
      <c r="T269">
        <v>201</v>
      </c>
      <c r="U269">
        <v>1</v>
      </c>
    </row>
    <row r="270" spans="1:21">
      <c r="A270">
        <v>11</v>
      </c>
      <c r="B270">
        <v>14</v>
      </c>
      <c r="C270">
        <v>32</v>
      </c>
      <c r="D270">
        <v>40</v>
      </c>
      <c r="E270">
        <v>8978</v>
      </c>
      <c r="F270">
        <v>61</v>
      </c>
      <c r="G270">
        <v>75</v>
      </c>
      <c r="H270">
        <v>1</v>
      </c>
      <c r="I270">
        <v>91</v>
      </c>
      <c r="J270">
        <v>101</v>
      </c>
      <c r="K270">
        <v>4</v>
      </c>
      <c r="L270">
        <v>122</v>
      </c>
      <c r="M270">
        <v>45</v>
      </c>
      <c r="N270">
        <v>143</v>
      </c>
      <c r="O270">
        <v>152</v>
      </c>
      <c r="P270">
        <v>1</v>
      </c>
      <c r="Q270">
        <v>174</v>
      </c>
      <c r="R270">
        <v>1</v>
      </c>
      <c r="S270">
        <v>192</v>
      </c>
      <c r="T270">
        <v>202</v>
      </c>
      <c r="U270">
        <v>2</v>
      </c>
    </row>
    <row r="271" spans="1:21">
      <c r="A271">
        <v>11</v>
      </c>
      <c r="B271">
        <v>24</v>
      </c>
      <c r="C271">
        <v>33</v>
      </c>
      <c r="D271">
        <v>43</v>
      </c>
      <c r="E271">
        <v>1024</v>
      </c>
      <c r="F271">
        <v>61</v>
      </c>
      <c r="G271">
        <v>72</v>
      </c>
      <c r="H271">
        <v>4</v>
      </c>
      <c r="I271">
        <v>94</v>
      </c>
      <c r="J271">
        <v>101</v>
      </c>
      <c r="K271">
        <v>4</v>
      </c>
      <c r="L271">
        <v>121</v>
      </c>
      <c r="M271">
        <v>48</v>
      </c>
      <c r="N271">
        <v>142</v>
      </c>
      <c r="O271">
        <v>152</v>
      </c>
      <c r="P271">
        <v>1</v>
      </c>
      <c r="Q271">
        <v>173</v>
      </c>
      <c r="R271">
        <v>1</v>
      </c>
      <c r="S271">
        <v>191</v>
      </c>
      <c r="T271">
        <v>201</v>
      </c>
      <c r="U271">
        <v>2</v>
      </c>
    </row>
    <row r="272" spans="1:21">
      <c r="A272">
        <v>11</v>
      </c>
      <c r="B272">
        <v>48</v>
      </c>
      <c r="C272">
        <v>32</v>
      </c>
      <c r="D272">
        <v>41</v>
      </c>
      <c r="E272">
        <v>4788</v>
      </c>
      <c r="F272">
        <v>61</v>
      </c>
      <c r="G272">
        <v>74</v>
      </c>
      <c r="H272">
        <v>4</v>
      </c>
      <c r="I272">
        <v>93</v>
      </c>
      <c r="J272">
        <v>101</v>
      </c>
      <c r="K272">
        <v>3</v>
      </c>
      <c r="L272">
        <v>122</v>
      </c>
      <c r="M272">
        <v>26</v>
      </c>
      <c r="N272">
        <v>143</v>
      </c>
      <c r="O272">
        <v>152</v>
      </c>
      <c r="P272">
        <v>1</v>
      </c>
      <c r="Q272">
        <v>173</v>
      </c>
      <c r="R272">
        <v>2</v>
      </c>
      <c r="S272">
        <v>191</v>
      </c>
      <c r="T272">
        <v>201</v>
      </c>
      <c r="U272">
        <v>1</v>
      </c>
    </row>
    <row r="273" spans="1:21">
      <c r="A273">
        <v>11</v>
      </c>
      <c r="B273">
        <v>47</v>
      </c>
      <c r="C273">
        <v>32</v>
      </c>
      <c r="D273">
        <v>40</v>
      </c>
      <c r="E273">
        <v>10722</v>
      </c>
      <c r="F273">
        <v>61</v>
      </c>
      <c r="G273">
        <v>72</v>
      </c>
      <c r="H273">
        <v>1</v>
      </c>
      <c r="I273">
        <v>92</v>
      </c>
      <c r="J273">
        <v>101</v>
      </c>
      <c r="K273">
        <v>1</v>
      </c>
      <c r="L273">
        <v>121</v>
      </c>
      <c r="M273">
        <v>35</v>
      </c>
      <c r="N273">
        <v>143</v>
      </c>
      <c r="O273">
        <v>152</v>
      </c>
      <c r="P273">
        <v>1</v>
      </c>
      <c r="Q273">
        <v>172</v>
      </c>
      <c r="R273">
        <v>1</v>
      </c>
      <c r="S273">
        <v>192</v>
      </c>
      <c r="T273">
        <v>201</v>
      </c>
      <c r="U273">
        <v>1</v>
      </c>
    </row>
    <row r="274" spans="1:21">
      <c r="A274">
        <v>11</v>
      </c>
      <c r="B274">
        <v>12</v>
      </c>
      <c r="C274">
        <v>32</v>
      </c>
      <c r="D274">
        <v>42</v>
      </c>
      <c r="E274">
        <v>1262</v>
      </c>
      <c r="F274">
        <v>65</v>
      </c>
      <c r="G274">
        <v>75</v>
      </c>
      <c r="H274">
        <v>2</v>
      </c>
      <c r="I274">
        <v>91</v>
      </c>
      <c r="J274">
        <v>101</v>
      </c>
      <c r="K274">
        <v>4</v>
      </c>
      <c r="L274">
        <v>122</v>
      </c>
      <c r="M274">
        <v>49</v>
      </c>
      <c r="N274">
        <v>143</v>
      </c>
      <c r="O274">
        <v>152</v>
      </c>
      <c r="P274">
        <v>1</v>
      </c>
      <c r="Q274">
        <v>172</v>
      </c>
      <c r="R274">
        <v>1</v>
      </c>
      <c r="S274">
        <v>192</v>
      </c>
      <c r="T274">
        <v>201</v>
      </c>
      <c r="U274">
        <v>1</v>
      </c>
    </row>
    <row r="275" spans="1:21">
      <c r="A275">
        <v>11</v>
      </c>
      <c r="B275">
        <v>30</v>
      </c>
      <c r="C275">
        <v>32</v>
      </c>
      <c r="D275">
        <v>45</v>
      </c>
      <c r="E275">
        <v>11998</v>
      </c>
      <c r="F275">
        <v>61</v>
      </c>
      <c r="G275">
        <v>72</v>
      </c>
      <c r="H275">
        <v>1</v>
      </c>
      <c r="I275">
        <v>91</v>
      </c>
      <c r="J275">
        <v>101</v>
      </c>
      <c r="K275">
        <v>1</v>
      </c>
      <c r="L275">
        <v>124</v>
      </c>
      <c r="M275">
        <v>34</v>
      </c>
      <c r="N275">
        <v>143</v>
      </c>
      <c r="O275">
        <v>152</v>
      </c>
      <c r="P275">
        <v>1</v>
      </c>
      <c r="Q275">
        <v>172</v>
      </c>
      <c r="R275">
        <v>1</v>
      </c>
      <c r="S275">
        <v>192</v>
      </c>
      <c r="T275">
        <v>201</v>
      </c>
      <c r="U27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D8" sqref="D8"/>
    </sheetView>
  </sheetViews>
  <sheetFormatPr defaultColWidth="11" defaultRowHeight="15"/>
  <cols>
    <col min="1" max="1" width="13" bestFit="1" customWidth="1"/>
    <col min="2" max="2" width="14.875" bestFit="1" customWidth="1"/>
    <col min="3" max="3" width="4.125" customWidth="1"/>
    <col min="4" max="4" width="10" customWidth="1"/>
  </cols>
  <sheetData>
    <row r="3" spans="1:4">
      <c r="A3" s="4" t="s">
        <v>42</v>
      </c>
      <c r="B3" s="4" t="s">
        <v>41</v>
      </c>
    </row>
    <row r="4" spans="1:4">
      <c r="A4" s="4" t="s">
        <v>39</v>
      </c>
      <c r="B4">
        <v>1</v>
      </c>
      <c r="C4">
        <v>2</v>
      </c>
      <c r="D4" t="s">
        <v>40</v>
      </c>
    </row>
    <row r="5" spans="1:4">
      <c r="A5" s="5">
        <v>30</v>
      </c>
      <c r="B5" s="3">
        <v>15</v>
      </c>
      <c r="C5" s="3">
        <v>25</v>
      </c>
      <c r="D5" s="3">
        <v>40</v>
      </c>
    </row>
    <row r="6" spans="1:4">
      <c r="A6" s="5">
        <v>31</v>
      </c>
      <c r="B6" s="3">
        <v>21</v>
      </c>
      <c r="C6" s="3">
        <v>28</v>
      </c>
      <c r="D6" s="3">
        <v>49</v>
      </c>
    </row>
    <row r="7" spans="1:4">
      <c r="A7" s="5">
        <v>32</v>
      </c>
      <c r="B7" s="3">
        <v>361</v>
      </c>
      <c r="C7" s="3">
        <v>169</v>
      </c>
      <c r="D7" s="3">
        <v>530</v>
      </c>
    </row>
    <row r="8" spans="1:4">
      <c r="A8" s="5">
        <v>33</v>
      </c>
      <c r="B8" s="3">
        <v>60</v>
      </c>
      <c r="C8" s="3">
        <v>28</v>
      </c>
      <c r="D8" s="3">
        <v>88</v>
      </c>
    </row>
    <row r="9" spans="1:4">
      <c r="A9" s="5">
        <v>34</v>
      </c>
      <c r="B9" s="3">
        <v>243</v>
      </c>
      <c r="C9" s="3">
        <v>50</v>
      </c>
      <c r="D9" s="3">
        <v>293</v>
      </c>
    </row>
    <row r="10" spans="1:4">
      <c r="A10" s="5" t="s">
        <v>40</v>
      </c>
      <c r="B10" s="3">
        <v>700</v>
      </c>
      <c r="C10" s="3">
        <v>300</v>
      </c>
      <c r="D10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E1" workbookViewId="0">
      <selection activeCell="G2" sqref="G2"/>
    </sheetView>
  </sheetViews>
  <sheetFormatPr defaultColWidth="8.875" defaultRowHeight="15"/>
  <cols>
    <col min="3" max="3" width="13.875" bestFit="1" customWidth="1"/>
    <col min="4" max="4" width="12.25" customWidth="1"/>
    <col min="5" max="5" width="14.625" bestFit="1" customWidth="1"/>
    <col min="7" max="7" width="21.875" bestFit="1" customWidth="1"/>
    <col min="8" max="8" width="12.625" bestFit="1" customWidth="1"/>
    <col min="10" max="10" width="21" bestFit="1" customWidth="1"/>
    <col min="12" max="12" width="11.625" bestFit="1" customWidth="1"/>
    <col min="14" max="14" width="23.125" bestFit="1" customWidth="1"/>
    <col min="16" max="16" width="37.875" bestFit="1" customWidth="1"/>
    <col min="20" max="20" width="14.875" bestFit="1" customWidth="1"/>
  </cols>
  <sheetData>
    <row r="1" spans="1:24" ht="16.5">
      <c r="A1" t="s">
        <v>18</v>
      </c>
      <c r="B1" t="s">
        <v>19</v>
      </c>
      <c r="C1" s="2" t="s">
        <v>21</v>
      </c>
      <c r="D1" s="2" t="s">
        <v>20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X1" s="2" t="s">
        <v>50</v>
      </c>
    </row>
    <row r="2" spans="1:24">
      <c r="A2" s="1">
        <v>14</v>
      </c>
      <c r="B2">
        <v>6</v>
      </c>
      <c r="C2">
        <v>34</v>
      </c>
      <c r="D2">
        <v>40</v>
      </c>
      <c r="E2">
        <v>250</v>
      </c>
      <c r="F2">
        <v>64</v>
      </c>
      <c r="G2">
        <v>73</v>
      </c>
      <c r="H2">
        <v>2</v>
      </c>
      <c r="I2">
        <v>92</v>
      </c>
      <c r="J2">
        <v>101</v>
      </c>
      <c r="K2">
        <v>2</v>
      </c>
      <c r="L2">
        <v>121</v>
      </c>
      <c r="M2">
        <v>41</v>
      </c>
      <c r="N2">
        <v>141</v>
      </c>
      <c r="O2">
        <v>152</v>
      </c>
      <c r="P2">
        <v>2</v>
      </c>
      <c r="Q2">
        <v>172</v>
      </c>
      <c r="R2">
        <v>1</v>
      </c>
      <c r="S2">
        <v>191</v>
      </c>
      <c r="T2">
        <v>201</v>
      </c>
      <c r="U2">
        <v>1</v>
      </c>
      <c r="V2">
        <f t="shared" ref="V2:V65" si="0">U2-1</f>
        <v>0</v>
      </c>
      <c r="X2">
        <f>(E2+E3)/2</f>
        <v>263</v>
      </c>
    </row>
    <row r="3" spans="1:24">
      <c r="A3" s="1">
        <v>12</v>
      </c>
      <c r="B3">
        <v>9</v>
      </c>
      <c r="C3">
        <v>32</v>
      </c>
      <c r="D3">
        <v>40</v>
      </c>
      <c r="E3">
        <v>276</v>
      </c>
      <c r="F3">
        <v>61</v>
      </c>
      <c r="G3">
        <v>73</v>
      </c>
      <c r="H3">
        <v>4</v>
      </c>
      <c r="I3">
        <v>94</v>
      </c>
      <c r="J3">
        <v>101</v>
      </c>
      <c r="K3">
        <v>4</v>
      </c>
      <c r="L3">
        <v>121</v>
      </c>
      <c r="M3">
        <v>22</v>
      </c>
      <c r="N3">
        <v>143</v>
      </c>
      <c r="O3">
        <v>151</v>
      </c>
      <c r="P3">
        <v>1</v>
      </c>
      <c r="Q3">
        <v>172</v>
      </c>
      <c r="R3">
        <v>1</v>
      </c>
      <c r="S3">
        <v>191</v>
      </c>
      <c r="T3">
        <v>201</v>
      </c>
      <c r="U3">
        <v>1</v>
      </c>
      <c r="V3">
        <f t="shared" si="0"/>
        <v>0</v>
      </c>
      <c r="X3">
        <f>(E3+E4)/2</f>
        <v>307</v>
      </c>
    </row>
    <row r="4" spans="1:24">
      <c r="A4" s="1">
        <v>11</v>
      </c>
      <c r="B4">
        <v>6</v>
      </c>
      <c r="C4">
        <v>34</v>
      </c>
      <c r="D4">
        <v>43</v>
      </c>
      <c r="E4">
        <v>338</v>
      </c>
      <c r="F4">
        <v>63</v>
      </c>
      <c r="G4">
        <v>75</v>
      </c>
      <c r="H4">
        <v>4</v>
      </c>
      <c r="I4">
        <v>93</v>
      </c>
      <c r="J4">
        <v>101</v>
      </c>
      <c r="K4">
        <v>4</v>
      </c>
      <c r="L4">
        <v>123</v>
      </c>
      <c r="M4">
        <v>52</v>
      </c>
      <c r="N4">
        <v>143</v>
      </c>
      <c r="O4">
        <v>152</v>
      </c>
      <c r="P4">
        <v>2</v>
      </c>
      <c r="Q4">
        <v>173</v>
      </c>
      <c r="R4">
        <v>1</v>
      </c>
      <c r="S4">
        <v>191</v>
      </c>
      <c r="T4">
        <v>201</v>
      </c>
      <c r="U4">
        <v>1</v>
      </c>
      <c r="V4">
        <f t="shared" si="0"/>
        <v>0</v>
      </c>
      <c r="X4">
        <f>(E4+E5)/2</f>
        <v>338.5</v>
      </c>
    </row>
    <row r="5" spans="1:24">
      <c r="A5" s="1">
        <v>11</v>
      </c>
      <c r="B5">
        <v>12</v>
      </c>
      <c r="C5">
        <v>31</v>
      </c>
      <c r="D5">
        <v>48</v>
      </c>
      <c r="E5">
        <v>339</v>
      </c>
      <c r="F5">
        <v>61</v>
      </c>
      <c r="G5">
        <v>75</v>
      </c>
      <c r="H5">
        <v>4</v>
      </c>
      <c r="I5">
        <v>94</v>
      </c>
      <c r="J5">
        <v>101</v>
      </c>
      <c r="K5">
        <v>1</v>
      </c>
      <c r="L5">
        <v>123</v>
      </c>
      <c r="M5">
        <v>45</v>
      </c>
      <c r="N5">
        <v>141</v>
      </c>
      <c r="O5">
        <v>152</v>
      </c>
      <c r="P5">
        <v>1</v>
      </c>
      <c r="Q5">
        <v>172</v>
      </c>
      <c r="R5">
        <v>1</v>
      </c>
      <c r="S5">
        <v>191</v>
      </c>
      <c r="T5">
        <v>201</v>
      </c>
      <c r="U5">
        <v>1</v>
      </c>
      <c r="V5">
        <f t="shared" si="0"/>
        <v>0</v>
      </c>
      <c r="X5">
        <f t="shared" ref="X5:X68" si="1">(E5+E6)/2</f>
        <v>341</v>
      </c>
    </row>
    <row r="6" spans="1:24">
      <c r="A6" s="1">
        <v>11</v>
      </c>
      <c r="B6">
        <v>6</v>
      </c>
      <c r="C6">
        <v>32</v>
      </c>
      <c r="D6">
        <v>44</v>
      </c>
      <c r="E6">
        <v>343</v>
      </c>
      <c r="F6">
        <v>61</v>
      </c>
      <c r="G6">
        <v>72</v>
      </c>
      <c r="H6">
        <v>4</v>
      </c>
      <c r="I6">
        <v>92</v>
      </c>
      <c r="J6">
        <v>101</v>
      </c>
      <c r="K6">
        <v>1</v>
      </c>
      <c r="L6">
        <v>121</v>
      </c>
      <c r="M6">
        <v>27</v>
      </c>
      <c r="N6">
        <v>143</v>
      </c>
      <c r="O6">
        <v>152</v>
      </c>
      <c r="P6">
        <v>1</v>
      </c>
      <c r="Q6">
        <v>173</v>
      </c>
      <c r="R6">
        <v>1</v>
      </c>
      <c r="S6">
        <v>191</v>
      </c>
      <c r="T6">
        <v>201</v>
      </c>
      <c r="U6">
        <v>1</v>
      </c>
      <c r="V6">
        <f t="shared" si="0"/>
        <v>0</v>
      </c>
      <c r="X6">
        <f t="shared" si="1"/>
        <v>352.5</v>
      </c>
    </row>
    <row r="7" spans="1:24">
      <c r="A7" s="1">
        <v>14</v>
      </c>
      <c r="B7">
        <v>6</v>
      </c>
      <c r="C7">
        <v>34</v>
      </c>
      <c r="D7">
        <v>40</v>
      </c>
      <c r="E7">
        <v>362</v>
      </c>
      <c r="F7">
        <v>62</v>
      </c>
      <c r="G7">
        <v>73</v>
      </c>
      <c r="H7">
        <v>4</v>
      </c>
      <c r="I7">
        <v>92</v>
      </c>
      <c r="J7">
        <v>101</v>
      </c>
      <c r="K7">
        <v>4</v>
      </c>
      <c r="L7">
        <v>123</v>
      </c>
      <c r="M7">
        <v>52</v>
      </c>
      <c r="N7">
        <v>143</v>
      </c>
      <c r="O7">
        <v>152</v>
      </c>
      <c r="P7">
        <v>2</v>
      </c>
      <c r="Q7">
        <v>172</v>
      </c>
      <c r="R7">
        <v>1</v>
      </c>
      <c r="S7">
        <v>191</v>
      </c>
      <c r="T7">
        <v>201</v>
      </c>
      <c r="U7">
        <v>1</v>
      </c>
      <c r="V7">
        <f t="shared" si="0"/>
        <v>0</v>
      </c>
      <c r="X7">
        <f t="shared" si="1"/>
        <v>365</v>
      </c>
    </row>
    <row r="8" spans="1:24">
      <c r="A8" s="1">
        <v>12</v>
      </c>
      <c r="B8">
        <v>6</v>
      </c>
      <c r="C8">
        <v>32</v>
      </c>
      <c r="D8">
        <v>43</v>
      </c>
      <c r="E8">
        <v>368</v>
      </c>
      <c r="F8">
        <v>65</v>
      </c>
      <c r="G8">
        <v>75</v>
      </c>
      <c r="H8">
        <v>4</v>
      </c>
      <c r="I8">
        <v>93</v>
      </c>
      <c r="J8">
        <v>101</v>
      </c>
      <c r="K8">
        <v>4</v>
      </c>
      <c r="L8">
        <v>122</v>
      </c>
      <c r="M8">
        <v>38</v>
      </c>
      <c r="N8">
        <v>143</v>
      </c>
      <c r="O8">
        <v>152</v>
      </c>
      <c r="P8">
        <v>1</v>
      </c>
      <c r="Q8">
        <v>173</v>
      </c>
      <c r="R8">
        <v>1</v>
      </c>
      <c r="S8">
        <v>191</v>
      </c>
      <c r="T8">
        <v>201</v>
      </c>
      <c r="U8">
        <v>1</v>
      </c>
      <c r="V8">
        <f t="shared" si="0"/>
        <v>0</v>
      </c>
      <c r="X8">
        <f t="shared" si="1"/>
        <v>376.5</v>
      </c>
    </row>
    <row r="9" spans="1:24">
      <c r="A9" s="1">
        <v>11</v>
      </c>
      <c r="B9">
        <v>12</v>
      </c>
      <c r="C9">
        <v>34</v>
      </c>
      <c r="D9">
        <v>43</v>
      </c>
      <c r="E9">
        <v>385</v>
      </c>
      <c r="F9">
        <v>61</v>
      </c>
      <c r="G9">
        <v>74</v>
      </c>
      <c r="H9">
        <v>4</v>
      </c>
      <c r="I9">
        <v>92</v>
      </c>
      <c r="J9">
        <v>101</v>
      </c>
      <c r="K9">
        <v>3</v>
      </c>
      <c r="L9">
        <v>121</v>
      </c>
      <c r="M9">
        <v>58</v>
      </c>
      <c r="N9">
        <v>143</v>
      </c>
      <c r="O9">
        <v>152</v>
      </c>
      <c r="P9">
        <v>4</v>
      </c>
      <c r="Q9">
        <v>172</v>
      </c>
      <c r="R9">
        <v>1</v>
      </c>
      <c r="S9">
        <v>192</v>
      </c>
      <c r="T9">
        <v>201</v>
      </c>
      <c r="U9">
        <v>1</v>
      </c>
      <c r="V9">
        <f t="shared" si="0"/>
        <v>0</v>
      </c>
      <c r="X9">
        <f t="shared" si="1"/>
        <v>388.5</v>
      </c>
    </row>
    <row r="10" spans="1:24">
      <c r="A10" s="1">
        <v>13</v>
      </c>
      <c r="B10">
        <v>15</v>
      </c>
      <c r="C10">
        <v>32</v>
      </c>
      <c r="D10">
        <v>46</v>
      </c>
      <c r="E10">
        <v>392</v>
      </c>
      <c r="F10">
        <v>61</v>
      </c>
      <c r="G10">
        <v>72</v>
      </c>
      <c r="H10">
        <v>4</v>
      </c>
      <c r="I10">
        <v>92</v>
      </c>
      <c r="J10">
        <v>101</v>
      </c>
      <c r="K10">
        <v>4</v>
      </c>
      <c r="L10">
        <v>122</v>
      </c>
      <c r="M10">
        <v>23</v>
      </c>
      <c r="N10">
        <v>143</v>
      </c>
      <c r="O10">
        <v>151</v>
      </c>
      <c r="P10">
        <v>1</v>
      </c>
      <c r="Q10">
        <v>173</v>
      </c>
      <c r="R10">
        <v>1</v>
      </c>
      <c r="S10">
        <v>192</v>
      </c>
      <c r="T10">
        <v>201</v>
      </c>
      <c r="U10">
        <v>1</v>
      </c>
      <c r="V10">
        <f t="shared" si="0"/>
        <v>0</v>
      </c>
      <c r="X10">
        <f t="shared" si="1"/>
        <v>400.5</v>
      </c>
    </row>
    <row r="11" spans="1:24">
      <c r="A11" s="1">
        <v>13</v>
      </c>
      <c r="B11">
        <v>12</v>
      </c>
      <c r="C11">
        <v>31</v>
      </c>
      <c r="D11">
        <v>43</v>
      </c>
      <c r="E11">
        <v>409</v>
      </c>
      <c r="F11">
        <v>64</v>
      </c>
      <c r="G11">
        <v>73</v>
      </c>
      <c r="H11">
        <v>3</v>
      </c>
      <c r="I11">
        <v>92</v>
      </c>
      <c r="J11">
        <v>101</v>
      </c>
      <c r="K11">
        <v>3</v>
      </c>
      <c r="L11">
        <v>121</v>
      </c>
      <c r="M11">
        <v>42</v>
      </c>
      <c r="N11">
        <v>143</v>
      </c>
      <c r="O11">
        <v>151</v>
      </c>
      <c r="P11">
        <v>2</v>
      </c>
      <c r="Q11">
        <v>173</v>
      </c>
      <c r="R11">
        <v>1</v>
      </c>
      <c r="S11">
        <v>191</v>
      </c>
      <c r="T11">
        <v>201</v>
      </c>
      <c r="U11">
        <v>1</v>
      </c>
      <c r="V11">
        <f t="shared" si="0"/>
        <v>0</v>
      </c>
      <c r="X11">
        <f t="shared" si="1"/>
        <v>417.5</v>
      </c>
    </row>
    <row r="12" spans="1:24">
      <c r="A12" s="1">
        <v>14</v>
      </c>
      <c r="B12">
        <v>6</v>
      </c>
      <c r="C12">
        <v>30</v>
      </c>
      <c r="D12">
        <v>43</v>
      </c>
      <c r="E12">
        <v>426</v>
      </c>
      <c r="F12">
        <v>61</v>
      </c>
      <c r="G12">
        <v>75</v>
      </c>
      <c r="H12">
        <v>4</v>
      </c>
      <c r="I12">
        <v>94</v>
      </c>
      <c r="J12">
        <v>101</v>
      </c>
      <c r="K12">
        <v>4</v>
      </c>
      <c r="L12">
        <v>123</v>
      </c>
      <c r="M12">
        <v>39</v>
      </c>
      <c r="N12">
        <v>143</v>
      </c>
      <c r="O12">
        <v>152</v>
      </c>
      <c r="P12">
        <v>1</v>
      </c>
      <c r="Q12">
        <v>172</v>
      </c>
      <c r="R12">
        <v>1</v>
      </c>
      <c r="S12">
        <v>191</v>
      </c>
      <c r="T12">
        <v>201</v>
      </c>
      <c r="U12">
        <v>1</v>
      </c>
      <c r="V12">
        <f t="shared" si="0"/>
        <v>0</v>
      </c>
      <c r="X12">
        <f t="shared" si="1"/>
        <v>427</v>
      </c>
    </row>
    <row r="13" spans="1:24">
      <c r="A13" s="1">
        <v>11</v>
      </c>
      <c r="B13">
        <v>6</v>
      </c>
      <c r="C13">
        <v>32</v>
      </c>
      <c r="D13">
        <v>42</v>
      </c>
      <c r="E13">
        <v>428</v>
      </c>
      <c r="F13">
        <v>61</v>
      </c>
      <c r="G13">
        <v>75</v>
      </c>
      <c r="H13">
        <v>2</v>
      </c>
      <c r="I13">
        <v>92</v>
      </c>
      <c r="J13">
        <v>101</v>
      </c>
      <c r="K13">
        <v>1</v>
      </c>
      <c r="L13">
        <v>122</v>
      </c>
      <c r="M13">
        <v>49</v>
      </c>
      <c r="N13">
        <v>141</v>
      </c>
      <c r="O13">
        <v>152</v>
      </c>
      <c r="P13">
        <v>1</v>
      </c>
      <c r="Q13">
        <v>173</v>
      </c>
      <c r="R13">
        <v>1</v>
      </c>
      <c r="S13">
        <v>192</v>
      </c>
      <c r="T13">
        <v>201</v>
      </c>
      <c r="U13">
        <v>1</v>
      </c>
      <c r="V13">
        <f t="shared" si="0"/>
        <v>0</v>
      </c>
      <c r="X13">
        <f t="shared" si="1"/>
        <v>430.5</v>
      </c>
    </row>
    <row r="14" spans="1:24">
      <c r="A14" s="1">
        <v>14</v>
      </c>
      <c r="B14">
        <v>18</v>
      </c>
      <c r="C14">
        <v>32</v>
      </c>
      <c r="D14">
        <v>43</v>
      </c>
      <c r="E14">
        <v>433</v>
      </c>
      <c r="F14">
        <v>61</v>
      </c>
      <c r="G14">
        <v>71</v>
      </c>
      <c r="H14">
        <v>3</v>
      </c>
      <c r="I14">
        <v>92</v>
      </c>
      <c r="J14">
        <v>102</v>
      </c>
      <c r="K14">
        <v>4</v>
      </c>
      <c r="L14">
        <v>121</v>
      </c>
      <c r="M14">
        <v>22</v>
      </c>
      <c r="N14">
        <v>143</v>
      </c>
      <c r="O14">
        <v>151</v>
      </c>
      <c r="P14">
        <v>1</v>
      </c>
      <c r="Q14">
        <v>173</v>
      </c>
      <c r="R14">
        <v>1</v>
      </c>
      <c r="S14">
        <v>191</v>
      </c>
      <c r="T14">
        <v>201</v>
      </c>
      <c r="U14">
        <v>2</v>
      </c>
      <c r="V14">
        <f t="shared" si="0"/>
        <v>1</v>
      </c>
      <c r="X14">
        <f t="shared" si="1"/>
        <v>433</v>
      </c>
    </row>
    <row r="15" spans="1:24">
      <c r="A15" s="1">
        <v>12</v>
      </c>
      <c r="B15">
        <v>6</v>
      </c>
      <c r="C15">
        <v>31</v>
      </c>
      <c r="D15">
        <v>46</v>
      </c>
      <c r="E15">
        <v>433</v>
      </c>
      <c r="F15">
        <v>64</v>
      </c>
      <c r="G15">
        <v>72</v>
      </c>
      <c r="H15">
        <v>4</v>
      </c>
      <c r="I15">
        <v>92</v>
      </c>
      <c r="J15">
        <v>101</v>
      </c>
      <c r="K15">
        <v>2</v>
      </c>
      <c r="L15">
        <v>122</v>
      </c>
      <c r="M15">
        <v>24</v>
      </c>
      <c r="N15">
        <v>141</v>
      </c>
      <c r="O15">
        <v>151</v>
      </c>
      <c r="P15">
        <v>1</v>
      </c>
      <c r="Q15">
        <v>173</v>
      </c>
      <c r="R15">
        <v>2</v>
      </c>
      <c r="S15">
        <v>191</v>
      </c>
      <c r="T15">
        <v>201</v>
      </c>
      <c r="U15">
        <v>2</v>
      </c>
      <c r="V15">
        <f t="shared" si="0"/>
        <v>1</v>
      </c>
      <c r="X15">
        <f t="shared" si="1"/>
        <v>440.5</v>
      </c>
    </row>
    <row r="16" spans="1:24">
      <c r="A16" s="1">
        <v>11</v>
      </c>
      <c r="B16">
        <v>6</v>
      </c>
      <c r="C16">
        <v>32</v>
      </c>
      <c r="D16">
        <v>46</v>
      </c>
      <c r="E16">
        <v>448</v>
      </c>
      <c r="F16">
        <v>61</v>
      </c>
      <c r="G16">
        <v>72</v>
      </c>
      <c r="H16">
        <v>4</v>
      </c>
      <c r="I16">
        <v>92</v>
      </c>
      <c r="J16">
        <v>101</v>
      </c>
      <c r="K16">
        <v>4</v>
      </c>
      <c r="L16">
        <v>122</v>
      </c>
      <c r="M16">
        <v>23</v>
      </c>
      <c r="N16">
        <v>143</v>
      </c>
      <c r="O16">
        <v>152</v>
      </c>
      <c r="P16">
        <v>1</v>
      </c>
      <c r="Q16">
        <v>173</v>
      </c>
      <c r="R16">
        <v>1</v>
      </c>
      <c r="S16">
        <v>191</v>
      </c>
      <c r="T16">
        <v>201</v>
      </c>
      <c r="U16">
        <v>2</v>
      </c>
      <c r="V16">
        <f t="shared" si="0"/>
        <v>1</v>
      </c>
      <c r="X16">
        <f t="shared" si="1"/>
        <v>451</v>
      </c>
    </row>
    <row r="17" spans="1:24">
      <c r="A17" s="1">
        <v>12</v>
      </c>
      <c r="B17">
        <v>6</v>
      </c>
      <c r="C17">
        <v>32</v>
      </c>
      <c r="D17">
        <v>45</v>
      </c>
      <c r="E17">
        <v>454</v>
      </c>
      <c r="F17">
        <v>61</v>
      </c>
      <c r="G17">
        <v>72</v>
      </c>
      <c r="H17">
        <v>3</v>
      </c>
      <c r="I17">
        <v>94</v>
      </c>
      <c r="J17">
        <v>101</v>
      </c>
      <c r="K17">
        <v>1</v>
      </c>
      <c r="L17">
        <v>122</v>
      </c>
      <c r="M17">
        <v>22</v>
      </c>
      <c r="N17">
        <v>143</v>
      </c>
      <c r="O17">
        <v>152</v>
      </c>
      <c r="P17">
        <v>1</v>
      </c>
      <c r="Q17">
        <v>172</v>
      </c>
      <c r="R17">
        <v>1</v>
      </c>
      <c r="S17">
        <v>191</v>
      </c>
      <c r="T17">
        <v>201</v>
      </c>
      <c r="U17">
        <v>1</v>
      </c>
      <c r="V17">
        <f t="shared" si="0"/>
        <v>0</v>
      </c>
      <c r="X17">
        <f t="shared" si="1"/>
        <v>456</v>
      </c>
    </row>
    <row r="18" spans="1:24">
      <c r="A18" s="1">
        <v>12</v>
      </c>
      <c r="B18">
        <v>9</v>
      </c>
      <c r="C18">
        <v>32</v>
      </c>
      <c r="D18">
        <v>43</v>
      </c>
      <c r="E18">
        <v>458</v>
      </c>
      <c r="F18">
        <v>61</v>
      </c>
      <c r="G18">
        <v>73</v>
      </c>
      <c r="H18">
        <v>4</v>
      </c>
      <c r="I18">
        <v>93</v>
      </c>
      <c r="J18">
        <v>101</v>
      </c>
      <c r="K18">
        <v>3</v>
      </c>
      <c r="L18">
        <v>121</v>
      </c>
      <c r="M18">
        <v>24</v>
      </c>
      <c r="N18">
        <v>143</v>
      </c>
      <c r="O18">
        <v>152</v>
      </c>
      <c r="P18">
        <v>1</v>
      </c>
      <c r="Q18">
        <v>173</v>
      </c>
      <c r="R18">
        <v>1</v>
      </c>
      <c r="S18">
        <v>191</v>
      </c>
      <c r="T18">
        <v>201</v>
      </c>
      <c r="U18">
        <v>1</v>
      </c>
      <c r="V18">
        <f t="shared" si="0"/>
        <v>0</v>
      </c>
      <c r="X18">
        <f t="shared" si="1"/>
        <v>471</v>
      </c>
    </row>
    <row r="19" spans="1:24">
      <c r="A19" s="1">
        <v>12</v>
      </c>
      <c r="B19">
        <v>6</v>
      </c>
      <c r="C19">
        <v>32</v>
      </c>
      <c r="D19">
        <v>43</v>
      </c>
      <c r="E19">
        <v>484</v>
      </c>
      <c r="F19">
        <v>61</v>
      </c>
      <c r="G19">
        <v>74</v>
      </c>
      <c r="H19">
        <v>3</v>
      </c>
      <c r="I19">
        <v>94</v>
      </c>
      <c r="J19">
        <v>103</v>
      </c>
      <c r="K19">
        <v>3</v>
      </c>
      <c r="L19">
        <v>121</v>
      </c>
      <c r="M19">
        <v>28</v>
      </c>
      <c r="N19">
        <v>141</v>
      </c>
      <c r="O19">
        <v>152</v>
      </c>
      <c r="P19">
        <v>1</v>
      </c>
      <c r="Q19">
        <v>172</v>
      </c>
      <c r="R19">
        <v>1</v>
      </c>
      <c r="S19">
        <v>191</v>
      </c>
      <c r="T19">
        <v>201</v>
      </c>
      <c r="U19">
        <v>1</v>
      </c>
      <c r="V19">
        <f t="shared" si="0"/>
        <v>0</v>
      </c>
      <c r="X19">
        <f t="shared" si="1"/>
        <v>501</v>
      </c>
    </row>
    <row r="20" spans="1:24">
      <c r="A20" s="1">
        <v>14</v>
      </c>
      <c r="B20">
        <v>6</v>
      </c>
      <c r="C20">
        <v>32</v>
      </c>
      <c r="D20">
        <v>43</v>
      </c>
      <c r="E20">
        <v>518</v>
      </c>
      <c r="F20">
        <v>61</v>
      </c>
      <c r="G20">
        <v>73</v>
      </c>
      <c r="H20">
        <v>3</v>
      </c>
      <c r="I20">
        <v>92</v>
      </c>
      <c r="J20">
        <v>101</v>
      </c>
      <c r="K20">
        <v>1</v>
      </c>
      <c r="L20">
        <v>121</v>
      </c>
      <c r="M20">
        <v>29</v>
      </c>
      <c r="N20">
        <v>143</v>
      </c>
      <c r="O20">
        <v>152</v>
      </c>
      <c r="P20">
        <v>1</v>
      </c>
      <c r="Q20">
        <v>173</v>
      </c>
      <c r="R20">
        <v>1</v>
      </c>
      <c r="S20">
        <v>191</v>
      </c>
      <c r="T20">
        <v>201</v>
      </c>
      <c r="U20">
        <v>1</v>
      </c>
      <c r="V20">
        <f t="shared" si="0"/>
        <v>0</v>
      </c>
      <c r="X20">
        <f t="shared" si="1"/>
        <v>520</v>
      </c>
    </row>
    <row r="21" spans="1:24">
      <c r="A21" s="1">
        <v>14</v>
      </c>
      <c r="B21">
        <v>12</v>
      </c>
      <c r="C21">
        <v>34</v>
      </c>
      <c r="D21">
        <v>43</v>
      </c>
      <c r="E21">
        <v>522</v>
      </c>
      <c r="F21">
        <v>63</v>
      </c>
      <c r="G21">
        <v>75</v>
      </c>
      <c r="H21">
        <v>4</v>
      </c>
      <c r="I21">
        <v>93</v>
      </c>
      <c r="J21">
        <v>101</v>
      </c>
      <c r="K21">
        <v>4</v>
      </c>
      <c r="L21">
        <v>122</v>
      </c>
      <c r="M21">
        <v>42</v>
      </c>
      <c r="N21">
        <v>143</v>
      </c>
      <c r="O21">
        <v>152</v>
      </c>
      <c r="P21">
        <v>2</v>
      </c>
      <c r="Q21">
        <v>173</v>
      </c>
      <c r="R21">
        <v>2</v>
      </c>
      <c r="S21">
        <v>192</v>
      </c>
      <c r="T21">
        <v>201</v>
      </c>
      <c r="U21">
        <v>1</v>
      </c>
      <c r="V21">
        <f t="shared" si="0"/>
        <v>0</v>
      </c>
      <c r="X21">
        <f t="shared" si="1"/>
        <v>546.5</v>
      </c>
    </row>
    <row r="22" spans="1:24">
      <c r="A22" s="1">
        <v>11</v>
      </c>
      <c r="B22">
        <v>21</v>
      </c>
      <c r="C22">
        <v>34</v>
      </c>
      <c r="D22">
        <v>40</v>
      </c>
      <c r="E22">
        <v>571</v>
      </c>
      <c r="F22">
        <v>61</v>
      </c>
      <c r="G22">
        <v>75</v>
      </c>
      <c r="H22">
        <v>4</v>
      </c>
      <c r="I22">
        <v>93</v>
      </c>
      <c r="J22">
        <v>101</v>
      </c>
      <c r="K22">
        <v>4</v>
      </c>
      <c r="L22">
        <v>121</v>
      </c>
      <c r="M22">
        <v>65</v>
      </c>
      <c r="N22">
        <v>143</v>
      </c>
      <c r="O22">
        <v>152</v>
      </c>
      <c r="P22">
        <v>2</v>
      </c>
      <c r="Q22">
        <v>173</v>
      </c>
      <c r="R22">
        <v>1</v>
      </c>
      <c r="S22">
        <v>191</v>
      </c>
      <c r="T22">
        <v>201</v>
      </c>
      <c r="U22">
        <v>1</v>
      </c>
      <c r="V22">
        <f t="shared" si="0"/>
        <v>0</v>
      </c>
      <c r="X22">
        <f t="shared" si="1"/>
        <v>578</v>
      </c>
    </row>
    <row r="23" spans="1:24">
      <c r="A23" s="1">
        <v>12</v>
      </c>
      <c r="B23">
        <v>12</v>
      </c>
      <c r="C23">
        <v>33</v>
      </c>
      <c r="D23">
        <v>43</v>
      </c>
      <c r="E23">
        <v>585</v>
      </c>
      <c r="F23">
        <v>61</v>
      </c>
      <c r="G23">
        <v>73</v>
      </c>
      <c r="H23">
        <v>4</v>
      </c>
      <c r="I23">
        <v>94</v>
      </c>
      <c r="J23">
        <v>102</v>
      </c>
      <c r="K23">
        <v>4</v>
      </c>
      <c r="L23">
        <v>121</v>
      </c>
      <c r="M23">
        <v>20</v>
      </c>
      <c r="N23">
        <v>143</v>
      </c>
      <c r="O23">
        <v>151</v>
      </c>
      <c r="P23">
        <v>2</v>
      </c>
      <c r="Q23">
        <v>173</v>
      </c>
      <c r="R23">
        <v>1</v>
      </c>
      <c r="S23">
        <v>191</v>
      </c>
      <c r="T23">
        <v>201</v>
      </c>
      <c r="U23">
        <v>1</v>
      </c>
      <c r="V23">
        <f t="shared" si="0"/>
        <v>0</v>
      </c>
      <c r="X23">
        <f t="shared" si="1"/>
        <v>587.5</v>
      </c>
    </row>
    <row r="24" spans="1:24">
      <c r="A24" s="1">
        <v>12</v>
      </c>
      <c r="B24">
        <v>6</v>
      </c>
      <c r="C24">
        <v>32</v>
      </c>
      <c r="D24">
        <v>43</v>
      </c>
      <c r="E24">
        <v>590</v>
      </c>
      <c r="F24">
        <v>61</v>
      </c>
      <c r="G24">
        <v>72</v>
      </c>
      <c r="H24">
        <v>3</v>
      </c>
      <c r="I24">
        <v>94</v>
      </c>
      <c r="J24">
        <v>101</v>
      </c>
      <c r="K24">
        <v>3</v>
      </c>
      <c r="L24">
        <v>121</v>
      </c>
      <c r="M24">
        <v>26</v>
      </c>
      <c r="N24">
        <v>143</v>
      </c>
      <c r="O24">
        <v>152</v>
      </c>
      <c r="P24">
        <v>1</v>
      </c>
      <c r="Q24">
        <v>172</v>
      </c>
      <c r="R24">
        <v>1</v>
      </c>
      <c r="S24">
        <v>191</v>
      </c>
      <c r="T24">
        <v>202</v>
      </c>
      <c r="U24">
        <v>1</v>
      </c>
      <c r="V24">
        <f t="shared" si="0"/>
        <v>0</v>
      </c>
      <c r="X24">
        <f t="shared" si="1"/>
        <v>595.5</v>
      </c>
    </row>
    <row r="25" spans="1:24">
      <c r="A25" s="1">
        <v>14</v>
      </c>
      <c r="B25">
        <v>4</v>
      </c>
      <c r="C25">
        <v>32</v>
      </c>
      <c r="D25">
        <v>42</v>
      </c>
      <c r="E25">
        <v>601</v>
      </c>
      <c r="F25">
        <v>61</v>
      </c>
      <c r="G25">
        <v>72</v>
      </c>
      <c r="H25">
        <v>1</v>
      </c>
      <c r="I25">
        <v>92</v>
      </c>
      <c r="J25">
        <v>101</v>
      </c>
      <c r="K25">
        <v>3</v>
      </c>
      <c r="L25">
        <v>121</v>
      </c>
      <c r="M25">
        <v>23</v>
      </c>
      <c r="N25">
        <v>143</v>
      </c>
      <c r="O25">
        <v>151</v>
      </c>
      <c r="P25">
        <v>1</v>
      </c>
      <c r="Q25">
        <v>172</v>
      </c>
      <c r="R25">
        <v>2</v>
      </c>
      <c r="S25">
        <v>191</v>
      </c>
      <c r="T25">
        <v>201</v>
      </c>
      <c r="U25">
        <v>1</v>
      </c>
      <c r="V25">
        <f t="shared" si="0"/>
        <v>0</v>
      </c>
      <c r="X25">
        <f t="shared" si="1"/>
        <v>605</v>
      </c>
    </row>
    <row r="26" spans="1:24">
      <c r="A26" s="1">
        <v>13</v>
      </c>
      <c r="B26">
        <v>12</v>
      </c>
      <c r="C26">
        <v>31</v>
      </c>
      <c r="D26">
        <v>49</v>
      </c>
      <c r="E26">
        <v>609</v>
      </c>
      <c r="F26">
        <v>61</v>
      </c>
      <c r="G26">
        <v>72</v>
      </c>
      <c r="H26">
        <v>4</v>
      </c>
      <c r="I26">
        <v>92</v>
      </c>
      <c r="J26">
        <v>101</v>
      </c>
      <c r="K26">
        <v>1</v>
      </c>
      <c r="L26">
        <v>121</v>
      </c>
      <c r="M26">
        <v>26</v>
      </c>
      <c r="N26">
        <v>143</v>
      </c>
      <c r="O26">
        <v>152</v>
      </c>
      <c r="P26">
        <v>1</v>
      </c>
      <c r="Q26">
        <v>171</v>
      </c>
      <c r="R26">
        <v>1</v>
      </c>
      <c r="S26">
        <v>191</v>
      </c>
      <c r="T26">
        <v>201</v>
      </c>
      <c r="U26">
        <v>2</v>
      </c>
      <c r="V26">
        <f t="shared" si="0"/>
        <v>1</v>
      </c>
      <c r="X26">
        <f t="shared" si="1"/>
        <v>609</v>
      </c>
    </row>
    <row r="27" spans="1:24">
      <c r="A27" s="1">
        <v>11</v>
      </c>
      <c r="B27">
        <v>6</v>
      </c>
      <c r="C27">
        <v>34</v>
      </c>
      <c r="D27">
        <v>40</v>
      </c>
      <c r="E27">
        <v>609</v>
      </c>
      <c r="F27">
        <v>61</v>
      </c>
      <c r="G27">
        <v>74</v>
      </c>
      <c r="H27">
        <v>4</v>
      </c>
      <c r="I27">
        <v>92</v>
      </c>
      <c r="J27">
        <v>101</v>
      </c>
      <c r="K27">
        <v>3</v>
      </c>
      <c r="L27">
        <v>122</v>
      </c>
      <c r="M27">
        <v>37</v>
      </c>
      <c r="N27">
        <v>143</v>
      </c>
      <c r="O27">
        <v>152</v>
      </c>
      <c r="P27">
        <v>2</v>
      </c>
      <c r="Q27">
        <v>173</v>
      </c>
      <c r="R27">
        <v>1</v>
      </c>
      <c r="S27">
        <v>191</v>
      </c>
      <c r="T27">
        <v>202</v>
      </c>
      <c r="U27">
        <v>1</v>
      </c>
      <c r="V27">
        <f t="shared" si="0"/>
        <v>0</v>
      </c>
      <c r="X27">
        <f t="shared" si="1"/>
        <v>613.5</v>
      </c>
    </row>
    <row r="28" spans="1:24">
      <c r="A28" s="1">
        <v>14</v>
      </c>
      <c r="B28">
        <v>12</v>
      </c>
      <c r="C28">
        <v>34</v>
      </c>
      <c r="D28">
        <v>43</v>
      </c>
      <c r="E28">
        <v>618</v>
      </c>
      <c r="F28">
        <v>61</v>
      </c>
      <c r="G28">
        <v>75</v>
      </c>
      <c r="H28">
        <v>4</v>
      </c>
      <c r="I28">
        <v>93</v>
      </c>
      <c r="J28">
        <v>101</v>
      </c>
      <c r="K28">
        <v>4</v>
      </c>
      <c r="L28">
        <v>121</v>
      </c>
      <c r="M28">
        <v>56</v>
      </c>
      <c r="N28">
        <v>143</v>
      </c>
      <c r="O28">
        <v>152</v>
      </c>
      <c r="P28">
        <v>1</v>
      </c>
      <c r="Q28">
        <v>173</v>
      </c>
      <c r="R28">
        <v>1</v>
      </c>
      <c r="S28">
        <v>191</v>
      </c>
      <c r="T28">
        <v>201</v>
      </c>
      <c r="U28">
        <v>1</v>
      </c>
      <c r="V28">
        <f t="shared" si="0"/>
        <v>0</v>
      </c>
      <c r="X28">
        <f t="shared" si="1"/>
        <v>621.5</v>
      </c>
    </row>
    <row r="29" spans="1:24">
      <c r="A29" s="1">
        <v>12</v>
      </c>
      <c r="B29">
        <v>12</v>
      </c>
      <c r="C29">
        <v>32</v>
      </c>
      <c r="D29">
        <v>43</v>
      </c>
      <c r="E29">
        <v>625</v>
      </c>
      <c r="F29">
        <v>61</v>
      </c>
      <c r="G29">
        <v>72</v>
      </c>
      <c r="H29">
        <v>4</v>
      </c>
      <c r="I29">
        <v>94</v>
      </c>
      <c r="J29">
        <v>103</v>
      </c>
      <c r="K29">
        <v>1</v>
      </c>
      <c r="L29">
        <v>121</v>
      </c>
      <c r="M29">
        <v>26</v>
      </c>
      <c r="N29">
        <v>141</v>
      </c>
      <c r="O29">
        <v>152</v>
      </c>
      <c r="P29">
        <v>1</v>
      </c>
      <c r="Q29">
        <v>172</v>
      </c>
      <c r="R29">
        <v>1</v>
      </c>
      <c r="S29">
        <v>191</v>
      </c>
      <c r="T29">
        <v>201</v>
      </c>
      <c r="U29">
        <v>1</v>
      </c>
      <c r="V29">
        <f t="shared" si="0"/>
        <v>0</v>
      </c>
      <c r="X29">
        <f t="shared" si="1"/>
        <v>625.5</v>
      </c>
    </row>
    <row r="30" spans="1:24">
      <c r="A30" s="1">
        <v>11</v>
      </c>
      <c r="B30">
        <v>12</v>
      </c>
      <c r="C30">
        <v>31</v>
      </c>
      <c r="D30">
        <v>43</v>
      </c>
      <c r="E30">
        <v>626</v>
      </c>
      <c r="F30">
        <v>61</v>
      </c>
      <c r="G30">
        <v>73</v>
      </c>
      <c r="H30">
        <v>4</v>
      </c>
      <c r="I30">
        <v>92</v>
      </c>
      <c r="J30">
        <v>101</v>
      </c>
      <c r="K30">
        <v>4</v>
      </c>
      <c r="L30">
        <v>121</v>
      </c>
      <c r="M30">
        <v>24</v>
      </c>
      <c r="N30">
        <v>141</v>
      </c>
      <c r="O30">
        <v>152</v>
      </c>
      <c r="P30">
        <v>1</v>
      </c>
      <c r="Q30">
        <v>172</v>
      </c>
      <c r="R30">
        <v>1</v>
      </c>
      <c r="S30">
        <v>191</v>
      </c>
      <c r="T30">
        <v>201</v>
      </c>
      <c r="U30">
        <v>2</v>
      </c>
      <c r="V30">
        <f t="shared" si="0"/>
        <v>1</v>
      </c>
      <c r="X30">
        <f t="shared" si="1"/>
        <v>627.5</v>
      </c>
    </row>
    <row r="31" spans="1:24">
      <c r="A31" s="1">
        <v>14</v>
      </c>
      <c r="B31">
        <v>18</v>
      </c>
      <c r="C31">
        <v>34</v>
      </c>
      <c r="D31">
        <v>43</v>
      </c>
      <c r="E31">
        <v>629</v>
      </c>
      <c r="F31">
        <v>63</v>
      </c>
      <c r="G31">
        <v>75</v>
      </c>
      <c r="H31">
        <v>4</v>
      </c>
      <c r="I31">
        <v>93</v>
      </c>
      <c r="J31">
        <v>101</v>
      </c>
      <c r="K31">
        <v>3</v>
      </c>
      <c r="L31">
        <v>122</v>
      </c>
      <c r="M31">
        <v>32</v>
      </c>
      <c r="N31">
        <v>141</v>
      </c>
      <c r="O31">
        <v>152</v>
      </c>
      <c r="P31">
        <v>2</v>
      </c>
      <c r="Q31">
        <v>174</v>
      </c>
      <c r="R31">
        <v>1</v>
      </c>
      <c r="S31">
        <v>192</v>
      </c>
      <c r="T31">
        <v>201</v>
      </c>
      <c r="U31">
        <v>1</v>
      </c>
      <c r="V31">
        <f t="shared" si="0"/>
        <v>0</v>
      </c>
      <c r="X31">
        <f t="shared" si="1"/>
        <v>634</v>
      </c>
    </row>
    <row r="32" spans="1:24">
      <c r="A32" s="1">
        <v>12</v>
      </c>
      <c r="B32">
        <v>12</v>
      </c>
      <c r="C32">
        <v>32</v>
      </c>
      <c r="D32">
        <v>45</v>
      </c>
      <c r="E32">
        <v>639</v>
      </c>
      <c r="F32">
        <v>61</v>
      </c>
      <c r="G32">
        <v>73</v>
      </c>
      <c r="H32">
        <v>4</v>
      </c>
      <c r="I32">
        <v>93</v>
      </c>
      <c r="J32">
        <v>101</v>
      </c>
      <c r="K32">
        <v>2</v>
      </c>
      <c r="L32">
        <v>123</v>
      </c>
      <c r="M32">
        <v>30</v>
      </c>
      <c r="N32">
        <v>143</v>
      </c>
      <c r="O32">
        <v>152</v>
      </c>
      <c r="P32">
        <v>1</v>
      </c>
      <c r="Q32">
        <v>173</v>
      </c>
      <c r="R32">
        <v>1</v>
      </c>
      <c r="S32">
        <v>191</v>
      </c>
      <c r="T32">
        <v>201</v>
      </c>
      <c r="U32">
        <v>2</v>
      </c>
      <c r="V32">
        <f t="shared" si="0"/>
        <v>1</v>
      </c>
      <c r="X32">
        <f t="shared" si="1"/>
        <v>639.5</v>
      </c>
    </row>
    <row r="33" spans="1:24">
      <c r="A33" s="1">
        <v>14</v>
      </c>
      <c r="B33">
        <v>12</v>
      </c>
      <c r="C33">
        <v>32</v>
      </c>
      <c r="D33">
        <v>40</v>
      </c>
      <c r="E33">
        <v>640</v>
      </c>
      <c r="F33">
        <v>61</v>
      </c>
      <c r="G33">
        <v>73</v>
      </c>
      <c r="H33">
        <v>4</v>
      </c>
      <c r="I33">
        <v>91</v>
      </c>
      <c r="J33">
        <v>101</v>
      </c>
      <c r="K33">
        <v>2</v>
      </c>
      <c r="L33">
        <v>121</v>
      </c>
      <c r="M33">
        <v>49</v>
      </c>
      <c r="N33">
        <v>143</v>
      </c>
      <c r="O33">
        <v>152</v>
      </c>
      <c r="P33">
        <v>1</v>
      </c>
      <c r="Q33">
        <v>172</v>
      </c>
      <c r="R33">
        <v>1</v>
      </c>
      <c r="S33">
        <v>191</v>
      </c>
      <c r="T33">
        <v>201</v>
      </c>
      <c r="U33">
        <v>1</v>
      </c>
      <c r="V33">
        <f t="shared" si="0"/>
        <v>0</v>
      </c>
      <c r="X33">
        <f t="shared" si="1"/>
        <v>646</v>
      </c>
    </row>
    <row r="34" spans="1:24">
      <c r="A34" s="1">
        <v>11</v>
      </c>
      <c r="B34">
        <v>12</v>
      </c>
      <c r="C34">
        <v>32</v>
      </c>
      <c r="D34">
        <v>42</v>
      </c>
      <c r="E34">
        <v>652</v>
      </c>
      <c r="F34">
        <v>61</v>
      </c>
      <c r="G34">
        <v>75</v>
      </c>
      <c r="H34">
        <v>4</v>
      </c>
      <c r="I34">
        <v>92</v>
      </c>
      <c r="J34">
        <v>101</v>
      </c>
      <c r="K34">
        <v>4</v>
      </c>
      <c r="L34">
        <v>122</v>
      </c>
      <c r="M34">
        <v>24</v>
      </c>
      <c r="N34">
        <v>143</v>
      </c>
      <c r="O34">
        <v>151</v>
      </c>
      <c r="P34">
        <v>1</v>
      </c>
      <c r="Q34">
        <v>173</v>
      </c>
      <c r="R34">
        <v>1</v>
      </c>
      <c r="S34">
        <v>191</v>
      </c>
      <c r="T34">
        <v>201</v>
      </c>
      <c r="U34">
        <v>1</v>
      </c>
      <c r="V34">
        <f t="shared" si="0"/>
        <v>0</v>
      </c>
      <c r="X34">
        <f t="shared" si="1"/>
        <v>653</v>
      </c>
    </row>
    <row r="35" spans="1:24">
      <c r="A35" s="1">
        <v>11</v>
      </c>
      <c r="B35">
        <v>9</v>
      </c>
      <c r="C35">
        <v>32</v>
      </c>
      <c r="D35">
        <v>40</v>
      </c>
      <c r="E35">
        <v>654</v>
      </c>
      <c r="F35">
        <v>61</v>
      </c>
      <c r="G35">
        <v>73</v>
      </c>
      <c r="H35">
        <v>4</v>
      </c>
      <c r="I35">
        <v>93</v>
      </c>
      <c r="J35">
        <v>101</v>
      </c>
      <c r="K35">
        <v>3</v>
      </c>
      <c r="L35">
        <v>123</v>
      </c>
      <c r="M35">
        <v>28</v>
      </c>
      <c r="N35">
        <v>143</v>
      </c>
      <c r="O35">
        <v>152</v>
      </c>
      <c r="P35">
        <v>1</v>
      </c>
      <c r="Q35">
        <v>172</v>
      </c>
      <c r="R35">
        <v>1</v>
      </c>
      <c r="S35">
        <v>191</v>
      </c>
      <c r="T35">
        <v>201</v>
      </c>
      <c r="U35">
        <v>2</v>
      </c>
      <c r="V35">
        <f t="shared" si="0"/>
        <v>1</v>
      </c>
      <c r="X35">
        <f t="shared" si="1"/>
        <v>657</v>
      </c>
    </row>
    <row r="36" spans="1:24">
      <c r="A36" s="1">
        <v>14</v>
      </c>
      <c r="B36">
        <v>6</v>
      </c>
      <c r="C36">
        <v>32</v>
      </c>
      <c r="D36">
        <v>45</v>
      </c>
      <c r="E36">
        <v>660</v>
      </c>
      <c r="F36">
        <v>63</v>
      </c>
      <c r="G36">
        <v>74</v>
      </c>
      <c r="H36">
        <v>2</v>
      </c>
      <c r="I36">
        <v>94</v>
      </c>
      <c r="J36">
        <v>101</v>
      </c>
      <c r="K36">
        <v>4</v>
      </c>
      <c r="L36">
        <v>121</v>
      </c>
      <c r="M36">
        <v>23</v>
      </c>
      <c r="N36">
        <v>143</v>
      </c>
      <c r="O36">
        <v>151</v>
      </c>
      <c r="P36">
        <v>1</v>
      </c>
      <c r="Q36">
        <v>172</v>
      </c>
      <c r="R36">
        <v>1</v>
      </c>
      <c r="S36">
        <v>191</v>
      </c>
      <c r="T36">
        <v>201</v>
      </c>
      <c r="U36">
        <v>1</v>
      </c>
      <c r="V36">
        <f t="shared" si="0"/>
        <v>0</v>
      </c>
      <c r="X36">
        <f t="shared" si="1"/>
        <v>661</v>
      </c>
    </row>
    <row r="37" spans="1:24">
      <c r="A37" s="1">
        <v>11</v>
      </c>
      <c r="B37">
        <v>6</v>
      </c>
      <c r="C37">
        <v>32</v>
      </c>
      <c r="D37">
        <v>40</v>
      </c>
      <c r="E37">
        <v>662</v>
      </c>
      <c r="F37">
        <v>61</v>
      </c>
      <c r="G37">
        <v>72</v>
      </c>
      <c r="H37">
        <v>3</v>
      </c>
      <c r="I37">
        <v>93</v>
      </c>
      <c r="J37">
        <v>101</v>
      </c>
      <c r="K37">
        <v>4</v>
      </c>
      <c r="L37">
        <v>121</v>
      </c>
      <c r="M37">
        <v>41</v>
      </c>
      <c r="N37">
        <v>143</v>
      </c>
      <c r="O37">
        <v>152</v>
      </c>
      <c r="P37">
        <v>1</v>
      </c>
      <c r="Q37">
        <v>172</v>
      </c>
      <c r="R37">
        <v>2</v>
      </c>
      <c r="S37">
        <v>192</v>
      </c>
      <c r="T37">
        <v>201</v>
      </c>
      <c r="U37">
        <v>1</v>
      </c>
      <c r="V37">
        <f t="shared" si="0"/>
        <v>0</v>
      </c>
      <c r="X37">
        <f t="shared" si="1"/>
        <v>664</v>
      </c>
    </row>
    <row r="38" spans="1:24">
      <c r="A38" s="1">
        <v>11</v>
      </c>
      <c r="B38">
        <v>6</v>
      </c>
      <c r="C38">
        <v>34</v>
      </c>
      <c r="D38">
        <v>40</v>
      </c>
      <c r="E38">
        <v>666</v>
      </c>
      <c r="F38">
        <v>64</v>
      </c>
      <c r="G38">
        <v>74</v>
      </c>
      <c r="H38">
        <v>3</v>
      </c>
      <c r="I38">
        <v>92</v>
      </c>
      <c r="J38">
        <v>101</v>
      </c>
      <c r="K38">
        <v>4</v>
      </c>
      <c r="L38">
        <v>121</v>
      </c>
      <c r="M38">
        <v>39</v>
      </c>
      <c r="N38">
        <v>143</v>
      </c>
      <c r="O38">
        <v>152</v>
      </c>
      <c r="P38">
        <v>2</v>
      </c>
      <c r="Q38">
        <v>172</v>
      </c>
      <c r="R38">
        <v>1</v>
      </c>
      <c r="S38">
        <v>192</v>
      </c>
      <c r="T38">
        <v>201</v>
      </c>
      <c r="U38">
        <v>1</v>
      </c>
      <c r="V38">
        <f t="shared" si="0"/>
        <v>0</v>
      </c>
      <c r="X38">
        <f t="shared" si="1"/>
        <v>669</v>
      </c>
    </row>
    <row r="39" spans="1:24">
      <c r="A39" s="1">
        <v>14</v>
      </c>
      <c r="B39">
        <v>6</v>
      </c>
      <c r="C39">
        <v>32</v>
      </c>
      <c r="D39">
        <v>40</v>
      </c>
      <c r="E39">
        <v>672</v>
      </c>
      <c r="F39">
        <v>61</v>
      </c>
      <c r="G39">
        <v>71</v>
      </c>
      <c r="H39">
        <v>1</v>
      </c>
      <c r="I39">
        <v>92</v>
      </c>
      <c r="J39">
        <v>101</v>
      </c>
      <c r="K39">
        <v>4</v>
      </c>
      <c r="L39">
        <v>121</v>
      </c>
      <c r="M39">
        <v>54</v>
      </c>
      <c r="N39">
        <v>143</v>
      </c>
      <c r="O39">
        <v>152</v>
      </c>
      <c r="P39">
        <v>1</v>
      </c>
      <c r="Q39">
        <v>171</v>
      </c>
      <c r="R39">
        <v>1</v>
      </c>
      <c r="S39">
        <v>192</v>
      </c>
      <c r="T39">
        <v>201</v>
      </c>
      <c r="U39">
        <v>1</v>
      </c>
      <c r="V39">
        <f t="shared" si="0"/>
        <v>0</v>
      </c>
      <c r="X39">
        <f t="shared" si="1"/>
        <v>673</v>
      </c>
    </row>
    <row r="40" spans="1:24">
      <c r="A40" s="1">
        <v>11</v>
      </c>
      <c r="B40">
        <v>12</v>
      </c>
      <c r="C40">
        <v>32</v>
      </c>
      <c r="D40">
        <v>43</v>
      </c>
      <c r="E40">
        <v>674</v>
      </c>
      <c r="F40">
        <v>62</v>
      </c>
      <c r="G40">
        <v>74</v>
      </c>
      <c r="H40">
        <v>4</v>
      </c>
      <c r="I40">
        <v>94</v>
      </c>
      <c r="J40">
        <v>101</v>
      </c>
      <c r="K40">
        <v>1</v>
      </c>
      <c r="L40">
        <v>122</v>
      </c>
      <c r="M40">
        <v>20</v>
      </c>
      <c r="N40">
        <v>143</v>
      </c>
      <c r="O40">
        <v>152</v>
      </c>
      <c r="P40">
        <v>1</v>
      </c>
      <c r="Q40">
        <v>173</v>
      </c>
      <c r="R40">
        <v>1</v>
      </c>
      <c r="S40">
        <v>191</v>
      </c>
      <c r="T40">
        <v>201</v>
      </c>
      <c r="U40">
        <v>2</v>
      </c>
      <c r="V40">
        <f t="shared" si="0"/>
        <v>1</v>
      </c>
      <c r="X40">
        <f t="shared" si="1"/>
        <v>678</v>
      </c>
    </row>
    <row r="41" spans="1:24">
      <c r="A41" s="1">
        <v>14</v>
      </c>
      <c r="B41">
        <v>12</v>
      </c>
      <c r="C41">
        <v>34</v>
      </c>
      <c r="D41">
        <v>40</v>
      </c>
      <c r="E41">
        <v>682</v>
      </c>
      <c r="F41">
        <v>62</v>
      </c>
      <c r="G41">
        <v>74</v>
      </c>
      <c r="H41">
        <v>4</v>
      </c>
      <c r="I41">
        <v>92</v>
      </c>
      <c r="J41">
        <v>101</v>
      </c>
      <c r="K41">
        <v>3</v>
      </c>
      <c r="L41">
        <v>123</v>
      </c>
      <c r="M41">
        <v>51</v>
      </c>
      <c r="N41">
        <v>143</v>
      </c>
      <c r="O41">
        <v>152</v>
      </c>
      <c r="P41">
        <v>2</v>
      </c>
      <c r="Q41">
        <v>173</v>
      </c>
      <c r="R41">
        <v>1</v>
      </c>
      <c r="S41">
        <v>192</v>
      </c>
      <c r="T41">
        <v>201</v>
      </c>
      <c r="U41">
        <v>1</v>
      </c>
      <c r="V41">
        <f t="shared" si="0"/>
        <v>0</v>
      </c>
      <c r="X41">
        <f t="shared" si="1"/>
        <v>682.5</v>
      </c>
    </row>
    <row r="42" spans="1:24">
      <c r="A42" s="1">
        <v>13</v>
      </c>
      <c r="B42">
        <v>6</v>
      </c>
      <c r="C42">
        <v>33</v>
      </c>
      <c r="D42">
        <v>43</v>
      </c>
      <c r="E42">
        <v>683</v>
      </c>
      <c r="F42">
        <v>61</v>
      </c>
      <c r="G42">
        <v>72</v>
      </c>
      <c r="H42">
        <v>2</v>
      </c>
      <c r="I42">
        <v>92</v>
      </c>
      <c r="J42">
        <v>101</v>
      </c>
      <c r="K42">
        <v>1</v>
      </c>
      <c r="L42">
        <v>122</v>
      </c>
      <c r="M42">
        <v>29</v>
      </c>
      <c r="N42">
        <v>141</v>
      </c>
      <c r="O42">
        <v>152</v>
      </c>
      <c r="P42">
        <v>1</v>
      </c>
      <c r="Q42">
        <v>173</v>
      </c>
      <c r="R42">
        <v>1</v>
      </c>
      <c r="S42">
        <v>191</v>
      </c>
      <c r="T42">
        <v>201</v>
      </c>
      <c r="U42">
        <v>1</v>
      </c>
      <c r="V42">
        <f t="shared" si="0"/>
        <v>0</v>
      </c>
      <c r="X42">
        <f t="shared" si="1"/>
        <v>683.5</v>
      </c>
    </row>
    <row r="43" spans="1:24">
      <c r="A43" s="1">
        <v>11</v>
      </c>
      <c r="B43">
        <v>12</v>
      </c>
      <c r="C43">
        <v>32</v>
      </c>
      <c r="D43">
        <v>46</v>
      </c>
      <c r="E43">
        <v>684</v>
      </c>
      <c r="F43">
        <v>61</v>
      </c>
      <c r="G43">
        <v>73</v>
      </c>
      <c r="H43">
        <v>4</v>
      </c>
      <c r="I43">
        <v>93</v>
      </c>
      <c r="J43">
        <v>101</v>
      </c>
      <c r="K43">
        <v>4</v>
      </c>
      <c r="L43">
        <v>123</v>
      </c>
      <c r="M43">
        <v>40</v>
      </c>
      <c r="N43">
        <v>143</v>
      </c>
      <c r="O43">
        <v>151</v>
      </c>
      <c r="P43">
        <v>1</v>
      </c>
      <c r="Q43">
        <v>172</v>
      </c>
      <c r="R43">
        <v>2</v>
      </c>
      <c r="S43">
        <v>191</v>
      </c>
      <c r="T43">
        <v>201</v>
      </c>
      <c r="U43">
        <v>2</v>
      </c>
      <c r="V43">
        <f t="shared" si="0"/>
        <v>1</v>
      </c>
      <c r="X43">
        <f t="shared" si="1"/>
        <v>684.5</v>
      </c>
    </row>
    <row r="44" spans="1:24">
      <c r="A44" s="1">
        <v>12</v>
      </c>
      <c r="B44">
        <v>12</v>
      </c>
      <c r="C44">
        <v>32</v>
      </c>
      <c r="D44">
        <v>40</v>
      </c>
      <c r="E44">
        <v>685</v>
      </c>
      <c r="F44">
        <v>61</v>
      </c>
      <c r="G44">
        <v>74</v>
      </c>
      <c r="H44">
        <v>2</v>
      </c>
      <c r="I44">
        <v>94</v>
      </c>
      <c r="J44">
        <v>101</v>
      </c>
      <c r="K44">
        <v>3</v>
      </c>
      <c r="L44">
        <v>123</v>
      </c>
      <c r="M44">
        <v>25</v>
      </c>
      <c r="N44">
        <v>141</v>
      </c>
      <c r="O44">
        <v>152</v>
      </c>
      <c r="P44">
        <v>1</v>
      </c>
      <c r="Q44">
        <v>172</v>
      </c>
      <c r="R44">
        <v>1</v>
      </c>
      <c r="S44">
        <v>191</v>
      </c>
      <c r="T44">
        <v>201</v>
      </c>
      <c r="U44">
        <v>2</v>
      </c>
      <c r="V44">
        <f t="shared" si="0"/>
        <v>1</v>
      </c>
      <c r="X44">
        <f t="shared" si="1"/>
        <v>688</v>
      </c>
    </row>
    <row r="45" spans="1:24">
      <c r="A45" s="1">
        <v>11</v>
      </c>
      <c r="B45">
        <v>12</v>
      </c>
      <c r="C45">
        <v>34</v>
      </c>
      <c r="D45">
        <v>40</v>
      </c>
      <c r="E45">
        <v>691</v>
      </c>
      <c r="F45">
        <v>61</v>
      </c>
      <c r="G45">
        <v>75</v>
      </c>
      <c r="H45">
        <v>4</v>
      </c>
      <c r="I45">
        <v>93</v>
      </c>
      <c r="J45">
        <v>101</v>
      </c>
      <c r="K45">
        <v>3</v>
      </c>
      <c r="L45">
        <v>122</v>
      </c>
      <c r="M45">
        <v>35</v>
      </c>
      <c r="N45">
        <v>143</v>
      </c>
      <c r="O45">
        <v>152</v>
      </c>
      <c r="P45">
        <v>2</v>
      </c>
      <c r="Q45">
        <v>173</v>
      </c>
      <c r="R45">
        <v>1</v>
      </c>
      <c r="S45">
        <v>191</v>
      </c>
      <c r="T45">
        <v>201</v>
      </c>
      <c r="U45">
        <v>2</v>
      </c>
      <c r="V45">
        <f t="shared" si="0"/>
        <v>1</v>
      </c>
      <c r="X45">
        <f t="shared" si="1"/>
        <v>694</v>
      </c>
    </row>
    <row r="46" spans="1:24">
      <c r="A46" s="1">
        <v>11</v>
      </c>
      <c r="B46">
        <v>12</v>
      </c>
      <c r="C46">
        <v>31</v>
      </c>
      <c r="D46">
        <v>40</v>
      </c>
      <c r="E46">
        <v>697</v>
      </c>
      <c r="F46">
        <v>61</v>
      </c>
      <c r="G46">
        <v>72</v>
      </c>
      <c r="H46">
        <v>4</v>
      </c>
      <c r="I46">
        <v>93</v>
      </c>
      <c r="J46">
        <v>101</v>
      </c>
      <c r="K46">
        <v>2</v>
      </c>
      <c r="L46">
        <v>123</v>
      </c>
      <c r="M46">
        <v>46</v>
      </c>
      <c r="N46">
        <v>141</v>
      </c>
      <c r="O46">
        <v>152</v>
      </c>
      <c r="P46">
        <v>2</v>
      </c>
      <c r="Q46">
        <v>173</v>
      </c>
      <c r="R46">
        <v>1</v>
      </c>
      <c r="S46">
        <v>192</v>
      </c>
      <c r="T46">
        <v>201</v>
      </c>
      <c r="U46">
        <v>2</v>
      </c>
      <c r="V46">
        <f t="shared" si="0"/>
        <v>1</v>
      </c>
      <c r="X46">
        <f t="shared" si="1"/>
        <v>698.5</v>
      </c>
    </row>
    <row r="47" spans="1:24">
      <c r="A47" s="1">
        <v>14</v>
      </c>
      <c r="B47">
        <v>6</v>
      </c>
      <c r="C47">
        <v>34</v>
      </c>
      <c r="D47">
        <v>43</v>
      </c>
      <c r="E47">
        <v>700</v>
      </c>
      <c r="F47">
        <v>65</v>
      </c>
      <c r="G47">
        <v>75</v>
      </c>
      <c r="H47">
        <v>4</v>
      </c>
      <c r="I47">
        <v>93</v>
      </c>
      <c r="J47">
        <v>101</v>
      </c>
      <c r="K47">
        <v>4</v>
      </c>
      <c r="L47">
        <v>124</v>
      </c>
      <c r="M47">
        <v>36</v>
      </c>
      <c r="N47">
        <v>143</v>
      </c>
      <c r="O47">
        <v>153</v>
      </c>
      <c r="P47">
        <v>2</v>
      </c>
      <c r="Q47">
        <v>173</v>
      </c>
      <c r="R47">
        <v>1</v>
      </c>
      <c r="S47">
        <v>191</v>
      </c>
      <c r="T47">
        <v>201</v>
      </c>
      <c r="U47">
        <v>1</v>
      </c>
      <c r="V47">
        <f t="shared" si="0"/>
        <v>0</v>
      </c>
      <c r="X47">
        <f t="shared" si="1"/>
        <v>700.5</v>
      </c>
    </row>
    <row r="48" spans="1:24">
      <c r="A48" s="1">
        <v>11</v>
      </c>
      <c r="B48">
        <v>12</v>
      </c>
      <c r="C48">
        <v>32</v>
      </c>
      <c r="D48">
        <v>43</v>
      </c>
      <c r="E48">
        <v>701</v>
      </c>
      <c r="F48">
        <v>61</v>
      </c>
      <c r="G48">
        <v>73</v>
      </c>
      <c r="H48">
        <v>4</v>
      </c>
      <c r="I48">
        <v>94</v>
      </c>
      <c r="J48">
        <v>101</v>
      </c>
      <c r="K48">
        <v>2</v>
      </c>
      <c r="L48">
        <v>121</v>
      </c>
      <c r="M48">
        <v>40</v>
      </c>
      <c r="N48">
        <v>143</v>
      </c>
      <c r="O48">
        <v>152</v>
      </c>
      <c r="P48">
        <v>1</v>
      </c>
      <c r="Q48">
        <v>172</v>
      </c>
      <c r="R48">
        <v>1</v>
      </c>
      <c r="S48">
        <v>191</v>
      </c>
      <c r="T48">
        <v>201</v>
      </c>
      <c r="U48">
        <v>1</v>
      </c>
      <c r="V48">
        <f t="shared" si="0"/>
        <v>0</v>
      </c>
      <c r="X48">
        <f t="shared" si="1"/>
        <v>701</v>
      </c>
    </row>
    <row r="49" spans="1:24">
      <c r="A49" s="1">
        <v>14</v>
      </c>
      <c r="B49">
        <v>12</v>
      </c>
      <c r="C49">
        <v>34</v>
      </c>
      <c r="D49">
        <v>46</v>
      </c>
      <c r="E49">
        <v>701</v>
      </c>
      <c r="F49">
        <v>61</v>
      </c>
      <c r="G49">
        <v>73</v>
      </c>
      <c r="H49">
        <v>4</v>
      </c>
      <c r="I49">
        <v>93</v>
      </c>
      <c r="J49">
        <v>101</v>
      </c>
      <c r="K49">
        <v>2</v>
      </c>
      <c r="L49">
        <v>123</v>
      </c>
      <c r="M49">
        <v>32</v>
      </c>
      <c r="N49">
        <v>143</v>
      </c>
      <c r="O49">
        <v>152</v>
      </c>
      <c r="P49">
        <v>2</v>
      </c>
      <c r="Q49">
        <v>173</v>
      </c>
      <c r="R49">
        <v>1</v>
      </c>
      <c r="S49">
        <v>191</v>
      </c>
      <c r="T49">
        <v>201</v>
      </c>
      <c r="U49">
        <v>1</v>
      </c>
      <c r="V49">
        <f t="shared" si="0"/>
        <v>0</v>
      </c>
      <c r="X49">
        <f t="shared" si="1"/>
        <v>704</v>
      </c>
    </row>
    <row r="50" spans="1:24">
      <c r="A50" s="1">
        <v>14</v>
      </c>
      <c r="B50">
        <v>12</v>
      </c>
      <c r="C50">
        <v>32</v>
      </c>
      <c r="D50">
        <v>43</v>
      </c>
      <c r="E50">
        <v>707</v>
      </c>
      <c r="F50">
        <v>61</v>
      </c>
      <c r="G50">
        <v>73</v>
      </c>
      <c r="H50">
        <v>4</v>
      </c>
      <c r="I50">
        <v>93</v>
      </c>
      <c r="J50">
        <v>101</v>
      </c>
      <c r="K50">
        <v>2</v>
      </c>
      <c r="L50">
        <v>121</v>
      </c>
      <c r="M50">
        <v>30</v>
      </c>
      <c r="N50">
        <v>141</v>
      </c>
      <c r="O50">
        <v>152</v>
      </c>
      <c r="P50">
        <v>2</v>
      </c>
      <c r="Q50">
        <v>173</v>
      </c>
      <c r="R50">
        <v>1</v>
      </c>
      <c r="S50">
        <v>191</v>
      </c>
      <c r="T50">
        <v>201</v>
      </c>
      <c r="U50">
        <v>1</v>
      </c>
      <c r="V50">
        <f t="shared" si="0"/>
        <v>0</v>
      </c>
      <c r="X50">
        <f t="shared" si="1"/>
        <v>707.5</v>
      </c>
    </row>
    <row r="51" spans="1:24">
      <c r="A51" s="1">
        <v>11</v>
      </c>
      <c r="B51">
        <v>12</v>
      </c>
      <c r="C51">
        <v>32</v>
      </c>
      <c r="D51">
        <v>42</v>
      </c>
      <c r="E51">
        <v>708</v>
      </c>
      <c r="F51">
        <v>61</v>
      </c>
      <c r="G51">
        <v>73</v>
      </c>
      <c r="H51">
        <v>2</v>
      </c>
      <c r="I51">
        <v>93</v>
      </c>
      <c r="J51">
        <v>103</v>
      </c>
      <c r="K51">
        <v>3</v>
      </c>
      <c r="L51">
        <v>122</v>
      </c>
      <c r="M51">
        <v>38</v>
      </c>
      <c r="N51">
        <v>143</v>
      </c>
      <c r="O51">
        <v>152</v>
      </c>
      <c r="P51">
        <v>1</v>
      </c>
      <c r="Q51">
        <v>172</v>
      </c>
      <c r="R51">
        <v>2</v>
      </c>
      <c r="S51">
        <v>191</v>
      </c>
      <c r="T51">
        <v>201</v>
      </c>
      <c r="U51">
        <v>1</v>
      </c>
      <c r="V51">
        <f t="shared" si="0"/>
        <v>0</v>
      </c>
      <c r="X51">
        <f t="shared" si="1"/>
        <v>708.5</v>
      </c>
    </row>
    <row r="52" spans="1:24">
      <c r="A52" s="1">
        <v>13</v>
      </c>
      <c r="B52">
        <v>6</v>
      </c>
      <c r="C52">
        <v>32</v>
      </c>
      <c r="D52">
        <v>40</v>
      </c>
      <c r="E52">
        <v>709</v>
      </c>
      <c r="F52">
        <v>64</v>
      </c>
      <c r="G52">
        <v>72</v>
      </c>
      <c r="H52">
        <v>2</v>
      </c>
      <c r="I52">
        <v>94</v>
      </c>
      <c r="J52">
        <v>101</v>
      </c>
      <c r="K52">
        <v>2</v>
      </c>
      <c r="L52">
        <v>121</v>
      </c>
      <c r="M52">
        <v>27</v>
      </c>
      <c r="N52">
        <v>143</v>
      </c>
      <c r="O52">
        <v>152</v>
      </c>
      <c r="P52">
        <v>1</v>
      </c>
      <c r="Q52">
        <v>171</v>
      </c>
      <c r="R52">
        <v>1</v>
      </c>
      <c r="S52">
        <v>191</v>
      </c>
      <c r="T52">
        <v>202</v>
      </c>
      <c r="U52">
        <v>1</v>
      </c>
      <c r="V52">
        <f t="shared" si="0"/>
        <v>0</v>
      </c>
      <c r="X52">
        <f t="shared" si="1"/>
        <v>709</v>
      </c>
    </row>
    <row r="53" spans="1:24">
      <c r="A53" s="1">
        <v>11</v>
      </c>
      <c r="B53">
        <v>12</v>
      </c>
      <c r="C53">
        <v>32</v>
      </c>
      <c r="D53">
        <v>43</v>
      </c>
      <c r="E53">
        <v>709</v>
      </c>
      <c r="F53">
        <v>61</v>
      </c>
      <c r="G53">
        <v>75</v>
      </c>
      <c r="H53">
        <v>4</v>
      </c>
      <c r="I53">
        <v>93</v>
      </c>
      <c r="J53">
        <v>101</v>
      </c>
      <c r="K53">
        <v>4</v>
      </c>
      <c r="L53">
        <v>121</v>
      </c>
      <c r="M53">
        <v>57</v>
      </c>
      <c r="N53">
        <v>142</v>
      </c>
      <c r="O53">
        <v>152</v>
      </c>
      <c r="P53">
        <v>1</v>
      </c>
      <c r="Q53">
        <v>172</v>
      </c>
      <c r="R53">
        <v>1</v>
      </c>
      <c r="S53">
        <v>191</v>
      </c>
      <c r="T53">
        <v>201</v>
      </c>
      <c r="U53">
        <v>2</v>
      </c>
      <c r="V53">
        <f t="shared" si="0"/>
        <v>1</v>
      </c>
      <c r="X53">
        <f t="shared" si="1"/>
        <v>713</v>
      </c>
    </row>
    <row r="54" spans="1:24">
      <c r="A54" s="1">
        <v>14</v>
      </c>
      <c r="B54">
        <v>12</v>
      </c>
      <c r="C54">
        <v>34</v>
      </c>
      <c r="D54">
        <v>43</v>
      </c>
      <c r="E54">
        <v>717</v>
      </c>
      <c r="F54">
        <v>61</v>
      </c>
      <c r="G54">
        <v>75</v>
      </c>
      <c r="H54">
        <v>4</v>
      </c>
      <c r="I54">
        <v>93</v>
      </c>
      <c r="J54">
        <v>101</v>
      </c>
      <c r="K54">
        <v>4</v>
      </c>
      <c r="L54">
        <v>121</v>
      </c>
      <c r="M54">
        <v>52</v>
      </c>
      <c r="N54">
        <v>143</v>
      </c>
      <c r="O54">
        <v>152</v>
      </c>
      <c r="P54">
        <v>3</v>
      </c>
      <c r="Q54">
        <v>173</v>
      </c>
      <c r="R54">
        <v>1</v>
      </c>
      <c r="S54">
        <v>191</v>
      </c>
      <c r="T54">
        <v>201</v>
      </c>
      <c r="U54">
        <v>1</v>
      </c>
      <c r="V54">
        <f t="shared" si="0"/>
        <v>0</v>
      </c>
      <c r="X54">
        <f t="shared" si="1"/>
        <v>717</v>
      </c>
    </row>
    <row r="55" spans="1:24">
      <c r="A55" s="1">
        <v>14</v>
      </c>
      <c r="B55">
        <v>24</v>
      </c>
      <c r="C55">
        <v>33</v>
      </c>
      <c r="D55">
        <v>40</v>
      </c>
      <c r="E55">
        <v>717</v>
      </c>
      <c r="F55">
        <v>65</v>
      </c>
      <c r="G55">
        <v>75</v>
      </c>
      <c r="H55">
        <v>4</v>
      </c>
      <c r="I55">
        <v>94</v>
      </c>
      <c r="J55">
        <v>101</v>
      </c>
      <c r="K55">
        <v>4</v>
      </c>
      <c r="L55">
        <v>123</v>
      </c>
      <c r="M55">
        <v>54</v>
      </c>
      <c r="N55">
        <v>143</v>
      </c>
      <c r="O55">
        <v>152</v>
      </c>
      <c r="P55">
        <v>2</v>
      </c>
      <c r="Q55">
        <v>173</v>
      </c>
      <c r="R55">
        <v>1</v>
      </c>
      <c r="S55">
        <v>192</v>
      </c>
      <c r="T55">
        <v>201</v>
      </c>
      <c r="U55">
        <v>1</v>
      </c>
      <c r="V55">
        <f t="shared" si="0"/>
        <v>0</v>
      </c>
      <c r="X55">
        <f t="shared" si="1"/>
        <v>718</v>
      </c>
    </row>
    <row r="56" spans="1:24">
      <c r="A56" s="1">
        <v>14</v>
      </c>
      <c r="B56">
        <v>12</v>
      </c>
      <c r="C56">
        <v>32</v>
      </c>
      <c r="D56">
        <v>46</v>
      </c>
      <c r="E56">
        <v>719</v>
      </c>
      <c r="F56">
        <v>61</v>
      </c>
      <c r="G56">
        <v>75</v>
      </c>
      <c r="H56">
        <v>4</v>
      </c>
      <c r="I56">
        <v>93</v>
      </c>
      <c r="J56">
        <v>101</v>
      </c>
      <c r="K56">
        <v>4</v>
      </c>
      <c r="L56">
        <v>123</v>
      </c>
      <c r="M56">
        <v>41</v>
      </c>
      <c r="N56">
        <v>141</v>
      </c>
      <c r="O56">
        <v>152</v>
      </c>
      <c r="P56">
        <v>1</v>
      </c>
      <c r="Q56">
        <v>172</v>
      </c>
      <c r="R56">
        <v>2</v>
      </c>
      <c r="S56">
        <v>191</v>
      </c>
      <c r="T56">
        <v>201</v>
      </c>
      <c r="U56">
        <v>2</v>
      </c>
      <c r="V56">
        <f t="shared" si="0"/>
        <v>1</v>
      </c>
      <c r="X56">
        <f t="shared" si="1"/>
        <v>723</v>
      </c>
    </row>
    <row r="57" spans="1:24">
      <c r="A57" s="1">
        <v>11</v>
      </c>
      <c r="B57">
        <v>12</v>
      </c>
      <c r="C57">
        <v>32</v>
      </c>
      <c r="D57">
        <v>43</v>
      </c>
      <c r="E57">
        <v>727</v>
      </c>
      <c r="F57">
        <v>62</v>
      </c>
      <c r="G57">
        <v>72</v>
      </c>
      <c r="H57">
        <v>4</v>
      </c>
      <c r="I57">
        <v>94</v>
      </c>
      <c r="J57">
        <v>101</v>
      </c>
      <c r="K57">
        <v>3</v>
      </c>
      <c r="L57">
        <v>124</v>
      </c>
      <c r="M57">
        <v>33</v>
      </c>
      <c r="N57">
        <v>143</v>
      </c>
      <c r="O57">
        <v>152</v>
      </c>
      <c r="P57">
        <v>1</v>
      </c>
      <c r="Q57">
        <v>172</v>
      </c>
      <c r="R57">
        <v>1</v>
      </c>
      <c r="S57">
        <v>192</v>
      </c>
      <c r="T57">
        <v>201</v>
      </c>
      <c r="U57">
        <v>2</v>
      </c>
      <c r="V57">
        <f t="shared" si="0"/>
        <v>1</v>
      </c>
      <c r="X57">
        <f t="shared" si="1"/>
        <v>727</v>
      </c>
    </row>
    <row r="58" spans="1:24">
      <c r="A58" s="1">
        <v>14</v>
      </c>
      <c r="B58">
        <v>10</v>
      </c>
      <c r="C58">
        <v>32</v>
      </c>
      <c r="D58">
        <v>46</v>
      </c>
      <c r="E58">
        <v>727</v>
      </c>
      <c r="F58">
        <v>63</v>
      </c>
      <c r="G58">
        <v>75</v>
      </c>
      <c r="H58">
        <v>4</v>
      </c>
      <c r="I58">
        <v>93</v>
      </c>
      <c r="J58">
        <v>101</v>
      </c>
      <c r="K58">
        <v>4</v>
      </c>
      <c r="L58">
        <v>124</v>
      </c>
      <c r="M58">
        <v>46</v>
      </c>
      <c r="N58">
        <v>143</v>
      </c>
      <c r="O58">
        <v>153</v>
      </c>
      <c r="P58">
        <v>1</v>
      </c>
      <c r="Q58">
        <v>173</v>
      </c>
      <c r="R58">
        <v>1</v>
      </c>
      <c r="S58">
        <v>192</v>
      </c>
      <c r="T58">
        <v>201</v>
      </c>
      <c r="U58">
        <v>1</v>
      </c>
      <c r="V58">
        <f t="shared" si="0"/>
        <v>0</v>
      </c>
      <c r="X58">
        <f t="shared" si="1"/>
        <v>728.5</v>
      </c>
    </row>
    <row r="59" spans="1:24">
      <c r="A59" s="1">
        <v>14</v>
      </c>
      <c r="B59">
        <v>7</v>
      </c>
      <c r="C59">
        <v>34</v>
      </c>
      <c r="D59">
        <v>43</v>
      </c>
      <c r="E59">
        <v>730</v>
      </c>
      <c r="F59">
        <v>65</v>
      </c>
      <c r="G59">
        <v>75</v>
      </c>
      <c r="H59">
        <v>4</v>
      </c>
      <c r="I59">
        <v>93</v>
      </c>
      <c r="J59">
        <v>101</v>
      </c>
      <c r="K59">
        <v>2</v>
      </c>
      <c r="L59">
        <v>122</v>
      </c>
      <c r="M59">
        <v>46</v>
      </c>
      <c r="N59">
        <v>143</v>
      </c>
      <c r="O59">
        <v>151</v>
      </c>
      <c r="P59">
        <v>2</v>
      </c>
      <c r="Q59">
        <v>172</v>
      </c>
      <c r="R59">
        <v>1</v>
      </c>
      <c r="S59">
        <v>192</v>
      </c>
      <c r="T59">
        <v>201</v>
      </c>
      <c r="U59">
        <v>1</v>
      </c>
      <c r="V59">
        <f t="shared" si="0"/>
        <v>0</v>
      </c>
      <c r="X59">
        <f t="shared" si="1"/>
        <v>730.5</v>
      </c>
    </row>
    <row r="60" spans="1:24">
      <c r="A60" s="1">
        <v>11</v>
      </c>
      <c r="B60">
        <v>8</v>
      </c>
      <c r="C60">
        <v>34</v>
      </c>
      <c r="D60">
        <v>40</v>
      </c>
      <c r="E60">
        <v>731</v>
      </c>
      <c r="F60">
        <v>61</v>
      </c>
      <c r="G60">
        <v>75</v>
      </c>
      <c r="H60">
        <v>4</v>
      </c>
      <c r="I60">
        <v>93</v>
      </c>
      <c r="J60">
        <v>101</v>
      </c>
      <c r="K60">
        <v>4</v>
      </c>
      <c r="L60">
        <v>121</v>
      </c>
      <c r="M60">
        <v>47</v>
      </c>
      <c r="N60">
        <v>143</v>
      </c>
      <c r="O60">
        <v>152</v>
      </c>
      <c r="P60">
        <v>2</v>
      </c>
      <c r="Q60">
        <v>172</v>
      </c>
      <c r="R60">
        <v>1</v>
      </c>
      <c r="S60">
        <v>191</v>
      </c>
      <c r="T60">
        <v>201</v>
      </c>
      <c r="U60">
        <v>1</v>
      </c>
      <c r="V60">
        <f t="shared" si="0"/>
        <v>0</v>
      </c>
      <c r="X60">
        <f t="shared" si="1"/>
        <v>736</v>
      </c>
    </row>
    <row r="61" spans="1:24">
      <c r="A61" s="1">
        <v>11</v>
      </c>
      <c r="B61">
        <v>12</v>
      </c>
      <c r="C61">
        <v>32</v>
      </c>
      <c r="D61">
        <v>44</v>
      </c>
      <c r="E61">
        <v>741</v>
      </c>
      <c r="F61">
        <v>62</v>
      </c>
      <c r="G61">
        <v>71</v>
      </c>
      <c r="H61">
        <v>4</v>
      </c>
      <c r="I61">
        <v>92</v>
      </c>
      <c r="J61">
        <v>101</v>
      </c>
      <c r="K61">
        <v>3</v>
      </c>
      <c r="L61">
        <v>122</v>
      </c>
      <c r="M61">
        <v>22</v>
      </c>
      <c r="N61">
        <v>143</v>
      </c>
      <c r="O61">
        <v>152</v>
      </c>
      <c r="P61">
        <v>1</v>
      </c>
      <c r="Q61">
        <v>173</v>
      </c>
      <c r="R61">
        <v>1</v>
      </c>
      <c r="S61">
        <v>191</v>
      </c>
      <c r="T61">
        <v>201</v>
      </c>
      <c r="U61">
        <v>2</v>
      </c>
      <c r="V61">
        <f t="shared" si="0"/>
        <v>1</v>
      </c>
      <c r="X61">
        <f t="shared" si="1"/>
        <v>743</v>
      </c>
    </row>
    <row r="62" spans="1:24">
      <c r="A62" s="1">
        <v>13</v>
      </c>
      <c r="B62">
        <v>9</v>
      </c>
      <c r="C62">
        <v>32</v>
      </c>
      <c r="D62">
        <v>43</v>
      </c>
      <c r="E62">
        <v>745</v>
      </c>
      <c r="F62">
        <v>61</v>
      </c>
      <c r="G62">
        <v>73</v>
      </c>
      <c r="H62">
        <v>3</v>
      </c>
      <c r="I62">
        <v>92</v>
      </c>
      <c r="J62">
        <v>101</v>
      </c>
      <c r="K62">
        <v>2</v>
      </c>
      <c r="L62">
        <v>121</v>
      </c>
      <c r="M62">
        <v>28</v>
      </c>
      <c r="N62">
        <v>143</v>
      </c>
      <c r="O62">
        <v>152</v>
      </c>
      <c r="P62">
        <v>1</v>
      </c>
      <c r="Q62">
        <v>172</v>
      </c>
      <c r="R62">
        <v>1</v>
      </c>
      <c r="S62">
        <v>191</v>
      </c>
      <c r="T62">
        <v>201</v>
      </c>
      <c r="U62">
        <v>2</v>
      </c>
      <c r="V62">
        <f t="shared" si="0"/>
        <v>1</v>
      </c>
      <c r="X62">
        <f t="shared" si="1"/>
        <v>747.5</v>
      </c>
    </row>
    <row r="63" spans="1:24">
      <c r="A63" s="1">
        <v>11</v>
      </c>
      <c r="B63">
        <v>18</v>
      </c>
      <c r="C63">
        <v>32</v>
      </c>
      <c r="D63">
        <v>46</v>
      </c>
      <c r="E63">
        <v>750</v>
      </c>
      <c r="F63">
        <v>61</v>
      </c>
      <c r="G63">
        <v>71</v>
      </c>
      <c r="H63">
        <v>4</v>
      </c>
      <c r="I63">
        <v>92</v>
      </c>
      <c r="J63">
        <v>101</v>
      </c>
      <c r="K63">
        <v>1</v>
      </c>
      <c r="L63">
        <v>121</v>
      </c>
      <c r="M63">
        <v>27</v>
      </c>
      <c r="N63">
        <v>143</v>
      </c>
      <c r="O63">
        <v>152</v>
      </c>
      <c r="P63">
        <v>1</v>
      </c>
      <c r="Q63">
        <v>171</v>
      </c>
      <c r="R63">
        <v>1</v>
      </c>
      <c r="S63">
        <v>191</v>
      </c>
      <c r="T63">
        <v>201</v>
      </c>
      <c r="U63">
        <v>2</v>
      </c>
      <c r="V63">
        <f t="shared" si="0"/>
        <v>1</v>
      </c>
      <c r="X63">
        <f t="shared" si="1"/>
        <v>751.5</v>
      </c>
    </row>
    <row r="64" spans="1:24">
      <c r="A64" s="1">
        <v>12</v>
      </c>
      <c r="B64">
        <v>6</v>
      </c>
      <c r="C64">
        <v>32</v>
      </c>
      <c r="D64">
        <v>43</v>
      </c>
      <c r="E64">
        <v>753</v>
      </c>
      <c r="F64">
        <v>61</v>
      </c>
      <c r="G64">
        <v>73</v>
      </c>
      <c r="H64">
        <v>2</v>
      </c>
      <c r="I64">
        <v>92</v>
      </c>
      <c r="J64">
        <v>103</v>
      </c>
      <c r="K64">
        <v>3</v>
      </c>
      <c r="L64">
        <v>121</v>
      </c>
      <c r="M64">
        <v>64</v>
      </c>
      <c r="N64">
        <v>143</v>
      </c>
      <c r="O64">
        <v>152</v>
      </c>
      <c r="P64">
        <v>1</v>
      </c>
      <c r="Q64">
        <v>173</v>
      </c>
      <c r="R64">
        <v>1</v>
      </c>
      <c r="S64">
        <v>191</v>
      </c>
      <c r="T64">
        <v>201</v>
      </c>
      <c r="U64">
        <v>1</v>
      </c>
      <c r="V64">
        <f t="shared" si="0"/>
        <v>0</v>
      </c>
      <c r="X64">
        <f t="shared" si="1"/>
        <v>753.5</v>
      </c>
    </row>
    <row r="65" spans="1:24">
      <c r="A65" s="1">
        <v>12</v>
      </c>
      <c r="B65">
        <v>12</v>
      </c>
      <c r="C65">
        <v>32</v>
      </c>
      <c r="D65">
        <v>48</v>
      </c>
      <c r="E65">
        <v>754</v>
      </c>
      <c r="F65">
        <v>65</v>
      </c>
      <c r="G65">
        <v>75</v>
      </c>
      <c r="H65">
        <v>4</v>
      </c>
      <c r="I65">
        <v>93</v>
      </c>
      <c r="J65">
        <v>101</v>
      </c>
      <c r="K65">
        <v>4</v>
      </c>
      <c r="L65">
        <v>122</v>
      </c>
      <c r="M65">
        <v>38</v>
      </c>
      <c r="N65">
        <v>143</v>
      </c>
      <c r="O65">
        <v>152</v>
      </c>
      <c r="P65">
        <v>2</v>
      </c>
      <c r="Q65">
        <v>173</v>
      </c>
      <c r="R65">
        <v>1</v>
      </c>
      <c r="S65">
        <v>191</v>
      </c>
      <c r="T65">
        <v>201</v>
      </c>
      <c r="U65">
        <v>1</v>
      </c>
      <c r="V65">
        <f t="shared" si="0"/>
        <v>0</v>
      </c>
      <c r="X65">
        <f t="shared" si="1"/>
        <v>756.5</v>
      </c>
    </row>
    <row r="66" spans="1:24">
      <c r="A66" s="1">
        <v>11</v>
      </c>
      <c r="B66">
        <v>12</v>
      </c>
      <c r="C66">
        <v>32</v>
      </c>
      <c r="D66">
        <v>40</v>
      </c>
      <c r="E66">
        <v>759</v>
      </c>
      <c r="F66">
        <v>61</v>
      </c>
      <c r="G66">
        <v>74</v>
      </c>
      <c r="H66">
        <v>4</v>
      </c>
      <c r="I66">
        <v>93</v>
      </c>
      <c r="J66">
        <v>101</v>
      </c>
      <c r="K66">
        <v>2</v>
      </c>
      <c r="L66">
        <v>121</v>
      </c>
      <c r="M66">
        <v>26</v>
      </c>
      <c r="N66">
        <v>143</v>
      </c>
      <c r="O66">
        <v>152</v>
      </c>
      <c r="P66">
        <v>1</v>
      </c>
      <c r="Q66">
        <v>173</v>
      </c>
      <c r="R66">
        <v>1</v>
      </c>
      <c r="S66">
        <v>191</v>
      </c>
      <c r="T66">
        <v>201</v>
      </c>
      <c r="U66">
        <v>2</v>
      </c>
      <c r="V66">
        <f t="shared" ref="V66:V129" si="2">U66-1</f>
        <v>1</v>
      </c>
      <c r="X66">
        <f t="shared" si="1"/>
        <v>759.5</v>
      </c>
    </row>
    <row r="67" spans="1:24">
      <c r="A67" s="1">
        <v>12</v>
      </c>
      <c r="B67">
        <v>8</v>
      </c>
      <c r="C67">
        <v>32</v>
      </c>
      <c r="D67">
        <v>43</v>
      </c>
      <c r="E67">
        <v>760</v>
      </c>
      <c r="F67">
        <v>61</v>
      </c>
      <c r="G67">
        <v>74</v>
      </c>
      <c r="H67">
        <v>4</v>
      </c>
      <c r="I67">
        <v>92</v>
      </c>
      <c r="J67">
        <v>103</v>
      </c>
      <c r="K67">
        <v>2</v>
      </c>
      <c r="L67">
        <v>121</v>
      </c>
      <c r="M67">
        <v>44</v>
      </c>
      <c r="N67">
        <v>143</v>
      </c>
      <c r="O67">
        <v>152</v>
      </c>
      <c r="P67">
        <v>1</v>
      </c>
      <c r="Q67">
        <v>172</v>
      </c>
      <c r="R67">
        <v>1</v>
      </c>
      <c r="S67">
        <v>191</v>
      </c>
      <c r="T67">
        <v>201</v>
      </c>
      <c r="U67">
        <v>1</v>
      </c>
      <c r="V67">
        <f t="shared" si="2"/>
        <v>0</v>
      </c>
      <c r="X67">
        <f t="shared" si="1"/>
        <v>761.5</v>
      </c>
    </row>
    <row r="68" spans="1:24">
      <c r="A68" s="1">
        <v>14</v>
      </c>
      <c r="B68">
        <v>12</v>
      </c>
      <c r="C68">
        <v>32</v>
      </c>
      <c r="D68">
        <v>42</v>
      </c>
      <c r="E68">
        <v>763</v>
      </c>
      <c r="F68">
        <v>61</v>
      </c>
      <c r="G68">
        <v>73</v>
      </c>
      <c r="H68">
        <v>4</v>
      </c>
      <c r="I68">
        <v>92</v>
      </c>
      <c r="J68">
        <v>101</v>
      </c>
      <c r="K68">
        <v>1</v>
      </c>
      <c r="L68">
        <v>121</v>
      </c>
      <c r="M68">
        <v>26</v>
      </c>
      <c r="N68">
        <v>143</v>
      </c>
      <c r="O68">
        <v>152</v>
      </c>
      <c r="P68">
        <v>1</v>
      </c>
      <c r="Q68">
        <v>173</v>
      </c>
      <c r="R68">
        <v>1</v>
      </c>
      <c r="S68">
        <v>192</v>
      </c>
      <c r="T68">
        <v>201</v>
      </c>
      <c r="U68">
        <v>1</v>
      </c>
      <c r="V68">
        <f t="shared" si="2"/>
        <v>0</v>
      </c>
      <c r="X68">
        <f t="shared" si="1"/>
        <v>764.5</v>
      </c>
    </row>
    <row r="69" spans="1:24">
      <c r="A69" s="1">
        <v>12</v>
      </c>
      <c r="B69">
        <v>12</v>
      </c>
      <c r="C69">
        <v>32</v>
      </c>
      <c r="D69">
        <v>43</v>
      </c>
      <c r="E69">
        <v>766</v>
      </c>
      <c r="F69">
        <v>63</v>
      </c>
      <c r="G69">
        <v>73</v>
      </c>
      <c r="H69">
        <v>4</v>
      </c>
      <c r="I69">
        <v>93</v>
      </c>
      <c r="J69">
        <v>101</v>
      </c>
      <c r="K69">
        <v>3</v>
      </c>
      <c r="L69">
        <v>121</v>
      </c>
      <c r="M69">
        <v>66</v>
      </c>
      <c r="N69">
        <v>143</v>
      </c>
      <c r="O69">
        <v>152</v>
      </c>
      <c r="P69">
        <v>1</v>
      </c>
      <c r="Q69">
        <v>172</v>
      </c>
      <c r="R69">
        <v>1</v>
      </c>
      <c r="S69">
        <v>191</v>
      </c>
      <c r="T69">
        <v>201</v>
      </c>
      <c r="U69">
        <v>2</v>
      </c>
      <c r="V69">
        <f t="shared" si="2"/>
        <v>1</v>
      </c>
      <c r="X69">
        <f t="shared" ref="X69:X132" si="3">(E69+E70)/2</f>
        <v>771</v>
      </c>
    </row>
    <row r="70" spans="1:24">
      <c r="A70" s="1">
        <v>14</v>
      </c>
      <c r="B70">
        <v>12</v>
      </c>
      <c r="C70">
        <v>32</v>
      </c>
      <c r="D70">
        <v>43</v>
      </c>
      <c r="E70">
        <v>776</v>
      </c>
      <c r="F70">
        <v>61</v>
      </c>
      <c r="G70">
        <v>73</v>
      </c>
      <c r="H70">
        <v>4</v>
      </c>
      <c r="I70">
        <v>94</v>
      </c>
      <c r="J70">
        <v>101</v>
      </c>
      <c r="K70">
        <v>2</v>
      </c>
      <c r="L70">
        <v>121</v>
      </c>
      <c r="M70">
        <v>28</v>
      </c>
      <c r="N70">
        <v>143</v>
      </c>
      <c r="O70">
        <v>152</v>
      </c>
      <c r="P70">
        <v>1</v>
      </c>
      <c r="Q70">
        <v>173</v>
      </c>
      <c r="R70">
        <v>1</v>
      </c>
      <c r="S70">
        <v>191</v>
      </c>
      <c r="T70">
        <v>201</v>
      </c>
      <c r="U70">
        <v>1</v>
      </c>
      <c r="V70">
        <f t="shared" si="2"/>
        <v>0</v>
      </c>
      <c r="X70">
        <f t="shared" si="3"/>
        <v>778.5</v>
      </c>
    </row>
    <row r="71" spans="1:24">
      <c r="A71" s="1">
        <v>13</v>
      </c>
      <c r="B71">
        <v>10</v>
      </c>
      <c r="C71">
        <v>34</v>
      </c>
      <c r="D71">
        <v>40</v>
      </c>
      <c r="E71">
        <v>781</v>
      </c>
      <c r="F71">
        <v>61</v>
      </c>
      <c r="G71">
        <v>75</v>
      </c>
      <c r="H71">
        <v>4</v>
      </c>
      <c r="I71">
        <v>93</v>
      </c>
      <c r="J71">
        <v>101</v>
      </c>
      <c r="K71">
        <v>4</v>
      </c>
      <c r="L71">
        <v>124</v>
      </c>
      <c r="M71">
        <v>63</v>
      </c>
      <c r="N71">
        <v>143</v>
      </c>
      <c r="O71">
        <v>153</v>
      </c>
      <c r="P71">
        <v>2</v>
      </c>
      <c r="Q71">
        <v>173</v>
      </c>
      <c r="R71">
        <v>1</v>
      </c>
      <c r="S71">
        <v>192</v>
      </c>
      <c r="T71">
        <v>201</v>
      </c>
      <c r="U71">
        <v>1</v>
      </c>
      <c r="V71">
        <f t="shared" si="2"/>
        <v>0</v>
      </c>
      <c r="X71">
        <f t="shared" si="3"/>
        <v>782</v>
      </c>
    </row>
    <row r="72" spans="1:24">
      <c r="A72" s="1">
        <v>14</v>
      </c>
      <c r="B72">
        <v>6</v>
      </c>
      <c r="C72">
        <v>31</v>
      </c>
      <c r="D72">
        <v>40</v>
      </c>
      <c r="E72">
        <v>783</v>
      </c>
      <c r="F72">
        <v>65</v>
      </c>
      <c r="G72">
        <v>73</v>
      </c>
      <c r="H72">
        <v>1</v>
      </c>
      <c r="I72">
        <v>93</v>
      </c>
      <c r="J72">
        <v>103</v>
      </c>
      <c r="K72">
        <v>2</v>
      </c>
      <c r="L72">
        <v>121</v>
      </c>
      <c r="M72">
        <v>26</v>
      </c>
      <c r="N72">
        <v>142</v>
      </c>
      <c r="O72">
        <v>152</v>
      </c>
      <c r="P72">
        <v>1</v>
      </c>
      <c r="Q72">
        <v>172</v>
      </c>
      <c r="R72">
        <v>2</v>
      </c>
      <c r="S72">
        <v>191</v>
      </c>
      <c r="T72">
        <v>201</v>
      </c>
      <c r="U72">
        <v>1</v>
      </c>
      <c r="V72">
        <f t="shared" si="2"/>
        <v>0</v>
      </c>
      <c r="X72">
        <f t="shared" si="3"/>
        <v>786.5</v>
      </c>
    </row>
    <row r="73" spans="1:24">
      <c r="A73" s="1">
        <v>12</v>
      </c>
      <c r="B73">
        <v>9</v>
      </c>
      <c r="C73">
        <v>32</v>
      </c>
      <c r="D73">
        <v>43</v>
      </c>
      <c r="E73">
        <v>790</v>
      </c>
      <c r="F73">
        <v>63</v>
      </c>
      <c r="G73">
        <v>73</v>
      </c>
      <c r="H73">
        <v>4</v>
      </c>
      <c r="I73">
        <v>92</v>
      </c>
      <c r="J73">
        <v>101</v>
      </c>
      <c r="K73">
        <v>3</v>
      </c>
      <c r="L73">
        <v>121</v>
      </c>
      <c r="M73">
        <v>66</v>
      </c>
      <c r="N73">
        <v>143</v>
      </c>
      <c r="O73">
        <v>152</v>
      </c>
      <c r="P73">
        <v>1</v>
      </c>
      <c r="Q73">
        <v>172</v>
      </c>
      <c r="R73">
        <v>1</v>
      </c>
      <c r="S73">
        <v>191</v>
      </c>
      <c r="T73">
        <v>201</v>
      </c>
      <c r="U73">
        <v>1</v>
      </c>
      <c r="V73">
        <f t="shared" si="2"/>
        <v>0</v>
      </c>
      <c r="X73">
        <f t="shared" si="3"/>
        <v>792.5</v>
      </c>
    </row>
    <row r="74" spans="1:24">
      <c r="A74" s="1">
        <v>11</v>
      </c>
      <c r="B74">
        <v>12</v>
      </c>
      <c r="C74">
        <v>32</v>
      </c>
      <c r="D74">
        <v>46</v>
      </c>
      <c r="E74">
        <v>795</v>
      </c>
      <c r="F74">
        <v>61</v>
      </c>
      <c r="G74">
        <v>72</v>
      </c>
      <c r="H74">
        <v>4</v>
      </c>
      <c r="I74">
        <v>92</v>
      </c>
      <c r="J74">
        <v>101</v>
      </c>
      <c r="K74">
        <v>4</v>
      </c>
      <c r="L74">
        <v>122</v>
      </c>
      <c r="M74">
        <v>53</v>
      </c>
      <c r="N74">
        <v>143</v>
      </c>
      <c r="O74">
        <v>152</v>
      </c>
      <c r="P74">
        <v>1</v>
      </c>
      <c r="Q74">
        <v>173</v>
      </c>
      <c r="R74">
        <v>1</v>
      </c>
      <c r="S74">
        <v>191</v>
      </c>
      <c r="T74">
        <v>201</v>
      </c>
      <c r="U74">
        <v>2</v>
      </c>
      <c r="V74">
        <f t="shared" si="2"/>
        <v>1</v>
      </c>
      <c r="X74">
        <f t="shared" si="3"/>
        <v>796</v>
      </c>
    </row>
    <row r="75" spans="1:24">
      <c r="A75" s="1">
        <v>14</v>
      </c>
      <c r="B75">
        <v>12</v>
      </c>
      <c r="C75">
        <v>34</v>
      </c>
      <c r="D75">
        <v>43</v>
      </c>
      <c r="E75">
        <v>797</v>
      </c>
      <c r="F75">
        <v>65</v>
      </c>
      <c r="G75">
        <v>75</v>
      </c>
      <c r="H75">
        <v>4</v>
      </c>
      <c r="I75">
        <v>92</v>
      </c>
      <c r="J75">
        <v>101</v>
      </c>
      <c r="K75">
        <v>3</v>
      </c>
      <c r="L75">
        <v>122</v>
      </c>
      <c r="M75">
        <v>33</v>
      </c>
      <c r="N75">
        <v>141</v>
      </c>
      <c r="O75">
        <v>152</v>
      </c>
      <c r="P75">
        <v>1</v>
      </c>
      <c r="Q75">
        <v>172</v>
      </c>
      <c r="R75">
        <v>2</v>
      </c>
      <c r="S75">
        <v>191</v>
      </c>
      <c r="T75">
        <v>201</v>
      </c>
      <c r="U75">
        <v>2</v>
      </c>
      <c r="V75">
        <f t="shared" si="2"/>
        <v>1</v>
      </c>
      <c r="X75">
        <f t="shared" si="3"/>
        <v>799.5</v>
      </c>
    </row>
    <row r="76" spans="1:24">
      <c r="A76" s="1">
        <v>12</v>
      </c>
      <c r="B76">
        <v>15</v>
      </c>
      <c r="C76">
        <v>32</v>
      </c>
      <c r="D76">
        <v>43</v>
      </c>
      <c r="E76">
        <v>802</v>
      </c>
      <c r="F76">
        <v>61</v>
      </c>
      <c r="G76">
        <v>75</v>
      </c>
      <c r="H76">
        <v>4</v>
      </c>
      <c r="I76">
        <v>93</v>
      </c>
      <c r="J76">
        <v>101</v>
      </c>
      <c r="K76">
        <v>3</v>
      </c>
      <c r="L76">
        <v>123</v>
      </c>
      <c r="M76">
        <v>37</v>
      </c>
      <c r="N76">
        <v>143</v>
      </c>
      <c r="O76">
        <v>152</v>
      </c>
      <c r="P76">
        <v>1</v>
      </c>
      <c r="Q76">
        <v>173</v>
      </c>
      <c r="R76">
        <v>2</v>
      </c>
      <c r="S76">
        <v>191</v>
      </c>
      <c r="T76">
        <v>201</v>
      </c>
      <c r="U76">
        <v>2</v>
      </c>
      <c r="V76">
        <f t="shared" si="2"/>
        <v>1</v>
      </c>
      <c r="X76">
        <f t="shared" si="3"/>
        <v>802</v>
      </c>
    </row>
    <row r="77" spans="1:24">
      <c r="A77" s="1">
        <v>14</v>
      </c>
      <c r="B77">
        <v>14</v>
      </c>
      <c r="C77">
        <v>33</v>
      </c>
      <c r="D77">
        <v>40</v>
      </c>
      <c r="E77">
        <v>802</v>
      </c>
      <c r="F77">
        <v>61</v>
      </c>
      <c r="G77">
        <v>73</v>
      </c>
      <c r="H77">
        <v>4</v>
      </c>
      <c r="I77">
        <v>93</v>
      </c>
      <c r="J77">
        <v>101</v>
      </c>
      <c r="K77">
        <v>2</v>
      </c>
      <c r="L77">
        <v>123</v>
      </c>
      <c r="M77">
        <v>27</v>
      </c>
      <c r="N77">
        <v>143</v>
      </c>
      <c r="O77">
        <v>152</v>
      </c>
      <c r="P77">
        <v>2</v>
      </c>
      <c r="Q77">
        <v>172</v>
      </c>
      <c r="R77">
        <v>1</v>
      </c>
      <c r="S77">
        <v>191</v>
      </c>
      <c r="T77">
        <v>201</v>
      </c>
      <c r="U77">
        <v>1</v>
      </c>
      <c r="V77">
        <f t="shared" si="2"/>
        <v>0</v>
      </c>
      <c r="X77">
        <f t="shared" si="3"/>
        <v>803</v>
      </c>
    </row>
    <row r="78" spans="1:24">
      <c r="A78" s="1">
        <v>14</v>
      </c>
      <c r="B78">
        <v>12</v>
      </c>
      <c r="C78">
        <v>32</v>
      </c>
      <c r="D78">
        <v>43</v>
      </c>
      <c r="E78">
        <v>804</v>
      </c>
      <c r="F78">
        <v>61</v>
      </c>
      <c r="G78">
        <v>75</v>
      </c>
      <c r="H78">
        <v>4</v>
      </c>
      <c r="I78">
        <v>93</v>
      </c>
      <c r="J78">
        <v>101</v>
      </c>
      <c r="K78">
        <v>4</v>
      </c>
      <c r="L78">
        <v>123</v>
      </c>
      <c r="M78">
        <v>38</v>
      </c>
      <c r="N78">
        <v>143</v>
      </c>
      <c r="O78">
        <v>152</v>
      </c>
      <c r="P78">
        <v>1</v>
      </c>
      <c r="Q78">
        <v>173</v>
      </c>
      <c r="R78">
        <v>1</v>
      </c>
      <c r="S78">
        <v>191</v>
      </c>
      <c r="T78">
        <v>201</v>
      </c>
      <c r="U78">
        <v>1</v>
      </c>
      <c r="V78">
        <f t="shared" si="2"/>
        <v>0</v>
      </c>
      <c r="X78">
        <f t="shared" si="3"/>
        <v>805</v>
      </c>
    </row>
    <row r="79" spans="1:24">
      <c r="A79" s="1">
        <v>11</v>
      </c>
      <c r="B79">
        <v>15</v>
      </c>
      <c r="C79">
        <v>32</v>
      </c>
      <c r="D79">
        <v>49</v>
      </c>
      <c r="E79">
        <v>806</v>
      </c>
      <c r="F79">
        <v>61</v>
      </c>
      <c r="G79">
        <v>73</v>
      </c>
      <c r="H79">
        <v>4</v>
      </c>
      <c r="I79">
        <v>92</v>
      </c>
      <c r="J79">
        <v>101</v>
      </c>
      <c r="K79">
        <v>4</v>
      </c>
      <c r="L79">
        <v>122</v>
      </c>
      <c r="M79">
        <v>22</v>
      </c>
      <c r="N79">
        <v>143</v>
      </c>
      <c r="O79">
        <v>152</v>
      </c>
      <c r="P79">
        <v>1</v>
      </c>
      <c r="Q79">
        <v>172</v>
      </c>
      <c r="R79">
        <v>1</v>
      </c>
      <c r="S79">
        <v>191</v>
      </c>
      <c r="T79">
        <v>201</v>
      </c>
      <c r="U79">
        <v>1</v>
      </c>
      <c r="V79">
        <f t="shared" si="2"/>
        <v>0</v>
      </c>
      <c r="X79">
        <f t="shared" si="3"/>
        <v>821</v>
      </c>
    </row>
    <row r="80" spans="1:24">
      <c r="A80" s="1">
        <v>12</v>
      </c>
      <c r="B80">
        <v>12</v>
      </c>
      <c r="C80">
        <v>32</v>
      </c>
      <c r="D80">
        <v>40</v>
      </c>
      <c r="E80">
        <v>836</v>
      </c>
      <c r="F80">
        <v>62</v>
      </c>
      <c r="G80">
        <v>72</v>
      </c>
      <c r="H80">
        <v>4</v>
      </c>
      <c r="I80">
        <v>92</v>
      </c>
      <c r="J80">
        <v>101</v>
      </c>
      <c r="K80">
        <v>2</v>
      </c>
      <c r="L80">
        <v>122</v>
      </c>
      <c r="M80">
        <v>23</v>
      </c>
      <c r="N80">
        <v>141</v>
      </c>
      <c r="O80">
        <v>152</v>
      </c>
      <c r="P80">
        <v>1</v>
      </c>
      <c r="Q80">
        <v>172</v>
      </c>
      <c r="R80">
        <v>1</v>
      </c>
      <c r="S80">
        <v>191</v>
      </c>
      <c r="T80">
        <v>201</v>
      </c>
      <c r="U80">
        <v>2</v>
      </c>
      <c r="V80">
        <f t="shared" si="2"/>
        <v>1</v>
      </c>
      <c r="X80">
        <f t="shared" si="3"/>
        <v>838.5</v>
      </c>
    </row>
    <row r="81" spans="1:24">
      <c r="A81" s="1">
        <v>12</v>
      </c>
      <c r="B81">
        <v>12</v>
      </c>
      <c r="C81">
        <v>32</v>
      </c>
      <c r="D81">
        <v>49</v>
      </c>
      <c r="E81">
        <v>841</v>
      </c>
      <c r="F81">
        <v>62</v>
      </c>
      <c r="G81">
        <v>74</v>
      </c>
      <c r="H81">
        <v>2</v>
      </c>
      <c r="I81">
        <v>92</v>
      </c>
      <c r="J81">
        <v>101</v>
      </c>
      <c r="K81">
        <v>4</v>
      </c>
      <c r="L81">
        <v>121</v>
      </c>
      <c r="M81">
        <v>23</v>
      </c>
      <c r="N81">
        <v>143</v>
      </c>
      <c r="O81">
        <v>151</v>
      </c>
      <c r="P81">
        <v>1</v>
      </c>
      <c r="Q81">
        <v>172</v>
      </c>
      <c r="R81">
        <v>1</v>
      </c>
      <c r="S81">
        <v>191</v>
      </c>
      <c r="T81">
        <v>201</v>
      </c>
      <c r="U81">
        <v>1</v>
      </c>
      <c r="V81">
        <f t="shared" si="2"/>
        <v>0</v>
      </c>
      <c r="X81">
        <f t="shared" si="3"/>
        <v>843.5</v>
      </c>
    </row>
    <row r="82" spans="1:24">
      <c r="A82" s="1">
        <v>14</v>
      </c>
      <c r="B82">
        <v>7</v>
      </c>
      <c r="C82">
        <v>33</v>
      </c>
      <c r="D82">
        <v>43</v>
      </c>
      <c r="E82">
        <v>846</v>
      </c>
      <c r="F82">
        <v>65</v>
      </c>
      <c r="G82">
        <v>75</v>
      </c>
      <c r="H82">
        <v>3</v>
      </c>
      <c r="I82">
        <v>93</v>
      </c>
      <c r="J82">
        <v>101</v>
      </c>
      <c r="K82">
        <v>4</v>
      </c>
      <c r="L82">
        <v>124</v>
      </c>
      <c r="M82">
        <v>36</v>
      </c>
      <c r="N82">
        <v>143</v>
      </c>
      <c r="O82">
        <v>153</v>
      </c>
      <c r="P82">
        <v>1</v>
      </c>
      <c r="Q82">
        <v>173</v>
      </c>
      <c r="R82">
        <v>1</v>
      </c>
      <c r="S82">
        <v>191</v>
      </c>
      <c r="T82">
        <v>201</v>
      </c>
      <c r="U82">
        <v>1</v>
      </c>
      <c r="V82">
        <f t="shared" si="2"/>
        <v>0</v>
      </c>
      <c r="X82">
        <f t="shared" si="3"/>
        <v>853</v>
      </c>
    </row>
    <row r="83" spans="1:24">
      <c r="A83" s="1">
        <v>11</v>
      </c>
      <c r="B83">
        <v>6</v>
      </c>
      <c r="C83">
        <v>34</v>
      </c>
      <c r="D83">
        <v>40</v>
      </c>
      <c r="E83">
        <v>860</v>
      </c>
      <c r="F83">
        <v>61</v>
      </c>
      <c r="G83">
        <v>75</v>
      </c>
      <c r="H83">
        <v>1</v>
      </c>
      <c r="I83">
        <v>92</v>
      </c>
      <c r="J83">
        <v>101</v>
      </c>
      <c r="K83">
        <v>4</v>
      </c>
      <c r="L83">
        <v>124</v>
      </c>
      <c r="M83">
        <v>39</v>
      </c>
      <c r="N83">
        <v>143</v>
      </c>
      <c r="O83">
        <v>152</v>
      </c>
      <c r="P83">
        <v>2</v>
      </c>
      <c r="Q83">
        <v>173</v>
      </c>
      <c r="R83">
        <v>1</v>
      </c>
      <c r="S83">
        <v>192</v>
      </c>
      <c r="T83">
        <v>201</v>
      </c>
      <c r="U83">
        <v>1</v>
      </c>
      <c r="V83">
        <f t="shared" si="2"/>
        <v>0</v>
      </c>
      <c r="X83">
        <f t="shared" si="3"/>
        <v>863</v>
      </c>
    </row>
    <row r="84" spans="1:24">
      <c r="A84" s="1">
        <v>12</v>
      </c>
      <c r="B84">
        <v>18</v>
      </c>
      <c r="C84">
        <v>32</v>
      </c>
      <c r="D84">
        <v>43</v>
      </c>
      <c r="E84">
        <v>866</v>
      </c>
      <c r="F84">
        <v>61</v>
      </c>
      <c r="G84">
        <v>73</v>
      </c>
      <c r="H84">
        <v>4</v>
      </c>
      <c r="I84">
        <v>94</v>
      </c>
      <c r="J84">
        <v>103</v>
      </c>
      <c r="K84">
        <v>2</v>
      </c>
      <c r="L84">
        <v>121</v>
      </c>
      <c r="M84">
        <v>25</v>
      </c>
      <c r="N84">
        <v>143</v>
      </c>
      <c r="O84">
        <v>152</v>
      </c>
      <c r="P84">
        <v>1</v>
      </c>
      <c r="Q84">
        <v>172</v>
      </c>
      <c r="R84">
        <v>1</v>
      </c>
      <c r="S84">
        <v>191</v>
      </c>
      <c r="T84">
        <v>201</v>
      </c>
      <c r="U84">
        <v>1</v>
      </c>
      <c r="V84">
        <f t="shared" si="2"/>
        <v>0</v>
      </c>
      <c r="X84">
        <f t="shared" si="3"/>
        <v>870</v>
      </c>
    </row>
    <row r="85" spans="1:24">
      <c r="A85" s="1">
        <v>14</v>
      </c>
      <c r="B85">
        <v>15</v>
      </c>
      <c r="C85">
        <v>32</v>
      </c>
      <c r="D85">
        <v>44</v>
      </c>
      <c r="E85">
        <v>874</v>
      </c>
      <c r="F85">
        <v>65</v>
      </c>
      <c r="G85">
        <v>72</v>
      </c>
      <c r="H85">
        <v>4</v>
      </c>
      <c r="I85">
        <v>92</v>
      </c>
      <c r="J85">
        <v>101</v>
      </c>
      <c r="K85">
        <v>1</v>
      </c>
      <c r="L85">
        <v>121</v>
      </c>
      <c r="M85">
        <v>24</v>
      </c>
      <c r="N85">
        <v>143</v>
      </c>
      <c r="O85">
        <v>152</v>
      </c>
      <c r="P85">
        <v>1</v>
      </c>
      <c r="Q85">
        <v>173</v>
      </c>
      <c r="R85">
        <v>1</v>
      </c>
      <c r="S85">
        <v>191</v>
      </c>
      <c r="T85">
        <v>201</v>
      </c>
      <c r="U85">
        <v>1</v>
      </c>
      <c r="V85">
        <f t="shared" si="2"/>
        <v>0</v>
      </c>
      <c r="X85">
        <f t="shared" si="3"/>
        <v>878</v>
      </c>
    </row>
    <row r="86" spans="1:24">
      <c r="A86" s="1">
        <v>12</v>
      </c>
      <c r="B86">
        <v>13</v>
      </c>
      <c r="C86">
        <v>34</v>
      </c>
      <c r="D86">
        <v>43</v>
      </c>
      <c r="E86">
        <v>882</v>
      </c>
      <c r="F86">
        <v>61</v>
      </c>
      <c r="G86">
        <v>72</v>
      </c>
      <c r="H86">
        <v>4</v>
      </c>
      <c r="I86">
        <v>93</v>
      </c>
      <c r="J86">
        <v>103</v>
      </c>
      <c r="K86">
        <v>4</v>
      </c>
      <c r="L86">
        <v>121</v>
      </c>
      <c r="M86">
        <v>23</v>
      </c>
      <c r="N86">
        <v>143</v>
      </c>
      <c r="O86">
        <v>152</v>
      </c>
      <c r="P86">
        <v>2</v>
      </c>
      <c r="Q86">
        <v>173</v>
      </c>
      <c r="R86">
        <v>1</v>
      </c>
      <c r="S86">
        <v>191</v>
      </c>
      <c r="T86">
        <v>201</v>
      </c>
      <c r="U86">
        <v>1</v>
      </c>
      <c r="V86">
        <f t="shared" si="2"/>
        <v>0</v>
      </c>
      <c r="X86">
        <f t="shared" si="3"/>
        <v>883</v>
      </c>
    </row>
    <row r="87" spans="1:24">
      <c r="A87" s="1">
        <v>12</v>
      </c>
      <c r="B87">
        <v>18</v>
      </c>
      <c r="C87">
        <v>34</v>
      </c>
      <c r="D87">
        <v>40</v>
      </c>
      <c r="E87">
        <v>884</v>
      </c>
      <c r="F87">
        <v>61</v>
      </c>
      <c r="G87">
        <v>75</v>
      </c>
      <c r="H87">
        <v>4</v>
      </c>
      <c r="I87">
        <v>93</v>
      </c>
      <c r="J87">
        <v>101</v>
      </c>
      <c r="K87">
        <v>4</v>
      </c>
      <c r="L87">
        <v>123</v>
      </c>
      <c r="M87">
        <v>36</v>
      </c>
      <c r="N87">
        <v>141</v>
      </c>
      <c r="O87">
        <v>152</v>
      </c>
      <c r="P87">
        <v>1</v>
      </c>
      <c r="Q87">
        <v>173</v>
      </c>
      <c r="R87">
        <v>2</v>
      </c>
      <c r="S87">
        <v>192</v>
      </c>
      <c r="T87">
        <v>201</v>
      </c>
      <c r="U87">
        <v>2</v>
      </c>
      <c r="V87">
        <f t="shared" si="2"/>
        <v>1</v>
      </c>
      <c r="X87">
        <f t="shared" si="3"/>
        <v>885</v>
      </c>
    </row>
    <row r="88" spans="1:24">
      <c r="A88" s="1">
        <v>14</v>
      </c>
      <c r="B88">
        <v>12</v>
      </c>
      <c r="C88">
        <v>32</v>
      </c>
      <c r="D88">
        <v>43</v>
      </c>
      <c r="E88">
        <v>886</v>
      </c>
      <c r="F88">
        <v>65</v>
      </c>
      <c r="G88">
        <v>73</v>
      </c>
      <c r="H88">
        <v>4</v>
      </c>
      <c r="I88">
        <v>92</v>
      </c>
      <c r="J88">
        <v>101</v>
      </c>
      <c r="K88">
        <v>2</v>
      </c>
      <c r="L88">
        <v>123</v>
      </c>
      <c r="M88">
        <v>21</v>
      </c>
      <c r="N88">
        <v>143</v>
      </c>
      <c r="O88">
        <v>152</v>
      </c>
      <c r="P88">
        <v>1</v>
      </c>
      <c r="Q88">
        <v>173</v>
      </c>
      <c r="R88">
        <v>1</v>
      </c>
      <c r="S88">
        <v>191</v>
      </c>
      <c r="T88">
        <v>201</v>
      </c>
      <c r="U88">
        <v>1</v>
      </c>
      <c r="V88">
        <f t="shared" si="2"/>
        <v>0</v>
      </c>
      <c r="X88">
        <f t="shared" si="3"/>
        <v>887</v>
      </c>
    </row>
    <row r="89" spans="1:24">
      <c r="A89" s="1">
        <v>12</v>
      </c>
      <c r="B89">
        <v>12</v>
      </c>
      <c r="C89">
        <v>32</v>
      </c>
      <c r="D89">
        <v>40</v>
      </c>
      <c r="E89">
        <v>888</v>
      </c>
      <c r="F89">
        <v>61</v>
      </c>
      <c r="G89">
        <v>75</v>
      </c>
      <c r="H89">
        <v>4</v>
      </c>
      <c r="I89">
        <v>93</v>
      </c>
      <c r="J89">
        <v>101</v>
      </c>
      <c r="K89">
        <v>4</v>
      </c>
      <c r="L89">
        <v>123</v>
      </c>
      <c r="M89">
        <v>41</v>
      </c>
      <c r="N89">
        <v>141</v>
      </c>
      <c r="O89">
        <v>152</v>
      </c>
      <c r="P89">
        <v>1</v>
      </c>
      <c r="Q89">
        <v>172</v>
      </c>
      <c r="R89">
        <v>2</v>
      </c>
      <c r="S89">
        <v>191</v>
      </c>
      <c r="T89">
        <v>201</v>
      </c>
      <c r="U89">
        <v>2</v>
      </c>
      <c r="V89">
        <f t="shared" si="2"/>
        <v>1</v>
      </c>
      <c r="X89">
        <f t="shared" si="3"/>
        <v>891</v>
      </c>
    </row>
    <row r="90" spans="1:24">
      <c r="A90" s="1">
        <v>14</v>
      </c>
      <c r="B90">
        <v>10</v>
      </c>
      <c r="C90">
        <v>32</v>
      </c>
      <c r="D90">
        <v>48</v>
      </c>
      <c r="E90">
        <v>894</v>
      </c>
      <c r="F90">
        <v>65</v>
      </c>
      <c r="G90">
        <v>74</v>
      </c>
      <c r="H90">
        <v>4</v>
      </c>
      <c r="I90">
        <v>92</v>
      </c>
      <c r="J90">
        <v>101</v>
      </c>
      <c r="K90">
        <v>3</v>
      </c>
      <c r="L90">
        <v>122</v>
      </c>
      <c r="M90">
        <v>40</v>
      </c>
      <c r="N90">
        <v>143</v>
      </c>
      <c r="O90">
        <v>152</v>
      </c>
      <c r="P90">
        <v>1</v>
      </c>
      <c r="Q90">
        <v>173</v>
      </c>
      <c r="R90">
        <v>1</v>
      </c>
      <c r="S90">
        <v>192</v>
      </c>
      <c r="T90">
        <v>201</v>
      </c>
      <c r="U90">
        <v>1</v>
      </c>
      <c r="V90">
        <f t="shared" si="2"/>
        <v>0</v>
      </c>
      <c r="X90">
        <f t="shared" si="3"/>
        <v>897</v>
      </c>
    </row>
    <row r="91" spans="1:24">
      <c r="A91" s="1">
        <v>11</v>
      </c>
      <c r="B91">
        <v>12</v>
      </c>
      <c r="C91">
        <v>32</v>
      </c>
      <c r="D91">
        <v>40</v>
      </c>
      <c r="E91">
        <v>900</v>
      </c>
      <c r="F91">
        <v>65</v>
      </c>
      <c r="G91">
        <v>73</v>
      </c>
      <c r="H91">
        <v>4</v>
      </c>
      <c r="I91">
        <v>94</v>
      </c>
      <c r="J91">
        <v>101</v>
      </c>
      <c r="K91">
        <v>2</v>
      </c>
      <c r="L91">
        <v>123</v>
      </c>
      <c r="M91">
        <v>23</v>
      </c>
      <c r="N91">
        <v>143</v>
      </c>
      <c r="O91">
        <v>152</v>
      </c>
      <c r="P91">
        <v>1</v>
      </c>
      <c r="Q91">
        <v>173</v>
      </c>
      <c r="R91">
        <v>1</v>
      </c>
      <c r="S91">
        <v>191</v>
      </c>
      <c r="T91">
        <v>201</v>
      </c>
      <c r="U91">
        <v>2</v>
      </c>
      <c r="V91">
        <f t="shared" si="2"/>
        <v>1</v>
      </c>
      <c r="X91">
        <f t="shared" si="3"/>
        <v>901</v>
      </c>
    </row>
    <row r="92" spans="1:24">
      <c r="A92" s="1">
        <v>11</v>
      </c>
      <c r="B92">
        <v>12</v>
      </c>
      <c r="C92">
        <v>32</v>
      </c>
      <c r="D92">
        <v>48</v>
      </c>
      <c r="E92">
        <v>902</v>
      </c>
      <c r="F92">
        <v>61</v>
      </c>
      <c r="G92">
        <v>74</v>
      </c>
      <c r="H92">
        <v>4</v>
      </c>
      <c r="I92">
        <v>94</v>
      </c>
      <c r="J92">
        <v>101</v>
      </c>
      <c r="K92">
        <v>4</v>
      </c>
      <c r="L92">
        <v>122</v>
      </c>
      <c r="M92">
        <v>21</v>
      </c>
      <c r="N92">
        <v>143</v>
      </c>
      <c r="O92">
        <v>151</v>
      </c>
      <c r="P92">
        <v>1</v>
      </c>
      <c r="Q92">
        <v>173</v>
      </c>
      <c r="R92">
        <v>1</v>
      </c>
      <c r="S92">
        <v>191</v>
      </c>
      <c r="T92">
        <v>201</v>
      </c>
      <c r="U92">
        <v>2</v>
      </c>
      <c r="V92">
        <f t="shared" si="2"/>
        <v>1</v>
      </c>
      <c r="X92">
        <f t="shared" si="3"/>
        <v>904.5</v>
      </c>
    </row>
    <row r="93" spans="1:24">
      <c r="A93" s="1">
        <v>12</v>
      </c>
      <c r="B93">
        <v>8</v>
      </c>
      <c r="C93">
        <v>32</v>
      </c>
      <c r="D93">
        <v>49</v>
      </c>
      <c r="E93">
        <v>907</v>
      </c>
      <c r="F93">
        <v>61</v>
      </c>
      <c r="G93">
        <v>72</v>
      </c>
      <c r="H93">
        <v>3</v>
      </c>
      <c r="I93">
        <v>94</v>
      </c>
      <c r="J93">
        <v>101</v>
      </c>
      <c r="K93">
        <v>2</v>
      </c>
      <c r="L93">
        <v>121</v>
      </c>
      <c r="M93">
        <v>26</v>
      </c>
      <c r="N93">
        <v>143</v>
      </c>
      <c r="O93">
        <v>152</v>
      </c>
      <c r="P93">
        <v>1</v>
      </c>
      <c r="Q93">
        <v>173</v>
      </c>
      <c r="R93">
        <v>1</v>
      </c>
      <c r="S93">
        <v>192</v>
      </c>
      <c r="T93">
        <v>201</v>
      </c>
      <c r="U93">
        <v>1</v>
      </c>
      <c r="V93">
        <f t="shared" si="2"/>
        <v>0</v>
      </c>
      <c r="X93">
        <f t="shared" si="3"/>
        <v>908</v>
      </c>
    </row>
    <row r="94" spans="1:24">
      <c r="A94" s="1">
        <v>14</v>
      </c>
      <c r="B94">
        <v>36</v>
      </c>
      <c r="C94">
        <v>32</v>
      </c>
      <c r="D94">
        <v>40</v>
      </c>
      <c r="E94">
        <v>909</v>
      </c>
      <c r="F94">
        <v>63</v>
      </c>
      <c r="G94">
        <v>75</v>
      </c>
      <c r="H94">
        <v>4</v>
      </c>
      <c r="I94">
        <v>93</v>
      </c>
      <c r="J94">
        <v>101</v>
      </c>
      <c r="K94">
        <v>4</v>
      </c>
      <c r="L94">
        <v>122</v>
      </c>
      <c r="M94">
        <v>36</v>
      </c>
      <c r="N94">
        <v>143</v>
      </c>
      <c r="O94">
        <v>152</v>
      </c>
      <c r="P94">
        <v>1</v>
      </c>
      <c r="Q94">
        <v>173</v>
      </c>
      <c r="R94">
        <v>1</v>
      </c>
      <c r="S94">
        <v>191</v>
      </c>
      <c r="T94">
        <v>201</v>
      </c>
      <c r="U94">
        <v>1</v>
      </c>
      <c r="V94">
        <f t="shared" si="2"/>
        <v>0</v>
      </c>
      <c r="X94">
        <f t="shared" si="3"/>
        <v>912</v>
      </c>
    </row>
    <row r="95" spans="1:24">
      <c r="A95" s="1">
        <v>11</v>
      </c>
      <c r="B95">
        <v>24</v>
      </c>
      <c r="C95">
        <v>32</v>
      </c>
      <c r="D95">
        <v>40</v>
      </c>
      <c r="E95">
        <v>915</v>
      </c>
      <c r="F95">
        <v>65</v>
      </c>
      <c r="G95">
        <v>75</v>
      </c>
      <c r="H95">
        <v>4</v>
      </c>
      <c r="I95">
        <v>92</v>
      </c>
      <c r="J95">
        <v>101</v>
      </c>
      <c r="K95">
        <v>2</v>
      </c>
      <c r="L95">
        <v>123</v>
      </c>
      <c r="M95">
        <v>29</v>
      </c>
      <c r="N95">
        <v>141</v>
      </c>
      <c r="O95">
        <v>152</v>
      </c>
      <c r="P95">
        <v>1</v>
      </c>
      <c r="Q95">
        <v>173</v>
      </c>
      <c r="R95">
        <v>1</v>
      </c>
      <c r="S95">
        <v>191</v>
      </c>
      <c r="T95">
        <v>201</v>
      </c>
      <c r="U95">
        <v>2</v>
      </c>
      <c r="V95">
        <f t="shared" si="2"/>
        <v>1</v>
      </c>
      <c r="X95">
        <f t="shared" si="3"/>
        <v>916.5</v>
      </c>
    </row>
    <row r="96" spans="1:24">
      <c r="A96" s="1">
        <v>12</v>
      </c>
      <c r="B96">
        <v>9</v>
      </c>
      <c r="C96">
        <v>32</v>
      </c>
      <c r="D96">
        <v>42</v>
      </c>
      <c r="E96">
        <v>918</v>
      </c>
      <c r="F96">
        <v>61</v>
      </c>
      <c r="G96">
        <v>73</v>
      </c>
      <c r="H96">
        <v>4</v>
      </c>
      <c r="I96">
        <v>92</v>
      </c>
      <c r="J96">
        <v>101</v>
      </c>
      <c r="K96">
        <v>1</v>
      </c>
      <c r="L96">
        <v>122</v>
      </c>
      <c r="M96">
        <v>30</v>
      </c>
      <c r="N96">
        <v>143</v>
      </c>
      <c r="O96">
        <v>152</v>
      </c>
      <c r="P96">
        <v>1</v>
      </c>
      <c r="Q96">
        <v>173</v>
      </c>
      <c r="R96">
        <v>1</v>
      </c>
      <c r="S96">
        <v>191</v>
      </c>
      <c r="T96">
        <v>201</v>
      </c>
      <c r="U96">
        <v>2</v>
      </c>
      <c r="V96">
        <f t="shared" si="2"/>
        <v>1</v>
      </c>
      <c r="X96">
        <f t="shared" si="3"/>
        <v>922</v>
      </c>
    </row>
    <row r="97" spans="1:24">
      <c r="A97" s="1">
        <v>14</v>
      </c>
      <c r="B97">
        <v>12</v>
      </c>
      <c r="C97">
        <v>34</v>
      </c>
      <c r="D97">
        <v>40</v>
      </c>
      <c r="E97">
        <v>926</v>
      </c>
      <c r="F97">
        <v>61</v>
      </c>
      <c r="G97">
        <v>71</v>
      </c>
      <c r="H97">
        <v>1</v>
      </c>
      <c r="I97">
        <v>92</v>
      </c>
      <c r="J97">
        <v>101</v>
      </c>
      <c r="K97">
        <v>2</v>
      </c>
      <c r="L97">
        <v>122</v>
      </c>
      <c r="M97">
        <v>38</v>
      </c>
      <c r="N97">
        <v>143</v>
      </c>
      <c r="O97">
        <v>152</v>
      </c>
      <c r="P97">
        <v>1</v>
      </c>
      <c r="Q97">
        <v>171</v>
      </c>
      <c r="R97">
        <v>1</v>
      </c>
      <c r="S97">
        <v>191</v>
      </c>
      <c r="T97">
        <v>201</v>
      </c>
      <c r="U97">
        <v>1</v>
      </c>
      <c r="V97">
        <f t="shared" si="2"/>
        <v>0</v>
      </c>
      <c r="X97">
        <f t="shared" si="3"/>
        <v>927.5</v>
      </c>
    </row>
    <row r="98" spans="1:24">
      <c r="A98" s="1">
        <v>14</v>
      </c>
      <c r="B98">
        <v>24</v>
      </c>
      <c r="C98">
        <v>32</v>
      </c>
      <c r="D98">
        <v>42</v>
      </c>
      <c r="E98">
        <v>929</v>
      </c>
      <c r="F98">
        <v>65</v>
      </c>
      <c r="G98">
        <v>74</v>
      </c>
      <c r="H98">
        <v>4</v>
      </c>
      <c r="I98">
        <v>93</v>
      </c>
      <c r="J98">
        <v>101</v>
      </c>
      <c r="K98">
        <v>2</v>
      </c>
      <c r="L98">
        <v>123</v>
      </c>
      <c r="M98">
        <v>31</v>
      </c>
      <c r="N98">
        <v>142</v>
      </c>
      <c r="O98">
        <v>152</v>
      </c>
      <c r="P98">
        <v>1</v>
      </c>
      <c r="Q98">
        <v>173</v>
      </c>
      <c r="R98">
        <v>1</v>
      </c>
      <c r="S98">
        <v>192</v>
      </c>
      <c r="T98">
        <v>201</v>
      </c>
      <c r="U98">
        <v>1</v>
      </c>
      <c r="V98">
        <f t="shared" si="2"/>
        <v>0</v>
      </c>
      <c r="X98">
        <f t="shared" si="3"/>
        <v>929.5</v>
      </c>
    </row>
    <row r="99" spans="1:24">
      <c r="A99" s="1">
        <v>14</v>
      </c>
      <c r="B99">
        <v>12</v>
      </c>
      <c r="C99">
        <v>34</v>
      </c>
      <c r="D99">
        <v>43</v>
      </c>
      <c r="E99">
        <v>930</v>
      </c>
      <c r="F99">
        <v>65</v>
      </c>
      <c r="G99">
        <v>75</v>
      </c>
      <c r="H99">
        <v>4</v>
      </c>
      <c r="I99">
        <v>93</v>
      </c>
      <c r="J99">
        <v>101</v>
      </c>
      <c r="K99">
        <v>4</v>
      </c>
      <c r="L99">
        <v>121</v>
      </c>
      <c r="M99">
        <v>65</v>
      </c>
      <c r="N99">
        <v>143</v>
      </c>
      <c r="O99">
        <v>152</v>
      </c>
      <c r="P99">
        <v>4</v>
      </c>
      <c r="Q99">
        <v>173</v>
      </c>
      <c r="R99">
        <v>1</v>
      </c>
      <c r="S99">
        <v>191</v>
      </c>
      <c r="T99">
        <v>201</v>
      </c>
      <c r="U99">
        <v>1</v>
      </c>
      <c r="V99">
        <f t="shared" si="2"/>
        <v>0</v>
      </c>
      <c r="X99">
        <f t="shared" si="3"/>
        <v>930.5</v>
      </c>
    </row>
    <row r="100" spans="1:24">
      <c r="A100" s="1">
        <v>12</v>
      </c>
      <c r="B100">
        <v>6</v>
      </c>
      <c r="C100">
        <v>31</v>
      </c>
      <c r="D100">
        <v>40</v>
      </c>
      <c r="E100">
        <v>931</v>
      </c>
      <c r="F100">
        <v>62</v>
      </c>
      <c r="G100">
        <v>72</v>
      </c>
      <c r="H100">
        <v>1</v>
      </c>
      <c r="I100">
        <v>92</v>
      </c>
      <c r="J100">
        <v>101</v>
      </c>
      <c r="K100">
        <v>1</v>
      </c>
      <c r="L100">
        <v>122</v>
      </c>
      <c r="M100">
        <v>32</v>
      </c>
      <c r="N100">
        <v>142</v>
      </c>
      <c r="O100">
        <v>152</v>
      </c>
      <c r="P100">
        <v>1</v>
      </c>
      <c r="Q100">
        <v>172</v>
      </c>
      <c r="R100">
        <v>1</v>
      </c>
      <c r="S100">
        <v>191</v>
      </c>
      <c r="T100">
        <v>201</v>
      </c>
      <c r="U100">
        <v>2</v>
      </c>
      <c r="V100">
        <f t="shared" si="2"/>
        <v>1</v>
      </c>
      <c r="X100">
        <f t="shared" si="3"/>
        <v>931.5</v>
      </c>
    </row>
    <row r="101" spans="1:24">
      <c r="A101" s="1">
        <v>14</v>
      </c>
      <c r="B101">
        <v>6</v>
      </c>
      <c r="C101">
        <v>33</v>
      </c>
      <c r="D101">
        <v>43</v>
      </c>
      <c r="E101">
        <v>932</v>
      </c>
      <c r="F101">
        <v>61</v>
      </c>
      <c r="G101">
        <v>73</v>
      </c>
      <c r="H101">
        <v>3</v>
      </c>
      <c r="I101">
        <v>92</v>
      </c>
      <c r="J101">
        <v>101</v>
      </c>
      <c r="K101">
        <v>2</v>
      </c>
      <c r="L101">
        <v>121</v>
      </c>
      <c r="M101">
        <v>24</v>
      </c>
      <c r="N101">
        <v>143</v>
      </c>
      <c r="O101">
        <v>152</v>
      </c>
      <c r="P101">
        <v>1</v>
      </c>
      <c r="Q101">
        <v>173</v>
      </c>
      <c r="R101">
        <v>1</v>
      </c>
      <c r="S101">
        <v>191</v>
      </c>
      <c r="T101">
        <v>201</v>
      </c>
      <c r="U101">
        <v>1</v>
      </c>
      <c r="V101">
        <f t="shared" si="2"/>
        <v>0</v>
      </c>
      <c r="X101">
        <f t="shared" si="3"/>
        <v>932</v>
      </c>
    </row>
    <row r="102" spans="1:24">
      <c r="A102" s="1">
        <v>12</v>
      </c>
      <c r="B102">
        <v>6</v>
      </c>
      <c r="C102">
        <v>34</v>
      </c>
      <c r="D102">
        <v>48</v>
      </c>
      <c r="E102">
        <v>932</v>
      </c>
      <c r="F102">
        <v>65</v>
      </c>
      <c r="G102">
        <v>74</v>
      </c>
      <c r="H102">
        <v>1</v>
      </c>
      <c r="I102">
        <v>92</v>
      </c>
      <c r="J102">
        <v>101</v>
      </c>
      <c r="K102">
        <v>3</v>
      </c>
      <c r="L102">
        <v>122</v>
      </c>
      <c r="M102">
        <v>39</v>
      </c>
      <c r="N102">
        <v>143</v>
      </c>
      <c r="O102">
        <v>152</v>
      </c>
      <c r="P102">
        <v>2</v>
      </c>
      <c r="Q102">
        <v>172</v>
      </c>
      <c r="R102">
        <v>1</v>
      </c>
      <c r="S102">
        <v>191</v>
      </c>
      <c r="T102">
        <v>201</v>
      </c>
      <c r="U102">
        <v>1</v>
      </c>
      <c r="V102">
        <f t="shared" si="2"/>
        <v>0</v>
      </c>
      <c r="X102">
        <f t="shared" si="3"/>
        <v>934</v>
      </c>
    </row>
    <row r="103" spans="1:24">
      <c r="A103" s="1">
        <v>14</v>
      </c>
      <c r="B103">
        <v>9</v>
      </c>
      <c r="C103">
        <v>34</v>
      </c>
      <c r="D103">
        <v>46</v>
      </c>
      <c r="E103">
        <v>936</v>
      </c>
      <c r="F103">
        <v>63</v>
      </c>
      <c r="G103">
        <v>75</v>
      </c>
      <c r="H103">
        <v>4</v>
      </c>
      <c r="I103">
        <v>93</v>
      </c>
      <c r="J103">
        <v>101</v>
      </c>
      <c r="K103">
        <v>2</v>
      </c>
      <c r="L103">
        <v>123</v>
      </c>
      <c r="M103">
        <v>52</v>
      </c>
      <c r="N103">
        <v>143</v>
      </c>
      <c r="O103">
        <v>152</v>
      </c>
      <c r="P103">
        <v>2</v>
      </c>
      <c r="Q103">
        <v>173</v>
      </c>
      <c r="R103">
        <v>1</v>
      </c>
      <c r="S103">
        <v>192</v>
      </c>
      <c r="T103">
        <v>201</v>
      </c>
      <c r="U103">
        <v>1</v>
      </c>
      <c r="V103">
        <f t="shared" si="2"/>
        <v>0</v>
      </c>
      <c r="X103">
        <f t="shared" si="3"/>
        <v>936.5</v>
      </c>
    </row>
    <row r="104" spans="1:24">
      <c r="A104" s="1">
        <v>14</v>
      </c>
      <c r="B104">
        <v>24</v>
      </c>
      <c r="C104">
        <v>32</v>
      </c>
      <c r="D104">
        <v>48</v>
      </c>
      <c r="E104">
        <v>937</v>
      </c>
      <c r="F104">
        <v>61</v>
      </c>
      <c r="G104">
        <v>72</v>
      </c>
      <c r="H104">
        <v>4</v>
      </c>
      <c r="I104">
        <v>94</v>
      </c>
      <c r="J104">
        <v>101</v>
      </c>
      <c r="K104">
        <v>3</v>
      </c>
      <c r="L104">
        <v>123</v>
      </c>
      <c r="M104">
        <v>27</v>
      </c>
      <c r="N104">
        <v>143</v>
      </c>
      <c r="O104">
        <v>152</v>
      </c>
      <c r="P104">
        <v>2</v>
      </c>
      <c r="Q104">
        <v>172</v>
      </c>
      <c r="R104">
        <v>1</v>
      </c>
      <c r="S104">
        <v>191</v>
      </c>
      <c r="T104">
        <v>201</v>
      </c>
      <c r="U104">
        <v>1</v>
      </c>
      <c r="V104">
        <f t="shared" si="2"/>
        <v>0</v>
      </c>
      <c r="X104">
        <f t="shared" si="3"/>
        <v>938</v>
      </c>
    </row>
    <row r="105" spans="1:24">
      <c r="A105" s="1">
        <v>13</v>
      </c>
      <c r="B105">
        <v>12</v>
      </c>
      <c r="C105">
        <v>34</v>
      </c>
      <c r="D105">
        <v>40</v>
      </c>
      <c r="E105">
        <v>939</v>
      </c>
      <c r="F105">
        <v>63</v>
      </c>
      <c r="G105">
        <v>74</v>
      </c>
      <c r="H105">
        <v>4</v>
      </c>
      <c r="I105">
        <v>94</v>
      </c>
      <c r="J105">
        <v>101</v>
      </c>
      <c r="K105">
        <v>2</v>
      </c>
      <c r="L105">
        <v>121</v>
      </c>
      <c r="M105">
        <v>28</v>
      </c>
      <c r="N105">
        <v>143</v>
      </c>
      <c r="O105">
        <v>152</v>
      </c>
      <c r="P105">
        <v>3</v>
      </c>
      <c r="Q105">
        <v>173</v>
      </c>
      <c r="R105">
        <v>1</v>
      </c>
      <c r="S105">
        <v>192</v>
      </c>
      <c r="T105">
        <v>201</v>
      </c>
      <c r="U105">
        <v>2</v>
      </c>
      <c r="V105">
        <f t="shared" si="2"/>
        <v>1</v>
      </c>
      <c r="X105">
        <f t="shared" si="3"/>
        <v>943</v>
      </c>
    </row>
    <row r="106" spans="1:24">
      <c r="A106" s="1">
        <v>13</v>
      </c>
      <c r="B106">
        <v>24</v>
      </c>
      <c r="C106">
        <v>32</v>
      </c>
      <c r="D106">
        <v>40</v>
      </c>
      <c r="E106">
        <v>947</v>
      </c>
      <c r="F106">
        <v>61</v>
      </c>
      <c r="G106">
        <v>74</v>
      </c>
      <c r="H106">
        <v>4</v>
      </c>
      <c r="I106">
        <v>93</v>
      </c>
      <c r="J106">
        <v>101</v>
      </c>
      <c r="K106">
        <v>3</v>
      </c>
      <c r="L106">
        <v>124</v>
      </c>
      <c r="M106">
        <v>38</v>
      </c>
      <c r="N106">
        <v>141</v>
      </c>
      <c r="O106">
        <v>153</v>
      </c>
      <c r="P106">
        <v>1</v>
      </c>
      <c r="Q106">
        <v>173</v>
      </c>
      <c r="R106">
        <v>2</v>
      </c>
      <c r="S106">
        <v>191</v>
      </c>
      <c r="T106">
        <v>201</v>
      </c>
      <c r="U106">
        <v>2</v>
      </c>
      <c r="V106">
        <f t="shared" si="2"/>
        <v>1</v>
      </c>
      <c r="X106">
        <f t="shared" si="3"/>
        <v>948.5</v>
      </c>
    </row>
    <row r="107" spans="1:24">
      <c r="A107" s="1">
        <v>11</v>
      </c>
      <c r="B107">
        <v>15</v>
      </c>
      <c r="C107">
        <v>30</v>
      </c>
      <c r="D107">
        <v>40</v>
      </c>
      <c r="E107">
        <v>950</v>
      </c>
      <c r="F107">
        <v>61</v>
      </c>
      <c r="G107">
        <v>75</v>
      </c>
      <c r="H107">
        <v>4</v>
      </c>
      <c r="I107">
        <v>93</v>
      </c>
      <c r="J107">
        <v>101</v>
      </c>
      <c r="K107">
        <v>3</v>
      </c>
      <c r="L107">
        <v>123</v>
      </c>
      <c r="M107">
        <v>33</v>
      </c>
      <c r="N107">
        <v>143</v>
      </c>
      <c r="O107">
        <v>151</v>
      </c>
      <c r="P107">
        <v>2</v>
      </c>
      <c r="Q107">
        <v>173</v>
      </c>
      <c r="R107">
        <v>2</v>
      </c>
      <c r="S107">
        <v>191</v>
      </c>
      <c r="T107">
        <v>201</v>
      </c>
      <c r="U107">
        <v>2</v>
      </c>
      <c r="V107">
        <f t="shared" si="2"/>
        <v>1</v>
      </c>
      <c r="X107">
        <f t="shared" si="3"/>
        <v>950.5</v>
      </c>
    </row>
    <row r="108" spans="1:24">
      <c r="A108" s="1">
        <v>12</v>
      </c>
      <c r="B108">
        <v>12</v>
      </c>
      <c r="C108">
        <v>32</v>
      </c>
      <c r="D108">
        <v>42</v>
      </c>
      <c r="E108">
        <v>951</v>
      </c>
      <c r="F108">
        <v>62</v>
      </c>
      <c r="G108">
        <v>72</v>
      </c>
      <c r="H108">
        <v>4</v>
      </c>
      <c r="I108">
        <v>92</v>
      </c>
      <c r="J108">
        <v>101</v>
      </c>
      <c r="K108">
        <v>4</v>
      </c>
      <c r="L108">
        <v>123</v>
      </c>
      <c r="M108">
        <v>27</v>
      </c>
      <c r="N108">
        <v>141</v>
      </c>
      <c r="O108">
        <v>151</v>
      </c>
      <c r="P108">
        <v>4</v>
      </c>
      <c r="Q108">
        <v>173</v>
      </c>
      <c r="R108">
        <v>1</v>
      </c>
      <c r="S108">
        <v>191</v>
      </c>
      <c r="T108">
        <v>201</v>
      </c>
      <c r="U108">
        <v>2</v>
      </c>
      <c r="V108">
        <f t="shared" si="2"/>
        <v>1</v>
      </c>
      <c r="X108">
        <f t="shared" si="3"/>
        <v>954.5</v>
      </c>
    </row>
    <row r="109" spans="1:24">
      <c r="A109" s="1">
        <v>12</v>
      </c>
      <c r="B109">
        <v>12</v>
      </c>
      <c r="C109">
        <v>34</v>
      </c>
      <c r="D109">
        <v>40</v>
      </c>
      <c r="E109">
        <v>958</v>
      </c>
      <c r="F109">
        <v>61</v>
      </c>
      <c r="G109">
        <v>74</v>
      </c>
      <c r="H109">
        <v>2</v>
      </c>
      <c r="I109">
        <v>93</v>
      </c>
      <c r="J109">
        <v>101</v>
      </c>
      <c r="K109">
        <v>3</v>
      </c>
      <c r="L109">
        <v>121</v>
      </c>
      <c r="M109">
        <v>47</v>
      </c>
      <c r="N109">
        <v>143</v>
      </c>
      <c r="O109">
        <v>152</v>
      </c>
      <c r="P109">
        <v>2</v>
      </c>
      <c r="Q109">
        <v>172</v>
      </c>
      <c r="R109">
        <v>2</v>
      </c>
      <c r="S109">
        <v>191</v>
      </c>
      <c r="T109">
        <v>201</v>
      </c>
      <c r="U109">
        <v>1</v>
      </c>
      <c r="V109">
        <f t="shared" si="2"/>
        <v>0</v>
      </c>
      <c r="X109">
        <f t="shared" si="3"/>
        <v>958.5</v>
      </c>
    </row>
    <row r="110" spans="1:24">
      <c r="A110" s="1">
        <v>12</v>
      </c>
      <c r="B110">
        <v>9</v>
      </c>
      <c r="C110">
        <v>32</v>
      </c>
      <c r="D110">
        <v>42</v>
      </c>
      <c r="E110">
        <v>959</v>
      </c>
      <c r="F110">
        <v>61</v>
      </c>
      <c r="G110">
        <v>73</v>
      </c>
      <c r="H110">
        <v>1</v>
      </c>
      <c r="I110">
        <v>92</v>
      </c>
      <c r="J110">
        <v>101</v>
      </c>
      <c r="K110">
        <v>2</v>
      </c>
      <c r="L110">
        <v>123</v>
      </c>
      <c r="M110">
        <v>29</v>
      </c>
      <c r="N110">
        <v>143</v>
      </c>
      <c r="O110">
        <v>152</v>
      </c>
      <c r="P110">
        <v>1</v>
      </c>
      <c r="Q110">
        <v>173</v>
      </c>
      <c r="R110">
        <v>1</v>
      </c>
      <c r="S110">
        <v>191</v>
      </c>
      <c r="T110">
        <v>202</v>
      </c>
      <c r="U110">
        <v>2</v>
      </c>
      <c r="V110">
        <f t="shared" si="2"/>
        <v>1</v>
      </c>
      <c r="X110">
        <f t="shared" si="3"/>
        <v>959.5</v>
      </c>
    </row>
    <row r="111" spans="1:24">
      <c r="A111" s="1">
        <v>14</v>
      </c>
      <c r="B111">
        <v>15</v>
      </c>
      <c r="C111">
        <v>33</v>
      </c>
      <c r="D111">
        <v>42</v>
      </c>
      <c r="E111">
        <v>960</v>
      </c>
      <c r="F111">
        <v>64</v>
      </c>
      <c r="G111">
        <v>74</v>
      </c>
      <c r="H111">
        <v>3</v>
      </c>
      <c r="I111">
        <v>92</v>
      </c>
      <c r="J111">
        <v>101</v>
      </c>
      <c r="K111">
        <v>2</v>
      </c>
      <c r="L111">
        <v>122</v>
      </c>
      <c r="M111">
        <v>30</v>
      </c>
      <c r="N111">
        <v>143</v>
      </c>
      <c r="O111">
        <v>152</v>
      </c>
      <c r="P111">
        <v>2</v>
      </c>
      <c r="Q111">
        <v>173</v>
      </c>
      <c r="R111">
        <v>1</v>
      </c>
      <c r="S111">
        <v>191</v>
      </c>
      <c r="T111">
        <v>201</v>
      </c>
      <c r="U111">
        <v>1</v>
      </c>
      <c r="V111">
        <f t="shared" si="2"/>
        <v>0</v>
      </c>
      <c r="X111">
        <f t="shared" si="3"/>
        <v>967.5</v>
      </c>
    </row>
    <row r="112" spans="1:24">
      <c r="A112" s="1">
        <v>11</v>
      </c>
      <c r="B112">
        <v>15</v>
      </c>
      <c r="C112">
        <v>34</v>
      </c>
      <c r="D112">
        <v>42</v>
      </c>
      <c r="E112">
        <v>975</v>
      </c>
      <c r="F112">
        <v>61</v>
      </c>
      <c r="G112">
        <v>73</v>
      </c>
      <c r="H112">
        <v>2</v>
      </c>
      <c r="I112">
        <v>91</v>
      </c>
      <c r="J112">
        <v>101</v>
      </c>
      <c r="K112">
        <v>3</v>
      </c>
      <c r="L112">
        <v>122</v>
      </c>
      <c r="M112">
        <v>25</v>
      </c>
      <c r="N112">
        <v>143</v>
      </c>
      <c r="O112">
        <v>152</v>
      </c>
      <c r="P112">
        <v>2</v>
      </c>
      <c r="Q112">
        <v>173</v>
      </c>
      <c r="R112">
        <v>1</v>
      </c>
      <c r="S112">
        <v>191</v>
      </c>
      <c r="T112">
        <v>201</v>
      </c>
      <c r="U112">
        <v>1</v>
      </c>
      <c r="V112">
        <f t="shared" si="2"/>
        <v>0</v>
      </c>
      <c r="X112">
        <f t="shared" si="3"/>
        <v>975.5</v>
      </c>
    </row>
    <row r="113" spans="1:24">
      <c r="A113" s="1">
        <v>11</v>
      </c>
      <c r="B113">
        <v>18</v>
      </c>
      <c r="C113">
        <v>32</v>
      </c>
      <c r="D113">
        <v>40</v>
      </c>
      <c r="E113">
        <v>976</v>
      </c>
      <c r="F113">
        <v>61</v>
      </c>
      <c r="G113">
        <v>72</v>
      </c>
      <c r="H113">
        <v>1</v>
      </c>
      <c r="I113">
        <v>92</v>
      </c>
      <c r="J113">
        <v>101</v>
      </c>
      <c r="K113">
        <v>2</v>
      </c>
      <c r="L113">
        <v>123</v>
      </c>
      <c r="M113">
        <v>23</v>
      </c>
      <c r="N113">
        <v>143</v>
      </c>
      <c r="O113">
        <v>152</v>
      </c>
      <c r="P113">
        <v>1</v>
      </c>
      <c r="Q113">
        <v>172</v>
      </c>
      <c r="R113">
        <v>1</v>
      </c>
      <c r="S113">
        <v>191</v>
      </c>
      <c r="T113">
        <v>201</v>
      </c>
      <c r="U113">
        <v>2</v>
      </c>
      <c r="V113">
        <f t="shared" si="2"/>
        <v>1</v>
      </c>
      <c r="X113">
        <f t="shared" si="3"/>
        <v>976</v>
      </c>
    </row>
    <row r="114" spans="1:24">
      <c r="A114" s="1">
        <v>14</v>
      </c>
      <c r="B114">
        <v>12</v>
      </c>
      <c r="C114">
        <v>34</v>
      </c>
      <c r="D114">
        <v>43</v>
      </c>
      <c r="E114">
        <v>976</v>
      </c>
      <c r="F114">
        <v>65</v>
      </c>
      <c r="G114">
        <v>75</v>
      </c>
      <c r="H114">
        <v>4</v>
      </c>
      <c r="I114">
        <v>93</v>
      </c>
      <c r="J114">
        <v>101</v>
      </c>
      <c r="K114">
        <v>4</v>
      </c>
      <c r="L114">
        <v>123</v>
      </c>
      <c r="M114">
        <v>35</v>
      </c>
      <c r="N114">
        <v>143</v>
      </c>
      <c r="O114">
        <v>152</v>
      </c>
      <c r="P114">
        <v>2</v>
      </c>
      <c r="Q114">
        <v>173</v>
      </c>
      <c r="R114">
        <v>1</v>
      </c>
      <c r="S114">
        <v>191</v>
      </c>
      <c r="T114">
        <v>201</v>
      </c>
      <c r="U114">
        <v>1</v>
      </c>
      <c r="V114">
        <f t="shared" si="2"/>
        <v>0</v>
      </c>
      <c r="X114">
        <f t="shared" si="3"/>
        <v>979.5</v>
      </c>
    </row>
    <row r="115" spans="1:24">
      <c r="A115" s="1">
        <v>12</v>
      </c>
      <c r="B115">
        <v>12</v>
      </c>
      <c r="C115">
        <v>32</v>
      </c>
      <c r="D115">
        <v>42</v>
      </c>
      <c r="E115">
        <v>983</v>
      </c>
      <c r="F115">
        <v>64</v>
      </c>
      <c r="G115">
        <v>72</v>
      </c>
      <c r="H115">
        <v>1</v>
      </c>
      <c r="I115">
        <v>92</v>
      </c>
      <c r="J115">
        <v>101</v>
      </c>
      <c r="K115">
        <v>4</v>
      </c>
      <c r="L115">
        <v>121</v>
      </c>
      <c r="M115">
        <v>19</v>
      </c>
      <c r="N115">
        <v>143</v>
      </c>
      <c r="O115">
        <v>151</v>
      </c>
      <c r="P115">
        <v>1</v>
      </c>
      <c r="Q115">
        <v>172</v>
      </c>
      <c r="R115">
        <v>1</v>
      </c>
      <c r="S115">
        <v>191</v>
      </c>
      <c r="T115">
        <v>201</v>
      </c>
      <c r="U115">
        <v>1</v>
      </c>
      <c r="V115">
        <f t="shared" si="2"/>
        <v>0</v>
      </c>
      <c r="X115">
        <f t="shared" si="3"/>
        <v>989.5</v>
      </c>
    </row>
    <row r="116" spans="1:24">
      <c r="A116" s="1">
        <v>14</v>
      </c>
      <c r="B116">
        <v>12</v>
      </c>
      <c r="C116">
        <v>34</v>
      </c>
      <c r="D116">
        <v>45</v>
      </c>
      <c r="E116">
        <v>996</v>
      </c>
      <c r="F116">
        <v>65</v>
      </c>
      <c r="G116">
        <v>74</v>
      </c>
      <c r="H116">
        <v>4</v>
      </c>
      <c r="I116">
        <v>92</v>
      </c>
      <c r="J116">
        <v>101</v>
      </c>
      <c r="K116">
        <v>4</v>
      </c>
      <c r="L116">
        <v>121</v>
      </c>
      <c r="M116">
        <v>23</v>
      </c>
      <c r="N116">
        <v>143</v>
      </c>
      <c r="O116">
        <v>152</v>
      </c>
      <c r="P116">
        <v>2</v>
      </c>
      <c r="Q116">
        <v>173</v>
      </c>
      <c r="R116">
        <v>1</v>
      </c>
      <c r="S116">
        <v>191</v>
      </c>
      <c r="T116">
        <v>201</v>
      </c>
      <c r="U116">
        <v>1</v>
      </c>
      <c r="V116">
        <f t="shared" si="2"/>
        <v>0</v>
      </c>
      <c r="X116">
        <f t="shared" si="3"/>
        <v>997.5</v>
      </c>
    </row>
    <row r="117" spans="1:24">
      <c r="A117" s="1">
        <v>14</v>
      </c>
      <c r="B117">
        <v>24</v>
      </c>
      <c r="C117">
        <v>32</v>
      </c>
      <c r="D117">
        <v>43</v>
      </c>
      <c r="E117">
        <v>999</v>
      </c>
      <c r="F117">
        <v>65</v>
      </c>
      <c r="G117">
        <v>75</v>
      </c>
      <c r="H117">
        <v>4</v>
      </c>
      <c r="I117">
        <v>93</v>
      </c>
      <c r="J117">
        <v>101</v>
      </c>
      <c r="K117">
        <v>2</v>
      </c>
      <c r="L117">
        <v>123</v>
      </c>
      <c r="M117">
        <v>25</v>
      </c>
      <c r="N117">
        <v>143</v>
      </c>
      <c r="O117">
        <v>152</v>
      </c>
      <c r="P117">
        <v>2</v>
      </c>
      <c r="Q117">
        <v>173</v>
      </c>
      <c r="R117">
        <v>1</v>
      </c>
      <c r="S117">
        <v>191</v>
      </c>
      <c r="T117">
        <v>201</v>
      </c>
      <c r="U117">
        <v>1</v>
      </c>
      <c r="V117">
        <f t="shared" si="2"/>
        <v>0</v>
      </c>
      <c r="X117">
        <f t="shared" si="3"/>
        <v>1003</v>
      </c>
    </row>
    <row r="118" spans="1:24">
      <c r="A118" s="1">
        <v>12</v>
      </c>
      <c r="B118">
        <v>12</v>
      </c>
      <c r="C118">
        <v>32</v>
      </c>
      <c r="D118">
        <v>40</v>
      </c>
      <c r="E118">
        <v>1007</v>
      </c>
      <c r="F118">
        <v>64</v>
      </c>
      <c r="G118">
        <v>73</v>
      </c>
      <c r="H118">
        <v>4</v>
      </c>
      <c r="I118">
        <v>94</v>
      </c>
      <c r="J118">
        <v>101</v>
      </c>
      <c r="K118">
        <v>1</v>
      </c>
      <c r="L118">
        <v>121</v>
      </c>
      <c r="M118">
        <v>22</v>
      </c>
      <c r="N118">
        <v>143</v>
      </c>
      <c r="O118">
        <v>152</v>
      </c>
      <c r="P118">
        <v>1</v>
      </c>
      <c r="Q118">
        <v>173</v>
      </c>
      <c r="R118">
        <v>1</v>
      </c>
      <c r="S118">
        <v>191</v>
      </c>
      <c r="T118">
        <v>201</v>
      </c>
      <c r="U118">
        <v>1</v>
      </c>
      <c r="V118">
        <f t="shared" si="2"/>
        <v>0</v>
      </c>
      <c r="X118">
        <f t="shared" si="3"/>
        <v>1015.5</v>
      </c>
    </row>
    <row r="119" spans="1:24">
      <c r="A119" s="1">
        <v>11</v>
      </c>
      <c r="B119">
        <v>24</v>
      </c>
      <c r="C119">
        <v>33</v>
      </c>
      <c r="D119">
        <v>43</v>
      </c>
      <c r="E119">
        <v>1024</v>
      </c>
      <c r="F119">
        <v>61</v>
      </c>
      <c r="G119">
        <v>72</v>
      </c>
      <c r="H119">
        <v>4</v>
      </c>
      <c r="I119">
        <v>94</v>
      </c>
      <c r="J119">
        <v>101</v>
      </c>
      <c r="K119">
        <v>4</v>
      </c>
      <c r="L119">
        <v>121</v>
      </c>
      <c r="M119">
        <v>48</v>
      </c>
      <c r="N119">
        <v>142</v>
      </c>
      <c r="O119">
        <v>152</v>
      </c>
      <c r="P119">
        <v>1</v>
      </c>
      <c r="Q119">
        <v>173</v>
      </c>
      <c r="R119">
        <v>1</v>
      </c>
      <c r="S119">
        <v>191</v>
      </c>
      <c r="T119">
        <v>201</v>
      </c>
      <c r="U119">
        <v>2</v>
      </c>
      <c r="V119">
        <f t="shared" si="2"/>
        <v>1</v>
      </c>
      <c r="X119">
        <f t="shared" si="3"/>
        <v>1026</v>
      </c>
    </row>
    <row r="120" spans="1:24">
      <c r="A120" s="1">
        <v>14</v>
      </c>
      <c r="B120">
        <v>18</v>
      </c>
      <c r="C120">
        <v>34</v>
      </c>
      <c r="D120">
        <v>40</v>
      </c>
      <c r="E120">
        <v>1028</v>
      </c>
      <c r="F120">
        <v>61</v>
      </c>
      <c r="G120">
        <v>73</v>
      </c>
      <c r="H120">
        <v>4</v>
      </c>
      <c r="I120">
        <v>92</v>
      </c>
      <c r="J120">
        <v>101</v>
      </c>
      <c r="K120">
        <v>3</v>
      </c>
      <c r="L120">
        <v>121</v>
      </c>
      <c r="M120">
        <v>36</v>
      </c>
      <c r="N120">
        <v>143</v>
      </c>
      <c r="O120">
        <v>152</v>
      </c>
      <c r="P120">
        <v>2</v>
      </c>
      <c r="Q120">
        <v>173</v>
      </c>
      <c r="R120">
        <v>1</v>
      </c>
      <c r="S120">
        <v>191</v>
      </c>
      <c r="T120">
        <v>201</v>
      </c>
      <c r="U120">
        <v>1</v>
      </c>
      <c r="V120">
        <f t="shared" si="2"/>
        <v>0</v>
      </c>
      <c r="X120">
        <f t="shared" si="3"/>
        <v>1032.5</v>
      </c>
    </row>
    <row r="121" spans="1:24">
      <c r="A121" s="1">
        <v>12</v>
      </c>
      <c r="B121">
        <v>12</v>
      </c>
      <c r="C121">
        <v>32</v>
      </c>
      <c r="D121">
        <v>49</v>
      </c>
      <c r="E121">
        <v>1037</v>
      </c>
      <c r="F121">
        <v>62</v>
      </c>
      <c r="G121">
        <v>74</v>
      </c>
      <c r="H121">
        <v>3</v>
      </c>
      <c r="I121">
        <v>93</v>
      </c>
      <c r="J121">
        <v>101</v>
      </c>
      <c r="K121">
        <v>4</v>
      </c>
      <c r="L121">
        <v>121</v>
      </c>
      <c r="M121">
        <v>39</v>
      </c>
      <c r="N121">
        <v>143</v>
      </c>
      <c r="O121">
        <v>152</v>
      </c>
      <c r="P121">
        <v>1</v>
      </c>
      <c r="Q121">
        <v>172</v>
      </c>
      <c r="R121">
        <v>1</v>
      </c>
      <c r="S121">
        <v>191</v>
      </c>
      <c r="T121">
        <v>201</v>
      </c>
      <c r="U121">
        <v>1</v>
      </c>
      <c r="V121">
        <f t="shared" si="2"/>
        <v>0</v>
      </c>
      <c r="X121">
        <f t="shared" si="3"/>
        <v>1037.5</v>
      </c>
    </row>
    <row r="122" spans="1:24">
      <c r="A122" s="1">
        <v>11</v>
      </c>
      <c r="B122">
        <v>10</v>
      </c>
      <c r="C122">
        <v>34</v>
      </c>
      <c r="D122">
        <v>40</v>
      </c>
      <c r="E122">
        <v>1038</v>
      </c>
      <c r="F122">
        <v>61</v>
      </c>
      <c r="G122">
        <v>74</v>
      </c>
      <c r="H122">
        <v>4</v>
      </c>
      <c r="I122">
        <v>93</v>
      </c>
      <c r="J122">
        <v>102</v>
      </c>
      <c r="K122">
        <v>3</v>
      </c>
      <c r="L122">
        <v>122</v>
      </c>
      <c r="M122">
        <v>49</v>
      </c>
      <c r="N122">
        <v>143</v>
      </c>
      <c r="O122">
        <v>152</v>
      </c>
      <c r="P122">
        <v>2</v>
      </c>
      <c r="Q122">
        <v>173</v>
      </c>
      <c r="R122">
        <v>1</v>
      </c>
      <c r="S122">
        <v>192</v>
      </c>
      <c r="T122">
        <v>201</v>
      </c>
      <c r="U122">
        <v>1</v>
      </c>
      <c r="V122">
        <f t="shared" si="2"/>
        <v>0</v>
      </c>
      <c r="X122">
        <f t="shared" si="3"/>
        <v>1040</v>
      </c>
    </row>
    <row r="123" spans="1:24">
      <c r="A123" s="1">
        <v>12</v>
      </c>
      <c r="B123">
        <v>18</v>
      </c>
      <c r="C123">
        <v>32</v>
      </c>
      <c r="D123">
        <v>40</v>
      </c>
      <c r="E123">
        <v>1042</v>
      </c>
      <c r="F123">
        <v>65</v>
      </c>
      <c r="G123">
        <v>73</v>
      </c>
      <c r="H123">
        <v>4</v>
      </c>
      <c r="I123">
        <v>92</v>
      </c>
      <c r="J123">
        <v>101</v>
      </c>
      <c r="K123">
        <v>2</v>
      </c>
      <c r="L123">
        <v>122</v>
      </c>
      <c r="M123">
        <v>33</v>
      </c>
      <c r="N123">
        <v>143</v>
      </c>
      <c r="O123">
        <v>152</v>
      </c>
      <c r="P123">
        <v>1</v>
      </c>
      <c r="Q123">
        <v>173</v>
      </c>
      <c r="R123">
        <v>1</v>
      </c>
      <c r="S123">
        <v>191</v>
      </c>
      <c r="T123">
        <v>201</v>
      </c>
      <c r="U123">
        <v>2</v>
      </c>
      <c r="V123">
        <f t="shared" si="2"/>
        <v>1</v>
      </c>
      <c r="X123">
        <f t="shared" si="3"/>
        <v>1044.5</v>
      </c>
    </row>
    <row r="124" spans="1:24">
      <c r="A124" s="1">
        <v>13</v>
      </c>
      <c r="B124">
        <v>6</v>
      </c>
      <c r="C124">
        <v>34</v>
      </c>
      <c r="D124">
        <v>46</v>
      </c>
      <c r="E124">
        <v>1047</v>
      </c>
      <c r="F124">
        <v>61</v>
      </c>
      <c r="G124">
        <v>73</v>
      </c>
      <c r="H124">
        <v>2</v>
      </c>
      <c r="I124">
        <v>92</v>
      </c>
      <c r="J124">
        <v>101</v>
      </c>
      <c r="K124">
        <v>4</v>
      </c>
      <c r="L124">
        <v>122</v>
      </c>
      <c r="M124">
        <v>50</v>
      </c>
      <c r="N124">
        <v>143</v>
      </c>
      <c r="O124">
        <v>152</v>
      </c>
      <c r="P124">
        <v>1</v>
      </c>
      <c r="Q124">
        <v>172</v>
      </c>
      <c r="R124">
        <v>1</v>
      </c>
      <c r="S124">
        <v>191</v>
      </c>
      <c r="T124">
        <v>201</v>
      </c>
      <c r="U124">
        <v>1</v>
      </c>
      <c r="V124">
        <f t="shared" si="2"/>
        <v>0</v>
      </c>
      <c r="X124">
        <f t="shared" si="3"/>
        <v>1047.5</v>
      </c>
    </row>
    <row r="125" spans="1:24">
      <c r="A125" s="1">
        <v>12</v>
      </c>
      <c r="B125">
        <v>10</v>
      </c>
      <c r="C125">
        <v>31</v>
      </c>
      <c r="D125">
        <v>43</v>
      </c>
      <c r="E125">
        <v>1048</v>
      </c>
      <c r="F125">
        <v>61</v>
      </c>
      <c r="G125">
        <v>73</v>
      </c>
      <c r="H125">
        <v>4</v>
      </c>
      <c r="I125">
        <v>93</v>
      </c>
      <c r="J125">
        <v>101</v>
      </c>
      <c r="K125">
        <v>4</v>
      </c>
      <c r="L125">
        <v>121</v>
      </c>
      <c r="M125">
        <v>23</v>
      </c>
      <c r="N125">
        <v>142</v>
      </c>
      <c r="O125">
        <v>152</v>
      </c>
      <c r="P125">
        <v>1</v>
      </c>
      <c r="Q125">
        <v>172</v>
      </c>
      <c r="R125">
        <v>1</v>
      </c>
      <c r="S125">
        <v>191</v>
      </c>
      <c r="T125">
        <v>201</v>
      </c>
      <c r="U125">
        <v>1</v>
      </c>
      <c r="V125">
        <f t="shared" si="2"/>
        <v>0</v>
      </c>
      <c r="X125">
        <f t="shared" si="3"/>
        <v>1048.5</v>
      </c>
    </row>
    <row r="126" spans="1:24">
      <c r="A126" s="1">
        <v>11</v>
      </c>
      <c r="B126">
        <v>18</v>
      </c>
      <c r="C126">
        <v>34</v>
      </c>
      <c r="D126">
        <v>42</v>
      </c>
      <c r="E126">
        <v>1049</v>
      </c>
      <c r="F126">
        <v>61</v>
      </c>
      <c r="G126">
        <v>72</v>
      </c>
      <c r="H126">
        <v>4</v>
      </c>
      <c r="I126">
        <v>92</v>
      </c>
      <c r="J126">
        <v>101</v>
      </c>
      <c r="K126">
        <v>4</v>
      </c>
      <c r="L126">
        <v>122</v>
      </c>
      <c r="M126">
        <v>21</v>
      </c>
      <c r="N126">
        <v>143</v>
      </c>
      <c r="O126">
        <v>151</v>
      </c>
      <c r="P126">
        <v>1</v>
      </c>
      <c r="Q126">
        <v>173</v>
      </c>
      <c r="R126">
        <v>1</v>
      </c>
      <c r="S126">
        <v>191</v>
      </c>
      <c r="T126">
        <v>201</v>
      </c>
      <c r="U126">
        <v>1</v>
      </c>
      <c r="V126">
        <f t="shared" si="2"/>
        <v>0</v>
      </c>
      <c r="X126">
        <f t="shared" si="3"/>
        <v>1049.5</v>
      </c>
    </row>
    <row r="127" spans="1:24">
      <c r="A127" s="1">
        <v>12</v>
      </c>
      <c r="B127">
        <v>6</v>
      </c>
      <c r="C127">
        <v>33</v>
      </c>
      <c r="D127">
        <v>42</v>
      </c>
      <c r="E127">
        <v>1050</v>
      </c>
      <c r="F127">
        <v>61</v>
      </c>
      <c r="G127">
        <v>71</v>
      </c>
      <c r="H127">
        <v>4</v>
      </c>
      <c r="I127">
        <v>93</v>
      </c>
      <c r="J127">
        <v>101</v>
      </c>
      <c r="K127">
        <v>1</v>
      </c>
      <c r="L127">
        <v>122</v>
      </c>
      <c r="M127">
        <v>35</v>
      </c>
      <c r="N127">
        <v>142</v>
      </c>
      <c r="O127">
        <v>152</v>
      </c>
      <c r="P127">
        <v>2</v>
      </c>
      <c r="Q127">
        <v>174</v>
      </c>
      <c r="R127">
        <v>1</v>
      </c>
      <c r="S127">
        <v>192</v>
      </c>
      <c r="T127">
        <v>201</v>
      </c>
      <c r="U127">
        <v>1</v>
      </c>
      <c r="V127">
        <f t="shared" si="2"/>
        <v>0</v>
      </c>
      <c r="X127">
        <f t="shared" si="3"/>
        <v>1051.5</v>
      </c>
    </row>
    <row r="128" spans="1:24">
      <c r="A128" s="1">
        <v>11</v>
      </c>
      <c r="B128">
        <v>15</v>
      </c>
      <c r="C128">
        <v>32</v>
      </c>
      <c r="D128">
        <v>43</v>
      </c>
      <c r="E128">
        <v>1053</v>
      </c>
      <c r="F128">
        <v>61</v>
      </c>
      <c r="G128">
        <v>72</v>
      </c>
      <c r="H128">
        <v>4</v>
      </c>
      <c r="I128">
        <v>94</v>
      </c>
      <c r="J128">
        <v>101</v>
      </c>
      <c r="K128">
        <v>2</v>
      </c>
      <c r="L128">
        <v>121</v>
      </c>
      <c r="M128">
        <v>27</v>
      </c>
      <c r="N128">
        <v>143</v>
      </c>
      <c r="O128">
        <v>152</v>
      </c>
      <c r="P128">
        <v>1</v>
      </c>
      <c r="Q128">
        <v>173</v>
      </c>
      <c r="R128">
        <v>1</v>
      </c>
      <c r="S128">
        <v>191</v>
      </c>
      <c r="T128">
        <v>202</v>
      </c>
      <c r="U128">
        <v>1</v>
      </c>
      <c r="V128">
        <f t="shared" si="2"/>
        <v>0</v>
      </c>
      <c r="X128">
        <f t="shared" si="3"/>
        <v>1054</v>
      </c>
    </row>
    <row r="129" spans="1:24">
      <c r="A129" s="1">
        <v>14</v>
      </c>
      <c r="B129">
        <v>18</v>
      </c>
      <c r="C129">
        <v>34</v>
      </c>
      <c r="D129">
        <v>40</v>
      </c>
      <c r="E129">
        <v>1055</v>
      </c>
      <c r="F129">
        <v>61</v>
      </c>
      <c r="G129">
        <v>72</v>
      </c>
      <c r="H129">
        <v>4</v>
      </c>
      <c r="I129">
        <v>92</v>
      </c>
      <c r="J129">
        <v>101</v>
      </c>
      <c r="K129">
        <v>1</v>
      </c>
      <c r="L129">
        <v>122</v>
      </c>
      <c r="M129">
        <v>30</v>
      </c>
      <c r="N129">
        <v>143</v>
      </c>
      <c r="O129">
        <v>152</v>
      </c>
      <c r="P129">
        <v>2</v>
      </c>
      <c r="Q129">
        <v>173</v>
      </c>
      <c r="R129">
        <v>1</v>
      </c>
      <c r="S129">
        <v>191</v>
      </c>
      <c r="T129">
        <v>201</v>
      </c>
      <c r="U129">
        <v>1</v>
      </c>
      <c r="V129">
        <f t="shared" si="2"/>
        <v>0</v>
      </c>
      <c r="X129">
        <f t="shared" si="3"/>
        <v>1055.5</v>
      </c>
    </row>
    <row r="130" spans="1:24">
      <c r="A130" s="1">
        <v>12</v>
      </c>
      <c r="B130">
        <v>18</v>
      </c>
      <c r="C130">
        <v>34</v>
      </c>
      <c r="D130">
        <v>40</v>
      </c>
      <c r="E130">
        <v>1056</v>
      </c>
      <c r="F130">
        <v>61</v>
      </c>
      <c r="G130">
        <v>75</v>
      </c>
      <c r="H130">
        <v>3</v>
      </c>
      <c r="I130">
        <v>93</v>
      </c>
      <c r="J130">
        <v>103</v>
      </c>
      <c r="K130">
        <v>3</v>
      </c>
      <c r="L130">
        <v>121</v>
      </c>
      <c r="M130">
        <v>30</v>
      </c>
      <c r="N130">
        <v>141</v>
      </c>
      <c r="O130">
        <v>152</v>
      </c>
      <c r="P130">
        <v>2</v>
      </c>
      <c r="Q130">
        <v>173</v>
      </c>
      <c r="R130">
        <v>1</v>
      </c>
      <c r="S130">
        <v>191</v>
      </c>
      <c r="T130">
        <v>201</v>
      </c>
      <c r="U130">
        <v>2</v>
      </c>
      <c r="V130">
        <f t="shared" ref="V130:V193" si="4">U130-1</f>
        <v>1</v>
      </c>
      <c r="X130">
        <f t="shared" si="3"/>
        <v>1062</v>
      </c>
    </row>
    <row r="131" spans="1:24">
      <c r="A131" s="1">
        <v>12</v>
      </c>
      <c r="B131">
        <v>6</v>
      </c>
      <c r="C131">
        <v>32</v>
      </c>
      <c r="D131">
        <v>43</v>
      </c>
      <c r="E131">
        <v>1068</v>
      </c>
      <c r="F131">
        <v>61</v>
      </c>
      <c r="G131">
        <v>75</v>
      </c>
      <c r="H131">
        <v>4</v>
      </c>
      <c r="I131">
        <v>93</v>
      </c>
      <c r="J131">
        <v>101</v>
      </c>
      <c r="K131">
        <v>4</v>
      </c>
      <c r="L131">
        <v>123</v>
      </c>
      <c r="M131">
        <v>28</v>
      </c>
      <c r="N131">
        <v>143</v>
      </c>
      <c r="O131">
        <v>152</v>
      </c>
      <c r="P131">
        <v>1</v>
      </c>
      <c r="Q131">
        <v>173</v>
      </c>
      <c r="R131">
        <v>2</v>
      </c>
      <c r="S131">
        <v>191</v>
      </c>
      <c r="T131">
        <v>201</v>
      </c>
      <c r="U131">
        <v>1</v>
      </c>
      <c r="V131">
        <f t="shared" si="4"/>
        <v>0</v>
      </c>
      <c r="X131">
        <f t="shared" si="3"/>
        <v>1072</v>
      </c>
    </row>
    <row r="132" spans="1:24">
      <c r="A132" s="1">
        <v>14</v>
      </c>
      <c r="B132">
        <v>12</v>
      </c>
      <c r="C132">
        <v>32</v>
      </c>
      <c r="D132">
        <v>49</v>
      </c>
      <c r="E132">
        <v>1076</v>
      </c>
      <c r="F132">
        <v>61</v>
      </c>
      <c r="G132">
        <v>73</v>
      </c>
      <c r="H132">
        <v>2</v>
      </c>
      <c r="I132">
        <v>94</v>
      </c>
      <c r="J132">
        <v>101</v>
      </c>
      <c r="K132">
        <v>2</v>
      </c>
      <c r="L132">
        <v>121</v>
      </c>
      <c r="M132">
        <v>26</v>
      </c>
      <c r="N132">
        <v>143</v>
      </c>
      <c r="O132">
        <v>152</v>
      </c>
      <c r="P132">
        <v>1</v>
      </c>
      <c r="Q132">
        <v>173</v>
      </c>
      <c r="R132">
        <v>1</v>
      </c>
      <c r="S132">
        <v>192</v>
      </c>
      <c r="T132">
        <v>202</v>
      </c>
      <c r="U132">
        <v>1</v>
      </c>
      <c r="V132">
        <f t="shared" si="4"/>
        <v>0</v>
      </c>
      <c r="X132">
        <f t="shared" si="3"/>
        <v>1079</v>
      </c>
    </row>
    <row r="133" spans="1:24">
      <c r="A133" s="1">
        <v>12</v>
      </c>
      <c r="B133">
        <v>9</v>
      </c>
      <c r="C133">
        <v>32</v>
      </c>
      <c r="D133">
        <v>43</v>
      </c>
      <c r="E133">
        <v>1082</v>
      </c>
      <c r="F133">
        <v>61</v>
      </c>
      <c r="G133">
        <v>75</v>
      </c>
      <c r="H133">
        <v>4</v>
      </c>
      <c r="I133">
        <v>93</v>
      </c>
      <c r="J133">
        <v>101</v>
      </c>
      <c r="K133">
        <v>4</v>
      </c>
      <c r="L133">
        <v>123</v>
      </c>
      <c r="M133">
        <v>27</v>
      </c>
      <c r="N133">
        <v>143</v>
      </c>
      <c r="O133">
        <v>152</v>
      </c>
      <c r="P133">
        <v>2</v>
      </c>
      <c r="Q133">
        <v>172</v>
      </c>
      <c r="R133">
        <v>1</v>
      </c>
      <c r="S133">
        <v>191</v>
      </c>
      <c r="T133">
        <v>201</v>
      </c>
      <c r="U133">
        <v>1</v>
      </c>
      <c r="V133">
        <f t="shared" si="4"/>
        <v>0</v>
      </c>
      <c r="X133">
        <f t="shared" ref="X133:X196" si="5">(E133+E134)/2</f>
        <v>1082</v>
      </c>
    </row>
    <row r="134" spans="1:24">
      <c r="A134" s="1">
        <v>11</v>
      </c>
      <c r="B134">
        <v>12</v>
      </c>
      <c r="C134">
        <v>30</v>
      </c>
      <c r="D134">
        <v>40</v>
      </c>
      <c r="E134">
        <v>1082</v>
      </c>
      <c r="F134">
        <v>61</v>
      </c>
      <c r="G134">
        <v>73</v>
      </c>
      <c r="H134">
        <v>4</v>
      </c>
      <c r="I134">
        <v>93</v>
      </c>
      <c r="J134">
        <v>101</v>
      </c>
      <c r="K134">
        <v>4</v>
      </c>
      <c r="L134">
        <v>123</v>
      </c>
      <c r="M134">
        <v>48</v>
      </c>
      <c r="N134">
        <v>141</v>
      </c>
      <c r="O134">
        <v>152</v>
      </c>
      <c r="P134">
        <v>2</v>
      </c>
      <c r="Q134">
        <v>173</v>
      </c>
      <c r="R134">
        <v>1</v>
      </c>
      <c r="S134">
        <v>191</v>
      </c>
      <c r="T134">
        <v>201</v>
      </c>
      <c r="U134">
        <v>2</v>
      </c>
      <c r="V134">
        <f t="shared" si="4"/>
        <v>1</v>
      </c>
      <c r="X134">
        <f t="shared" si="5"/>
        <v>1087</v>
      </c>
    </row>
    <row r="135" spans="1:24">
      <c r="A135" s="1">
        <v>12</v>
      </c>
      <c r="B135">
        <v>12</v>
      </c>
      <c r="C135">
        <v>32</v>
      </c>
      <c r="D135">
        <v>43</v>
      </c>
      <c r="E135">
        <v>1092</v>
      </c>
      <c r="F135">
        <v>61</v>
      </c>
      <c r="G135">
        <v>73</v>
      </c>
      <c r="H135">
        <v>4</v>
      </c>
      <c r="I135">
        <v>92</v>
      </c>
      <c r="J135">
        <v>103</v>
      </c>
      <c r="K135">
        <v>4</v>
      </c>
      <c r="L135">
        <v>121</v>
      </c>
      <c r="M135">
        <v>49</v>
      </c>
      <c r="N135">
        <v>143</v>
      </c>
      <c r="O135">
        <v>152</v>
      </c>
      <c r="P135">
        <v>2</v>
      </c>
      <c r="Q135">
        <v>173</v>
      </c>
      <c r="R135">
        <v>1</v>
      </c>
      <c r="S135">
        <v>192</v>
      </c>
      <c r="T135">
        <v>201</v>
      </c>
      <c r="U135">
        <v>1</v>
      </c>
      <c r="V135">
        <f t="shared" si="4"/>
        <v>0</v>
      </c>
      <c r="X135">
        <f t="shared" si="5"/>
        <v>1095</v>
      </c>
    </row>
    <row r="136" spans="1:24">
      <c r="A136" s="1">
        <v>14</v>
      </c>
      <c r="B136">
        <v>18</v>
      </c>
      <c r="C136">
        <v>34</v>
      </c>
      <c r="D136">
        <v>43</v>
      </c>
      <c r="E136">
        <v>1098</v>
      </c>
      <c r="F136">
        <v>61</v>
      </c>
      <c r="G136">
        <v>71</v>
      </c>
      <c r="H136">
        <v>4</v>
      </c>
      <c r="I136">
        <v>92</v>
      </c>
      <c r="J136">
        <v>101</v>
      </c>
      <c r="K136">
        <v>4</v>
      </c>
      <c r="L136">
        <v>123</v>
      </c>
      <c r="M136">
        <v>65</v>
      </c>
      <c r="N136">
        <v>143</v>
      </c>
      <c r="O136">
        <v>152</v>
      </c>
      <c r="P136">
        <v>2</v>
      </c>
      <c r="Q136">
        <v>171</v>
      </c>
      <c r="R136">
        <v>1</v>
      </c>
      <c r="S136">
        <v>191</v>
      </c>
      <c r="T136">
        <v>201</v>
      </c>
      <c r="U136">
        <v>1</v>
      </c>
      <c r="V136">
        <f t="shared" si="4"/>
        <v>0</v>
      </c>
      <c r="X136">
        <f t="shared" si="5"/>
        <v>1099.5</v>
      </c>
    </row>
    <row r="137" spans="1:24">
      <c r="A137" s="1">
        <v>14</v>
      </c>
      <c r="B137">
        <v>12</v>
      </c>
      <c r="C137">
        <v>32</v>
      </c>
      <c r="D137">
        <v>40</v>
      </c>
      <c r="E137">
        <v>1101</v>
      </c>
      <c r="F137">
        <v>61</v>
      </c>
      <c r="G137">
        <v>73</v>
      </c>
      <c r="H137">
        <v>3</v>
      </c>
      <c r="I137">
        <v>94</v>
      </c>
      <c r="J137">
        <v>101</v>
      </c>
      <c r="K137">
        <v>2</v>
      </c>
      <c r="L137">
        <v>121</v>
      </c>
      <c r="M137">
        <v>27</v>
      </c>
      <c r="N137">
        <v>143</v>
      </c>
      <c r="O137">
        <v>152</v>
      </c>
      <c r="P137">
        <v>2</v>
      </c>
      <c r="Q137">
        <v>173</v>
      </c>
      <c r="R137">
        <v>1</v>
      </c>
      <c r="S137">
        <v>192</v>
      </c>
      <c r="T137">
        <v>201</v>
      </c>
      <c r="U137">
        <v>1</v>
      </c>
      <c r="V137">
        <f t="shared" si="4"/>
        <v>0</v>
      </c>
      <c r="X137">
        <f t="shared" si="5"/>
        <v>1102</v>
      </c>
    </row>
    <row r="138" spans="1:24">
      <c r="A138" s="1">
        <v>12</v>
      </c>
      <c r="B138">
        <v>12</v>
      </c>
      <c r="C138">
        <v>32</v>
      </c>
      <c r="D138">
        <v>43</v>
      </c>
      <c r="E138">
        <v>1103</v>
      </c>
      <c r="F138">
        <v>61</v>
      </c>
      <c r="G138">
        <v>74</v>
      </c>
      <c r="H138">
        <v>4</v>
      </c>
      <c r="I138">
        <v>93</v>
      </c>
      <c r="J138">
        <v>103</v>
      </c>
      <c r="K138">
        <v>3</v>
      </c>
      <c r="L138">
        <v>121</v>
      </c>
      <c r="M138">
        <v>29</v>
      </c>
      <c r="N138">
        <v>143</v>
      </c>
      <c r="O138">
        <v>152</v>
      </c>
      <c r="P138">
        <v>2</v>
      </c>
      <c r="Q138">
        <v>173</v>
      </c>
      <c r="R138">
        <v>1</v>
      </c>
      <c r="S138">
        <v>191</v>
      </c>
      <c r="T138">
        <v>202</v>
      </c>
      <c r="U138">
        <v>1</v>
      </c>
      <c r="V138">
        <f t="shared" si="4"/>
        <v>0</v>
      </c>
      <c r="X138">
        <f t="shared" si="5"/>
        <v>1105</v>
      </c>
    </row>
    <row r="139" spans="1:24">
      <c r="A139" s="1">
        <v>11</v>
      </c>
      <c r="B139">
        <v>12</v>
      </c>
      <c r="C139">
        <v>32</v>
      </c>
      <c r="D139">
        <v>43</v>
      </c>
      <c r="E139">
        <v>1107</v>
      </c>
      <c r="F139">
        <v>61</v>
      </c>
      <c r="G139">
        <v>73</v>
      </c>
      <c r="H139">
        <v>2</v>
      </c>
      <c r="I139">
        <v>93</v>
      </c>
      <c r="J139">
        <v>101</v>
      </c>
      <c r="K139">
        <v>2</v>
      </c>
      <c r="L139">
        <v>121</v>
      </c>
      <c r="M139">
        <v>20</v>
      </c>
      <c r="N139">
        <v>143</v>
      </c>
      <c r="O139">
        <v>151</v>
      </c>
      <c r="P139">
        <v>1</v>
      </c>
      <c r="Q139">
        <v>174</v>
      </c>
      <c r="R139">
        <v>2</v>
      </c>
      <c r="S139">
        <v>192</v>
      </c>
      <c r="T139">
        <v>201</v>
      </c>
      <c r="U139">
        <v>1</v>
      </c>
      <c r="V139">
        <f t="shared" si="4"/>
        <v>0</v>
      </c>
      <c r="X139">
        <f t="shared" si="5"/>
        <v>1107.5</v>
      </c>
    </row>
    <row r="140" spans="1:24">
      <c r="A140" s="1">
        <v>11</v>
      </c>
      <c r="B140">
        <v>12</v>
      </c>
      <c r="C140">
        <v>30</v>
      </c>
      <c r="D140">
        <v>45</v>
      </c>
      <c r="E140">
        <v>1108</v>
      </c>
      <c r="F140">
        <v>61</v>
      </c>
      <c r="G140">
        <v>74</v>
      </c>
      <c r="H140">
        <v>4</v>
      </c>
      <c r="I140">
        <v>93</v>
      </c>
      <c r="J140">
        <v>101</v>
      </c>
      <c r="K140">
        <v>3</v>
      </c>
      <c r="L140">
        <v>121</v>
      </c>
      <c r="M140">
        <v>28</v>
      </c>
      <c r="N140">
        <v>143</v>
      </c>
      <c r="O140">
        <v>152</v>
      </c>
      <c r="P140">
        <v>2</v>
      </c>
      <c r="Q140">
        <v>173</v>
      </c>
      <c r="R140">
        <v>1</v>
      </c>
      <c r="S140">
        <v>191</v>
      </c>
      <c r="T140">
        <v>201</v>
      </c>
      <c r="U140">
        <v>2</v>
      </c>
      <c r="V140">
        <f t="shared" si="4"/>
        <v>1</v>
      </c>
      <c r="X140">
        <f t="shared" si="5"/>
        <v>1110.5</v>
      </c>
    </row>
    <row r="141" spans="1:24">
      <c r="A141" s="1">
        <v>12</v>
      </c>
      <c r="B141">
        <v>18</v>
      </c>
      <c r="C141">
        <v>32</v>
      </c>
      <c r="D141">
        <v>43</v>
      </c>
      <c r="E141">
        <v>1113</v>
      </c>
      <c r="F141">
        <v>61</v>
      </c>
      <c r="G141">
        <v>73</v>
      </c>
      <c r="H141">
        <v>4</v>
      </c>
      <c r="I141">
        <v>92</v>
      </c>
      <c r="J141">
        <v>103</v>
      </c>
      <c r="K141">
        <v>4</v>
      </c>
      <c r="L141">
        <v>121</v>
      </c>
      <c r="M141">
        <v>26</v>
      </c>
      <c r="N141">
        <v>143</v>
      </c>
      <c r="O141">
        <v>152</v>
      </c>
      <c r="P141">
        <v>1</v>
      </c>
      <c r="Q141">
        <v>172</v>
      </c>
      <c r="R141">
        <v>2</v>
      </c>
      <c r="S141">
        <v>191</v>
      </c>
      <c r="T141">
        <v>201</v>
      </c>
      <c r="U141">
        <v>1</v>
      </c>
      <c r="V141">
        <f t="shared" si="4"/>
        <v>0</v>
      </c>
      <c r="X141">
        <f t="shared" si="5"/>
        <v>1118</v>
      </c>
    </row>
    <row r="142" spans="1:24">
      <c r="A142" s="1">
        <v>14</v>
      </c>
      <c r="B142">
        <v>12</v>
      </c>
      <c r="C142">
        <v>32</v>
      </c>
      <c r="D142">
        <v>42</v>
      </c>
      <c r="E142">
        <v>1123</v>
      </c>
      <c r="F142">
        <v>63</v>
      </c>
      <c r="G142">
        <v>73</v>
      </c>
      <c r="H142">
        <v>4</v>
      </c>
      <c r="I142">
        <v>92</v>
      </c>
      <c r="J142">
        <v>101</v>
      </c>
      <c r="K142">
        <v>4</v>
      </c>
      <c r="L142">
        <v>123</v>
      </c>
      <c r="M142">
        <v>29</v>
      </c>
      <c r="N142">
        <v>143</v>
      </c>
      <c r="O142">
        <v>151</v>
      </c>
      <c r="P142">
        <v>1</v>
      </c>
      <c r="Q142">
        <v>172</v>
      </c>
      <c r="R142">
        <v>1</v>
      </c>
      <c r="S142">
        <v>191</v>
      </c>
      <c r="T142">
        <v>201</v>
      </c>
      <c r="U142">
        <v>2</v>
      </c>
      <c r="V142">
        <f t="shared" si="4"/>
        <v>1</v>
      </c>
      <c r="X142">
        <f t="shared" si="5"/>
        <v>1124.5</v>
      </c>
    </row>
    <row r="143" spans="1:24">
      <c r="A143" s="1">
        <v>14</v>
      </c>
      <c r="B143">
        <v>18</v>
      </c>
      <c r="C143">
        <v>32</v>
      </c>
      <c r="D143">
        <v>43</v>
      </c>
      <c r="E143">
        <v>1126</v>
      </c>
      <c r="F143">
        <v>65</v>
      </c>
      <c r="G143">
        <v>72</v>
      </c>
      <c r="H143">
        <v>4</v>
      </c>
      <c r="I143">
        <v>92</v>
      </c>
      <c r="J143">
        <v>101</v>
      </c>
      <c r="K143">
        <v>2</v>
      </c>
      <c r="L143">
        <v>121</v>
      </c>
      <c r="M143">
        <v>21</v>
      </c>
      <c r="N143">
        <v>143</v>
      </c>
      <c r="O143">
        <v>151</v>
      </c>
      <c r="P143">
        <v>1</v>
      </c>
      <c r="Q143">
        <v>173</v>
      </c>
      <c r="R143">
        <v>1</v>
      </c>
      <c r="S143">
        <v>192</v>
      </c>
      <c r="T143">
        <v>201</v>
      </c>
      <c r="U143">
        <v>1</v>
      </c>
      <c r="V143">
        <f t="shared" si="4"/>
        <v>0</v>
      </c>
      <c r="X143">
        <f t="shared" si="5"/>
        <v>1126</v>
      </c>
    </row>
    <row r="144" spans="1:24">
      <c r="A144" s="1">
        <v>13</v>
      </c>
      <c r="B144">
        <v>9</v>
      </c>
      <c r="C144">
        <v>32</v>
      </c>
      <c r="D144">
        <v>43</v>
      </c>
      <c r="E144">
        <v>1126</v>
      </c>
      <c r="F144">
        <v>62</v>
      </c>
      <c r="G144">
        <v>75</v>
      </c>
      <c r="H144">
        <v>2</v>
      </c>
      <c r="I144">
        <v>91</v>
      </c>
      <c r="J144">
        <v>101</v>
      </c>
      <c r="K144">
        <v>4</v>
      </c>
      <c r="L144">
        <v>121</v>
      </c>
      <c r="M144">
        <v>49</v>
      </c>
      <c r="N144">
        <v>143</v>
      </c>
      <c r="O144">
        <v>152</v>
      </c>
      <c r="P144">
        <v>1</v>
      </c>
      <c r="Q144">
        <v>173</v>
      </c>
      <c r="R144">
        <v>1</v>
      </c>
      <c r="S144">
        <v>191</v>
      </c>
      <c r="T144">
        <v>201</v>
      </c>
      <c r="U144">
        <v>1</v>
      </c>
      <c r="V144">
        <f t="shared" si="4"/>
        <v>0</v>
      </c>
      <c r="X144">
        <f t="shared" si="5"/>
        <v>1128.5</v>
      </c>
    </row>
    <row r="145" spans="1:24">
      <c r="A145" s="1">
        <v>11</v>
      </c>
      <c r="B145">
        <v>18</v>
      </c>
      <c r="C145">
        <v>32</v>
      </c>
      <c r="D145">
        <v>42</v>
      </c>
      <c r="E145">
        <v>1131</v>
      </c>
      <c r="F145">
        <v>61</v>
      </c>
      <c r="G145">
        <v>71</v>
      </c>
      <c r="H145">
        <v>4</v>
      </c>
      <c r="I145">
        <v>92</v>
      </c>
      <c r="J145">
        <v>101</v>
      </c>
      <c r="K145">
        <v>2</v>
      </c>
      <c r="L145">
        <v>123</v>
      </c>
      <c r="M145">
        <v>33</v>
      </c>
      <c r="N145">
        <v>143</v>
      </c>
      <c r="O145">
        <v>152</v>
      </c>
      <c r="P145">
        <v>1</v>
      </c>
      <c r="Q145">
        <v>173</v>
      </c>
      <c r="R145">
        <v>1</v>
      </c>
      <c r="S145">
        <v>191</v>
      </c>
      <c r="T145">
        <v>201</v>
      </c>
      <c r="U145">
        <v>2</v>
      </c>
      <c r="V145">
        <f t="shared" si="4"/>
        <v>1</v>
      </c>
      <c r="X145">
        <f t="shared" si="5"/>
        <v>1133.5</v>
      </c>
    </row>
    <row r="146" spans="1:24">
      <c r="A146" s="1">
        <v>12</v>
      </c>
      <c r="B146">
        <v>9</v>
      </c>
      <c r="C146">
        <v>34</v>
      </c>
      <c r="D146">
        <v>46</v>
      </c>
      <c r="E146">
        <v>1136</v>
      </c>
      <c r="F146">
        <v>64</v>
      </c>
      <c r="G146">
        <v>75</v>
      </c>
      <c r="H146">
        <v>4</v>
      </c>
      <c r="I146">
        <v>93</v>
      </c>
      <c r="J146">
        <v>101</v>
      </c>
      <c r="K146">
        <v>3</v>
      </c>
      <c r="L146">
        <v>124</v>
      </c>
      <c r="M146">
        <v>32</v>
      </c>
      <c r="N146">
        <v>143</v>
      </c>
      <c r="O146">
        <v>153</v>
      </c>
      <c r="P146">
        <v>2</v>
      </c>
      <c r="Q146">
        <v>173</v>
      </c>
      <c r="R146">
        <v>2</v>
      </c>
      <c r="S146">
        <v>191</v>
      </c>
      <c r="T146">
        <v>201</v>
      </c>
      <c r="U146">
        <v>2</v>
      </c>
      <c r="V146">
        <f t="shared" si="4"/>
        <v>1</v>
      </c>
      <c r="X146">
        <f t="shared" si="5"/>
        <v>1137</v>
      </c>
    </row>
    <row r="147" spans="1:24">
      <c r="A147" s="1">
        <v>11</v>
      </c>
      <c r="B147">
        <v>9</v>
      </c>
      <c r="C147">
        <v>34</v>
      </c>
      <c r="D147">
        <v>43</v>
      </c>
      <c r="E147">
        <v>1138</v>
      </c>
      <c r="F147">
        <v>61</v>
      </c>
      <c r="G147">
        <v>73</v>
      </c>
      <c r="H147">
        <v>4</v>
      </c>
      <c r="I147">
        <v>93</v>
      </c>
      <c r="J147">
        <v>101</v>
      </c>
      <c r="K147">
        <v>4</v>
      </c>
      <c r="L147">
        <v>121</v>
      </c>
      <c r="M147">
        <v>25</v>
      </c>
      <c r="N147">
        <v>143</v>
      </c>
      <c r="O147">
        <v>152</v>
      </c>
      <c r="P147">
        <v>2</v>
      </c>
      <c r="Q147">
        <v>172</v>
      </c>
      <c r="R147">
        <v>1</v>
      </c>
      <c r="S147">
        <v>191</v>
      </c>
      <c r="T147">
        <v>201</v>
      </c>
      <c r="U147">
        <v>1</v>
      </c>
      <c r="V147">
        <f t="shared" si="4"/>
        <v>0</v>
      </c>
      <c r="X147">
        <f t="shared" si="5"/>
        <v>1143.5</v>
      </c>
    </row>
    <row r="148" spans="1:24">
      <c r="A148" s="1">
        <v>14</v>
      </c>
      <c r="B148">
        <v>18</v>
      </c>
      <c r="C148">
        <v>34</v>
      </c>
      <c r="D148">
        <v>43</v>
      </c>
      <c r="E148">
        <v>1149</v>
      </c>
      <c r="F148">
        <v>64</v>
      </c>
      <c r="G148">
        <v>73</v>
      </c>
      <c r="H148">
        <v>4</v>
      </c>
      <c r="I148">
        <v>93</v>
      </c>
      <c r="J148">
        <v>101</v>
      </c>
      <c r="K148">
        <v>3</v>
      </c>
      <c r="L148">
        <v>121</v>
      </c>
      <c r="M148">
        <v>46</v>
      </c>
      <c r="N148">
        <v>143</v>
      </c>
      <c r="O148">
        <v>152</v>
      </c>
      <c r="P148">
        <v>2</v>
      </c>
      <c r="Q148">
        <v>173</v>
      </c>
      <c r="R148">
        <v>1</v>
      </c>
      <c r="S148">
        <v>191</v>
      </c>
      <c r="T148">
        <v>201</v>
      </c>
      <c r="U148">
        <v>1</v>
      </c>
      <c r="V148">
        <f t="shared" si="4"/>
        <v>0</v>
      </c>
      <c r="X148">
        <f t="shared" si="5"/>
        <v>1151.5</v>
      </c>
    </row>
    <row r="149" spans="1:24">
      <c r="A149" s="1">
        <v>14</v>
      </c>
      <c r="B149">
        <v>11</v>
      </c>
      <c r="C149">
        <v>34</v>
      </c>
      <c r="D149">
        <v>43</v>
      </c>
      <c r="E149">
        <v>1154</v>
      </c>
      <c r="F149">
        <v>62</v>
      </c>
      <c r="G149">
        <v>71</v>
      </c>
      <c r="H149">
        <v>4</v>
      </c>
      <c r="I149">
        <v>92</v>
      </c>
      <c r="J149">
        <v>101</v>
      </c>
      <c r="K149">
        <v>4</v>
      </c>
      <c r="L149">
        <v>121</v>
      </c>
      <c r="M149">
        <v>57</v>
      </c>
      <c r="N149">
        <v>143</v>
      </c>
      <c r="O149">
        <v>152</v>
      </c>
      <c r="P149">
        <v>3</v>
      </c>
      <c r="Q149">
        <v>172</v>
      </c>
      <c r="R149">
        <v>1</v>
      </c>
      <c r="S149">
        <v>191</v>
      </c>
      <c r="T149">
        <v>201</v>
      </c>
      <c r="U149">
        <v>1</v>
      </c>
      <c r="V149">
        <f t="shared" si="4"/>
        <v>0</v>
      </c>
      <c r="X149">
        <f t="shared" si="5"/>
        <v>1154</v>
      </c>
    </row>
    <row r="150" spans="1:24">
      <c r="A150" s="1">
        <v>12</v>
      </c>
      <c r="B150">
        <v>9</v>
      </c>
      <c r="C150">
        <v>34</v>
      </c>
      <c r="D150">
        <v>43</v>
      </c>
      <c r="E150">
        <v>1154</v>
      </c>
      <c r="F150">
        <v>61</v>
      </c>
      <c r="G150">
        <v>75</v>
      </c>
      <c r="H150">
        <v>2</v>
      </c>
      <c r="I150">
        <v>93</v>
      </c>
      <c r="J150">
        <v>101</v>
      </c>
      <c r="K150">
        <v>4</v>
      </c>
      <c r="L150">
        <v>121</v>
      </c>
      <c r="M150">
        <v>37</v>
      </c>
      <c r="N150">
        <v>143</v>
      </c>
      <c r="O150">
        <v>152</v>
      </c>
      <c r="P150">
        <v>3</v>
      </c>
      <c r="Q150">
        <v>172</v>
      </c>
      <c r="R150">
        <v>1</v>
      </c>
      <c r="S150">
        <v>191</v>
      </c>
      <c r="T150">
        <v>201</v>
      </c>
      <c r="U150">
        <v>1</v>
      </c>
      <c r="V150">
        <f t="shared" si="4"/>
        <v>0</v>
      </c>
      <c r="X150">
        <f t="shared" si="5"/>
        <v>1154.5</v>
      </c>
    </row>
    <row r="151" spans="1:24">
      <c r="A151" s="1">
        <v>12</v>
      </c>
      <c r="B151">
        <v>12</v>
      </c>
      <c r="C151">
        <v>32</v>
      </c>
      <c r="D151">
        <v>43</v>
      </c>
      <c r="E151">
        <v>1155</v>
      </c>
      <c r="F151">
        <v>61</v>
      </c>
      <c r="G151">
        <v>75</v>
      </c>
      <c r="H151">
        <v>3</v>
      </c>
      <c r="I151">
        <v>94</v>
      </c>
      <c r="J151">
        <v>103</v>
      </c>
      <c r="K151">
        <v>3</v>
      </c>
      <c r="L151">
        <v>121</v>
      </c>
      <c r="M151">
        <v>40</v>
      </c>
      <c r="N151">
        <v>141</v>
      </c>
      <c r="O151">
        <v>152</v>
      </c>
      <c r="P151">
        <v>2</v>
      </c>
      <c r="Q151">
        <v>172</v>
      </c>
      <c r="R151">
        <v>1</v>
      </c>
      <c r="S151">
        <v>191</v>
      </c>
      <c r="T151">
        <v>201</v>
      </c>
      <c r="U151">
        <v>1</v>
      </c>
      <c r="V151">
        <f t="shared" si="4"/>
        <v>0</v>
      </c>
      <c r="X151">
        <f t="shared" si="5"/>
        <v>1156.5</v>
      </c>
    </row>
    <row r="152" spans="1:24">
      <c r="A152" s="1">
        <v>12</v>
      </c>
      <c r="B152">
        <v>12</v>
      </c>
      <c r="C152">
        <v>32</v>
      </c>
      <c r="D152">
        <v>43</v>
      </c>
      <c r="E152">
        <v>1158</v>
      </c>
      <c r="F152">
        <v>63</v>
      </c>
      <c r="G152">
        <v>73</v>
      </c>
      <c r="H152">
        <v>3</v>
      </c>
      <c r="I152">
        <v>91</v>
      </c>
      <c r="J152">
        <v>101</v>
      </c>
      <c r="K152">
        <v>1</v>
      </c>
      <c r="L152">
        <v>123</v>
      </c>
      <c r="M152">
        <v>26</v>
      </c>
      <c r="N152">
        <v>143</v>
      </c>
      <c r="O152">
        <v>152</v>
      </c>
      <c r="P152">
        <v>1</v>
      </c>
      <c r="Q152">
        <v>173</v>
      </c>
      <c r="R152">
        <v>1</v>
      </c>
      <c r="S152">
        <v>192</v>
      </c>
      <c r="T152">
        <v>201</v>
      </c>
      <c r="U152">
        <v>1</v>
      </c>
      <c r="V152">
        <f t="shared" si="4"/>
        <v>0</v>
      </c>
      <c r="X152">
        <f t="shared" si="5"/>
        <v>1160.5</v>
      </c>
    </row>
    <row r="153" spans="1:24">
      <c r="A153" s="1">
        <v>14</v>
      </c>
      <c r="B153">
        <v>12</v>
      </c>
      <c r="C153">
        <v>34</v>
      </c>
      <c r="D153">
        <v>40</v>
      </c>
      <c r="E153">
        <v>1163</v>
      </c>
      <c r="F153">
        <v>63</v>
      </c>
      <c r="G153">
        <v>73</v>
      </c>
      <c r="H153">
        <v>4</v>
      </c>
      <c r="I153">
        <v>93</v>
      </c>
      <c r="J153">
        <v>101</v>
      </c>
      <c r="K153">
        <v>4</v>
      </c>
      <c r="L153">
        <v>121</v>
      </c>
      <c r="M153">
        <v>44</v>
      </c>
      <c r="N153">
        <v>143</v>
      </c>
      <c r="O153">
        <v>152</v>
      </c>
      <c r="P153">
        <v>1</v>
      </c>
      <c r="Q153">
        <v>173</v>
      </c>
      <c r="R153">
        <v>1</v>
      </c>
      <c r="S153">
        <v>192</v>
      </c>
      <c r="T153">
        <v>201</v>
      </c>
      <c r="U153">
        <v>1</v>
      </c>
      <c r="V153">
        <f t="shared" si="4"/>
        <v>0</v>
      </c>
      <c r="X153">
        <f t="shared" si="5"/>
        <v>1163.5</v>
      </c>
    </row>
    <row r="154" spans="1:24">
      <c r="A154" s="1">
        <v>11</v>
      </c>
      <c r="B154">
        <v>8</v>
      </c>
      <c r="C154">
        <v>34</v>
      </c>
      <c r="D154">
        <v>410</v>
      </c>
      <c r="E154">
        <v>1164</v>
      </c>
      <c r="F154">
        <v>61</v>
      </c>
      <c r="G154">
        <v>75</v>
      </c>
      <c r="H154">
        <v>3</v>
      </c>
      <c r="I154">
        <v>93</v>
      </c>
      <c r="J154">
        <v>101</v>
      </c>
      <c r="K154">
        <v>4</v>
      </c>
      <c r="L154">
        <v>124</v>
      </c>
      <c r="M154">
        <v>51</v>
      </c>
      <c r="N154">
        <v>141</v>
      </c>
      <c r="O154">
        <v>153</v>
      </c>
      <c r="P154">
        <v>2</v>
      </c>
      <c r="Q154">
        <v>174</v>
      </c>
      <c r="R154">
        <v>2</v>
      </c>
      <c r="S154">
        <v>192</v>
      </c>
      <c r="T154">
        <v>201</v>
      </c>
      <c r="U154">
        <v>1</v>
      </c>
      <c r="V154">
        <f t="shared" si="4"/>
        <v>0</v>
      </c>
      <c r="X154">
        <f t="shared" si="5"/>
        <v>1166</v>
      </c>
    </row>
    <row r="155" spans="1:24">
      <c r="A155" s="1">
        <v>11</v>
      </c>
      <c r="B155">
        <v>12</v>
      </c>
      <c r="C155">
        <v>32</v>
      </c>
      <c r="D155">
        <v>40</v>
      </c>
      <c r="E155">
        <v>1168</v>
      </c>
      <c r="F155">
        <v>61</v>
      </c>
      <c r="G155">
        <v>73</v>
      </c>
      <c r="H155">
        <v>4</v>
      </c>
      <c r="I155">
        <v>94</v>
      </c>
      <c r="J155">
        <v>101</v>
      </c>
      <c r="K155">
        <v>3</v>
      </c>
      <c r="L155">
        <v>121</v>
      </c>
      <c r="M155">
        <v>27</v>
      </c>
      <c r="N155">
        <v>143</v>
      </c>
      <c r="O155">
        <v>152</v>
      </c>
      <c r="P155">
        <v>1</v>
      </c>
      <c r="Q155">
        <v>172</v>
      </c>
      <c r="R155">
        <v>1</v>
      </c>
      <c r="S155">
        <v>191</v>
      </c>
      <c r="T155">
        <v>201</v>
      </c>
      <c r="U155">
        <v>1</v>
      </c>
      <c r="V155">
        <f t="shared" si="4"/>
        <v>0</v>
      </c>
      <c r="X155">
        <f t="shared" si="5"/>
        <v>1168.5</v>
      </c>
    </row>
    <row r="156" spans="1:24">
      <c r="A156" s="1">
        <v>11</v>
      </c>
      <c r="B156">
        <v>6</v>
      </c>
      <c r="C156">
        <v>34</v>
      </c>
      <c r="D156">
        <v>43</v>
      </c>
      <c r="E156">
        <v>1169</v>
      </c>
      <c r="F156">
        <v>65</v>
      </c>
      <c r="G156">
        <v>75</v>
      </c>
      <c r="H156">
        <v>4</v>
      </c>
      <c r="I156">
        <v>93</v>
      </c>
      <c r="J156">
        <v>101</v>
      </c>
      <c r="K156">
        <v>4</v>
      </c>
      <c r="L156">
        <v>121</v>
      </c>
      <c r="M156">
        <v>67</v>
      </c>
      <c r="N156">
        <v>143</v>
      </c>
      <c r="O156">
        <v>152</v>
      </c>
      <c r="P156">
        <v>2</v>
      </c>
      <c r="Q156">
        <v>173</v>
      </c>
      <c r="R156">
        <v>1</v>
      </c>
      <c r="S156">
        <v>192</v>
      </c>
      <c r="T156">
        <v>201</v>
      </c>
      <c r="U156">
        <v>1</v>
      </c>
      <c r="V156">
        <f t="shared" si="4"/>
        <v>0</v>
      </c>
      <c r="X156">
        <f t="shared" si="5"/>
        <v>1169</v>
      </c>
    </row>
    <row r="157" spans="1:24">
      <c r="A157" s="1">
        <v>14</v>
      </c>
      <c r="B157">
        <v>18</v>
      </c>
      <c r="C157">
        <v>34</v>
      </c>
      <c r="D157">
        <v>43</v>
      </c>
      <c r="E157">
        <v>1169</v>
      </c>
      <c r="F157">
        <v>65</v>
      </c>
      <c r="G157">
        <v>73</v>
      </c>
      <c r="H157">
        <v>4</v>
      </c>
      <c r="I157">
        <v>93</v>
      </c>
      <c r="J157">
        <v>101</v>
      </c>
      <c r="K157">
        <v>3</v>
      </c>
      <c r="L157">
        <v>122</v>
      </c>
      <c r="M157">
        <v>29</v>
      </c>
      <c r="N157">
        <v>143</v>
      </c>
      <c r="O157">
        <v>152</v>
      </c>
      <c r="P157">
        <v>2</v>
      </c>
      <c r="Q157">
        <v>173</v>
      </c>
      <c r="R157">
        <v>1</v>
      </c>
      <c r="S157">
        <v>192</v>
      </c>
      <c r="T157">
        <v>201</v>
      </c>
      <c r="U157">
        <v>1</v>
      </c>
      <c r="V157">
        <f t="shared" si="4"/>
        <v>0</v>
      </c>
      <c r="X157">
        <f t="shared" si="5"/>
        <v>1172</v>
      </c>
    </row>
    <row r="158" spans="1:24">
      <c r="A158" s="1">
        <v>12</v>
      </c>
      <c r="B158">
        <v>16</v>
      </c>
      <c r="C158">
        <v>34</v>
      </c>
      <c r="D158">
        <v>40</v>
      </c>
      <c r="E158">
        <v>1175</v>
      </c>
      <c r="F158">
        <v>61</v>
      </c>
      <c r="G158">
        <v>71</v>
      </c>
      <c r="H158">
        <v>2</v>
      </c>
      <c r="I158">
        <v>93</v>
      </c>
      <c r="J158">
        <v>101</v>
      </c>
      <c r="K158">
        <v>3</v>
      </c>
      <c r="L158">
        <v>123</v>
      </c>
      <c r="M158">
        <v>68</v>
      </c>
      <c r="N158">
        <v>143</v>
      </c>
      <c r="O158">
        <v>153</v>
      </c>
      <c r="P158">
        <v>3</v>
      </c>
      <c r="Q158">
        <v>171</v>
      </c>
      <c r="R158">
        <v>1</v>
      </c>
      <c r="S158">
        <v>192</v>
      </c>
      <c r="T158">
        <v>201</v>
      </c>
      <c r="U158">
        <v>1</v>
      </c>
      <c r="V158">
        <f t="shared" si="4"/>
        <v>0</v>
      </c>
      <c r="X158">
        <f t="shared" si="5"/>
        <v>1180</v>
      </c>
    </row>
    <row r="159" spans="1:24">
      <c r="A159" s="1">
        <v>14</v>
      </c>
      <c r="B159">
        <v>12</v>
      </c>
      <c r="C159">
        <v>34</v>
      </c>
      <c r="D159">
        <v>49</v>
      </c>
      <c r="E159">
        <v>1185</v>
      </c>
      <c r="F159">
        <v>61</v>
      </c>
      <c r="G159">
        <v>73</v>
      </c>
      <c r="H159">
        <v>3</v>
      </c>
      <c r="I159">
        <v>92</v>
      </c>
      <c r="J159">
        <v>101</v>
      </c>
      <c r="K159">
        <v>2</v>
      </c>
      <c r="L159">
        <v>121</v>
      </c>
      <c r="M159">
        <v>27</v>
      </c>
      <c r="N159">
        <v>143</v>
      </c>
      <c r="O159">
        <v>152</v>
      </c>
      <c r="P159">
        <v>2</v>
      </c>
      <c r="Q159">
        <v>173</v>
      </c>
      <c r="R159">
        <v>1</v>
      </c>
      <c r="S159">
        <v>191</v>
      </c>
      <c r="T159">
        <v>201</v>
      </c>
      <c r="U159">
        <v>1</v>
      </c>
      <c r="V159">
        <f t="shared" si="4"/>
        <v>0</v>
      </c>
      <c r="X159">
        <f t="shared" si="5"/>
        <v>1186.5</v>
      </c>
    </row>
    <row r="160" spans="1:24">
      <c r="A160" s="1">
        <v>12</v>
      </c>
      <c r="B160">
        <v>21</v>
      </c>
      <c r="C160">
        <v>32</v>
      </c>
      <c r="D160">
        <v>49</v>
      </c>
      <c r="E160">
        <v>1188</v>
      </c>
      <c r="F160">
        <v>61</v>
      </c>
      <c r="G160">
        <v>75</v>
      </c>
      <c r="H160">
        <v>2</v>
      </c>
      <c r="I160">
        <v>92</v>
      </c>
      <c r="J160">
        <v>101</v>
      </c>
      <c r="K160">
        <v>4</v>
      </c>
      <c r="L160">
        <v>122</v>
      </c>
      <c r="M160">
        <v>39</v>
      </c>
      <c r="N160">
        <v>143</v>
      </c>
      <c r="O160">
        <v>152</v>
      </c>
      <c r="P160">
        <v>1</v>
      </c>
      <c r="Q160">
        <v>173</v>
      </c>
      <c r="R160">
        <v>2</v>
      </c>
      <c r="S160">
        <v>191</v>
      </c>
      <c r="T160">
        <v>201</v>
      </c>
      <c r="U160">
        <v>2</v>
      </c>
      <c r="V160">
        <f t="shared" si="4"/>
        <v>1</v>
      </c>
      <c r="X160">
        <f t="shared" si="5"/>
        <v>1189</v>
      </c>
    </row>
    <row r="161" spans="1:24">
      <c r="A161" s="1">
        <v>11</v>
      </c>
      <c r="B161">
        <v>18</v>
      </c>
      <c r="C161">
        <v>34</v>
      </c>
      <c r="D161">
        <v>45</v>
      </c>
      <c r="E161">
        <v>1190</v>
      </c>
      <c r="F161">
        <v>61</v>
      </c>
      <c r="G161">
        <v>71</v>
      </c>
      <c r="H161">
        <v>2</v>
      </c>
      <c r="I161">
        <v>92</v>
      </c>
      <c r="J161">
        <v>101</v>
      </c>
      <c r="K161">
        <v>4</v>
      </c>
      <c r="L161">
        <v>124</v>
      </c>
      <c r="M161">
        <v>55</v>
      </c>
      <c r="N161">
        <v>143</v>
      </c>
      <c r="O161">
        <v>153</v>
      </c>
      <c r="P161">
        <v>3</v>
      </c>
      <c r="Q161">
        <v>171</v>
      </c>
      <c r="R161">
        <v>2</v>
      </c>
      <c r="S161">
        <v>191</v>
      </c>
      <c r="T161">
        <v>201</v>
      </c>
      <c r="U161">
        <v>2</v>
      </c>
      <c r="V161">
        <f t="shared" si="4"/>
        <v>1</v>
      </c>
      <c r="X161">
        <f t="shared" si="5"/>
        <v>1191.5</v>
      </c>
    </row>
    <row r="162" spans="1:24">
      <c r="A162" s="1">
        <v>11</v>
      </c>
      <c r="B162">
        <v>24</v>
      </c>
      <c r="C162">
        <v>31</v>
      </c>
      <c r="D162">
        <v>40</v>
      </c>
      <c r="E162">
        <v>1193</v>
      </c>
      <c r="F162">
        <v>61</v>
      </c>
      <c r="G162">
        <v>71</v>
      </c>
      <c r="H162">
        <v>1</v>
      </c>
      <c r="I162">
        <v>92</v>
      </c>
      <c r="J162">
        <v>102</v>
      </c>
      <c r="K162">
        <v>4</v>
      </c>
      <c r="L162">
        <v>124</v>
      </c>
      <c r="M162">
        <v>29</v>
      </c>
      <c r="N162">
        <v>143</v>
      </c>
      <c r="O162">
        <v>151</v>
      </c>
      <c r="P162">
        <v>2</v>
      </c>
      <c r="Q162">
        <v>171</v>
      </c>
      <c r="R162">
        <v>1</v>
      </c>
      <c r="S162">
        <v>191</v>
      </c>
      <c r="T162">
        <v>201</v>
      </c>
      <c r="U162">
        <v>2</v>
      </c>
      <c r="V162">
        <f t="shared" si="4"/>
        <v>1</v>
      </c>
      <c r="X162">
        <f t="shared" si="5"/>
        <v>1195.5</v>
      </c>
    </row>
    <row r="163" spans="1:24">
      <c r="A163" s="1">
        <v>11</v>
      </c>
      <c r="B163">
        <v>6</v>
      </c>
      <c r="C163">
        <v>31</v>
      </c>
      <c r="D163">
        <v>46</v>
      </c>
      <c r="E163">
        <v>1198</v>
      </c>
      <c r="F163">
        <v>61</v>
      </c>
      <c r="G163">
        <v>75</v>
      </c>
      <c r="H163">
        <v>4</v>
      </c>
      <c r="I163">
        <v>92</v>
      </c>
      <c r="J163">
        <v>101</v>
      </c>
      <c r="K163">
        <v>4</v>
      </c>
      <c r="L163">
        <v>124</v>
      </c>
      <c r="M163">
        <v>35</v>
      </c>
      <c r="N163">
        <v>143</v>
      </c>
      <c r="O163">
        <v>153</v>
      </c>
      <c r="P163">
        <v>1</v>
      </c>
      <c r="Q163">
        <v>173</v>
      </c>
      <c r="R163">
        <v>1</v>
      </c>
      <c r="S163">
        <v>191</v>
      </c>
      <c r="T163">
        <v>201</v>
      </c>
      <c r="U163">
        <v>2</v>
      </c>
      <c r="V163">
        <f t="shared" si="4"/>
        <v>1</v>
      </c>
      <c r="X163">
        <f t="shared" si="5"/>
        <v>1198.5</v>
      </c>
    </row>
    <row r="164" spans="1:24">
      <c r="A164" s="1">
        <v>11</v>
      </c>
      <c r="B164">
        <v>24</v>
      </c>
      <c r="C164">
        <v>34</v>
      </c>
      <c r="D164">
        <v>40</v>
      </c>
      <c r="E164">
        <v>1199</v>
      </c>
      <c r="F164">
        <v>61</v>
      </c>
      <c r="G164">
        <v>75</v>
      </c>
      <c r="H164">
        <v>4</v>
      </c>
      <c r="I164">
        <v>93</v>
      </c>
      <c r="J164">
        <v>101</v>
      </c>
      <c r="K164">
        <v>4</v>
      </c>
      <c r="L164">
        <v>123</v>
      </c>
      <c r="M164">
        <v>60</v>
      </c>
      <c r="N164">
        <v>143</v>
      </c>
      <c r="O164">
        <v>152</v>
      </c>
      <c r="P164">
        <v>2</v>
      </c>
      <c r="Q164">
        <v>172</v>
      </c>
      <c r="R164">
        <v>1</v>
      </c>
      <c r="S164">
        <v>191</v>
      </c>
      <c r="T164">
        <v>201</v>
      </c>
      <c r="U164">
        <v>2</v>
      </c>
      <c r="V164">
        <f t="shared" si="4"/>
        <v>1</v>
      </c>
      <c r="X164">
        <f t="shared" si="5"/>
        <v>1199</v>
      </c>
    </row>
    <row r="165" spans="1:24">
      <c r="A165" s="1">
        <v>12</v>
      </c>
      <c r="B165">
        <v>9</v>
      </c>
      <c r="C165">
        <v>32</v>
      </c>
      <c r="D165">
        <v>46</v>
      </c>
      <c r="E165">
        <v>1199</v>
      </c>
      <c r="F165">
        <v>61</v>
      </c>
      <c r="G165">
        <v>74</v>
      </c>
      <c r="H165">
        <v>4</v>
      </c>
      <c r="I165">
        <v>92</v>
      </c>
      <c r="J165">
        <v>101</v>
      </c>
      <c r="K165">
        <v>4</v>
      </c>
      <c r="L165">
        <v>122</v>
      </c>
      <c r="M165">
        <v>67</v>
      </c>
      <c r="N165">
        <v>143</v>
      </c>
      <c r="O165">
        <v>152</v>
      </c>
      <c r="P165">
        <v>2</v>
      </c>
      <c r="Q165">
        <v>174</v>
      </c>
      <c r="R165">
        <v>1</v>
      </c>
      <c r="S165">
        <v>192</v>
      </c>
      <c r="T165">
        <v>201</v>
      </c>
      <c r="U165">
        <v>1</v>
      </c>
      <c r="V165">
        <f t="shared" si="4"/>
        <v>0</v>
      </c>
      <c r="X165">
        <f t="shared" si="5"/>
        <v>1199.5</v>
      </c>
    </row>
    <row r="166" spans="1:24">
      <c r="A166" s="1">
        <v>11</v>
      </c>
      <c r="B166">
        <v>12</v>
      </c>
      <c r="C166">
        <v>32</v>
      </c>
      <c r="D166">
        <v>46</v>
      </c>
      <c r="E166">
        <v>1200</v>
      </c>
      <c r="F166">
        <v>65</v>
      </c>
      <c r="G166">
        <v>73</v>
      </c>
      <c r="H166">
        <v>4</v>
      </c>
      <c r="I166">
        <v>92</v>
      </c>
      <c r="J166">
        <v>101</v>
      </c>
      <c r="K166">
        <v>4</v>
      </c>
      <c r="L166">
        <v>122</v>
      </c>
      <c r="M166">
        <v>23</v>
      </c>
      <c r="N166">
        <v>141</v>
      </c>
      <c r="O166">
        <v>151</v>
      </c>
      <c r="P166">
        <v>1</v>
      </c>
      <c r="Q166">
        <v>173</v>
      </c>
      <c r="R166">
        <v>1</v>
      </c>
      <c r="S166">
        <v>192</v>
      </c>
      <c r="T166">
        <v>201</v>
      </c>
      <c r="U166">
        <v>1</v>
      </c>
      <c r="V166">
        <f t="shared" si="4"/>
        <v>0</v>
      </c>
      <c r="X166">
        <f t="shared" si="5"/>
        <v>1200.5</v>
      </c>
    </row>
    <row r="167" spans="1:24">
      <c r="A167" s="1">
        <v>12</v>
      </c>
      <c r="B167">
        <v>24</v>
      </c>
      <c r="C167">
        <v>32</v>
      </c>
      <c r="D167">
        <v>40</v>
      </c>
      <c r="E167">
        <v>1201</v>
      </c>
      <c r="F167">
        <v>61</v>
      </c>
      <c r="G167">
        <v>72</v>
      </c>
      <c r="H167">
        <v>4</v>
      </c>
      <c r="I167">
        <v>93</v>
      </c>
      <c r="J167">
        <v>101</v>
      </c>
      <c r="K167">
        <v>1</v>
      </c>
      <c r="L167">
        <v>122</v>
      </c>
      <c r="M167">
        <v>26</v>
      </c>
      <c r="N167">
        <v>143</v>
      </c>
      <c r="O167">
        <v>152</v>
      </c>
      <c r="P167">
        <v>1</v>
      </c>
      <c r="Q167">
        <v>173</v>
      </c>
      <c r="R167">
        <v>1</v>
      </c>
      <c r="S167">
        <v>191</v>
      </c>
      <c r="T167">
        <v>201</v>
      </c>
      <c r="U167">
        <v>1</v>
      </c>
      <c r="V167">
        <f t="shared" si="4"/>
        <v>0</v>
      </c>
      <c r="X167">
        <f t="shared" si="5"/>
        <v>1202</v>
      </c>
    </row>
    <row r="168" spans="1:24">
      <c r="A168" s="1">
        <v>11</v>
      </c>
      <c r="B168">
        <v>6</v>
      </c>
      <c r="C168">
        <v>32</v>
      </c>
      <c r="D168">
        <v>40</v>
      </c>
      <c r="E168">
        <v>1203</v>
      </c>
      <c r="F168">
        <v>62</v>
      </c>
      <c r="G168">
        <v>75</v>
      </c>
      <c r="H168">
        <v>3</v>
      </c>
      <c r="I168">
        <v>93</v>
      </c>
      <c r="J168">
        <v>101</v>
      </c>
      <c r="K168">
        <v>2</v>
      </c>
      <c r="L168">
        <v>122</v>
      </c>
      <c r="M168">
        <v>43</v>
      </c>
      <c r="N168">
        <v>143</v>
      </c>
      <c r="O168">
        <v>152</v>
      </c>
      <c r="P168">
        <v>1</v>
      </c>
      <c r="Q168">
        <v>173</v>
      </c>
      <c r="R168">
        <v>1</v>
      </c>
      <c r="S168">
        <v>192</v>
      </c>
      <c r="T168">
        <v>201</v>
      </c>
      <c r="U168">
        <v>1</v>
      </c>
      <c r="V168">
        <f t="shared" si="4"/>
        <v>0</v>
      </c>
      <c r="X168">
        <f t="shared" si="5"/>
        <v>1203.5</v>
      </c>
    </row>
    <row r="169" spans="1:24">
      <c r="A169" s="1">
        <v>14</v>
      </c>
      <c r="B169">
        <v>6</v>
      </c>
      <c r="C169">
        <v>30</v>
      </c>
      <c r="D169">
        <v>40</v>
      </c>
      <c r="E169">
        <v>1204</v>
      </c>
      <c r="F169">
        <v>62</v>
      </c>
      <c r="G169">
        <v>73</v>
      </c>
      <c r="H169">
        <v>4</v>
      </c>
      <c r="I169">
        <v>93</v>
      </c>
      <c r="J169">
        <v>101</v>
      </c>
      <c r="K169">
        <v>1</v>
      </c>
      <c r="L169">
        <v>124</v>
      </c>
      <c r="M169">
        <v>35</v>
      </c>
      <c r="N169">
        <v>141</v>
      </c>
      <c r="O169">
        <v>151</v>
      </c>
      <c r="P169">
        <v>1</v>
      </c>
      <c r="Q169">
        <v>173</v>
      </c>
      <c r="R169">
        <v>1</v>
      </c>
      <c r="S169">
        <v>191</v>
      </c>
      <c r="T169">
        <v>202</v>
      </c>
      <c r="U169">
        <v>1</v>
      </c>
      <c r="V169">
        <f t="shared" si="4"/>
        <v>0</v>
      </c>
      <c r="X169">
        <f t="shared" si="5"/>
        <v>1205</v>
      </c>
    </row>
    <row r="170" spans="1:24">
      <c r="A170" s="1">
        <v>12</v>
      </c>
      <c r="B170">
        <v>9</v>
      </c>
      <c r="C170">
        <v>32</v>
      </c>
      <c r="D170">
        <v>43</v>
      </c>
      <c r="E170">
        <v>1206</v>
      </c>
      <c r="F170">
        <v>61</v>
      </c>
      <c r="G170">
        <v>75</v>
      </c>
      <c r="H170">
        <v>4</v>
      </c>
      <c r="I170">
        <v>92</v>
      </c>
      <c r="J170">
        <v>101</v>
      </c>
      <c r="K170">
        <v>4</v>
      </c>
      <c r="L170">
        <v>121</v>
      </c>
      <c r="M170">
        <v>25</v>
      </c>
      <c r="N170">
        <v>143</v>
      </c>
      <c r="O170">
        <v>152</v>
      </c>
      <c r="P170">
        <v>1</v>
      </c>
      <c r="Q170">
        <v>173</v>
      </c>
      <c r="R170">
        <v>1</v>
      </c>
      <c r="S170">
        <v>191</v>
      </c>
      <c r="T170">
        <v>201</v>
      </c>
      <c r="U170">
        <v>1</v>
      </c>
      <c r="V170">
        <f t="shared" si="4"/>
        <v>0</v>
      </c>
      <c r="X170">
        <f t="shared" si="5"/>
        <v>1206.5</v>
      </c>
    </row>
    <row r="171" spans="1:24">
      <c r="A171" s="1">
        <v>11</v>
      </c>
      <c r="B171">
        <v>24</v>
      </c>
      <c r="C171">
        <v>32</v>
      </c>
      <c r="D171">
        <v>40</v>
      </c>
      <c r="E171">
        <v>1207</v>
      </c>
      <c r="F171">
        <v>61</v>
      </c>
      <c r="G171">
        <v>72</v>
      </c>
      <c r="H171">
        <v>4</v>
      </c>
      <c r="I171">
        <v>92</v>
      </c>
      <c r="J171">
        <v>101</v>
      </c>
      <c r="K171">
        <v>4</v>
      </c>
      <c r="L171">
        <v>122</v>
      </c>
      <c r="M171">
        <v>24</v>
      </c>
      <c r="N171">
        <v>143</v>
      </c>
      <c r="O171">
        <v>151</v>
      </c>
      <c r="P171">
        <v>1</v>
      </c>
      <c r="Q171">
        <v>173</v>
      </c>
      <c r="R171">
        <v>1</v>
      </c>
      <c r="S171">
        <v>191</v>
      </c>
      <c r="T171">
        <v>201</v>
      </c>
      <c r="U171">
        <v>2</v>
      </c>
      <c r="V171">
        <f t="shared" si="4"/>
        <v>1</v>
      </c>
      <c r="X171">
        <f t="shared" si="5"/>
        <v>1208</v>
      </c>
    </row>
    <row r="172" spans="1:24">
      <c r="A172" s="1">
        <v>12</v>
      </c>
      <c r="B172">
        <v>6</v>
      </c>
      <c r="C172">
        <v>33</v>
      </c>
      <c r="D172">
        <v>40</v>
      </c>
      <c r="E172">
        <v>1209</v>
      </c>
      <c r="F172">
        <v>61</v>
      </c>
      <c r="G172">
        <v>71</v>
      </c>
      <c r="H172">
        <v>4</v>
      </c>
      <c r="I172">
        <v>93</v>
      </c>
      <c r="J172">
        <v>101</v>
      </c>
      <c r="K172">
        <v>4</v>
      </c>
      <c r="L172">
        <v>122</v>
      </c>
      <c r="M172">
        <v>47</v>
      </c>
      <c r="N172">
        <v>143</v>
      </c>
      <c r="O172">
        <v>152</v>
      </c>
      <c r="P172">
        <v>1</v>
      </c>
      <c r="Q172">
        <v>174</v>
      </c>
      <c r="R172">
        <v>1</v>
      </c>
      <c r="S172">
        <v>192</v>
      </c>
      <c r="T172">
        <v>201</v>
      </c>
      <c r="U172">
        <v>2</v>
      </c>
      <c r="V172">
        <f t="shared" si="4"/>
        <v>1</v>
      </c>
      <c r="X172">
        <f t="shared" si="5"/>
        <v>1211</v>
      </c>
    </row>
    <row r="173" spans="1:24">
      <c r="A173" s="1">
        <v>14</v>
      </c>
      <c r="B173">
        <v>15</v>
      </c>
      <c r="C173">
        <v>32</v>
      </c>
      <c r="D173">
        <v>43</v>
      </c>
      <c r="E173">
        <v>1213</v>
      </c>
      <c r="F173">
        <v>63</v>
      </c>
      <c r="G173">
        <v>75</v>
      </c>
      <c r="H173">
        <v>4</v>
      </c>
      <c r="I173">
        <v>93</v>
      </c>
      <c r="J173">
        <v>101</v>
      </c>
      <c r="K173">
        <v>3</v>
      </c>
      <c r="L173">
        <v>122</v>
      </c>
      <c r="M173">
        <v>47</v>
      </c>
      <c r="N173">
        <v>142</v>
      </c>
      <c r="O173">
        <v>152</v>
      </c>
      <c r="P173">
        <v>1</v>
      </c>
      <c r="Q173">
        <v>173</v>
      </c>
      <c r="R173">
        <v>1</v>
      </c>
      <c r="S173">
        <v>192</v>
      </c>
      <c r="T173">
        <v>201</v>
      </c>
      <c r="U173">
        <v>1</v>
      </c>
      <c r="V173">
        <f t="shared" si="4"/>
        <v>0</v>
      </c>
      <c r="X173">
        <f t="shared" si="5"/>
        <v>1214.5</v>
      </c>
    </row>
    <row r="174" spans="1:24">
      <c r="A174" s="1">
        <v>12</v>
      </c>
      <c r="B174">
        <v>24</v>
      </c>
      <c r="C174">
        <v>34</v>
      </c>
      <c r="D174">
        <v>43</v>
      </c>
      <c r="E174">
        <v>1216</v>
      </c>
      <c r="F174">
        <v>62</v>
      </c>
      <c r="G174">
        <v>72</v>
      </c>
      <c r="H174">
        <v>4</v>
      </c>
      <c r="I174">
        <v>93</v>
      </c>
      <c r="J174">
        <v>101</v>
      </c>
      <c r="K174">
        <v>4</v>
      </c>
      <c r="L174">
        <v>124</v>
      </c>
      <c r="M174">
        <v>38</v>
      </c>
      <c r="N174">
        <v>141</v>
      </c>
      <c r="O174">
        <v>152</v>
      </c>
      <c r="P174">
        <v>2</v>
      </c>
      <c r="Q174">
        <v>173</v>
      </c>
      <c r="R174">
        <v>2</v>
      </c>
      <c r="S174">
        <v>191</v>
      </c>
      <c r="T174">
        <v>201</v>
      </c>
      <c r="U174">
        <v>2</v>
      </c>
      <c r="V174">
        <f t="shared" si="4"/>
        <v>1</v>
      </c>
      <c r="X174">
        <f t="shared" si="5"/>
        <v>1216</v>
      </c>
    </row>
    <row r="175" spans="1:24">
      <c r="A175" s="1">
        <v>11</v>
      </c>
      <c r="B175">
        <v>18</v>
      </c>
      <c r="C175">
        <v>32</v>
      </c>
      <c r="D175">
        <v>40</v>
      </c>
      <c r="E175">
        <v>1216</v>
      </c>
      <c r="F175">
        <v>61</v>
      </c>
      <c r="G175">
        <v>72</v>
      </c>
      <c r="H175">
        <v>4</v>
      </c>
      <c r="I175">
        <v>92</v>
      </c>
      <c r="J175">
        <v>101</v>
      </c>
      <c r="K175">
        <v>3</v>
      </c>
      <c r="L175">
        <v>123</v>
      </c>
      <c r="M175">
        <v>23</v>
      </c>
      <c r="N175">
        <v>143</v>
      </c>
      <c r="O175">
        <v>151</v>
      </c>
      <c r="P175">
        <v>1</v>
      </c>
      <c r="Q175">
        <v>173</v>
      </c>
      <c r="R175">
        <v>1</v>
      </c>
      <c r="S175">
        <v>192</v>
      </c>
      <c r="T175">
        <v>201</v>
      </c>
      <c r="U175">
        <v>2</v>
      </c>
      <c r="V175">
        <f t="shared" si="4"/>
        <v>1</v>
      </c>
      <c r="X175">
        <f t="shared" si="5"/>
        <v>1216.5</v>
      </c>
    </row>
    <row r="176" spans="1:24">
      <c r="A176" s="1">
        <v>11</v>
      </c>
      <c r="B176">
        <v>18</v>
      </c>
      <c r="C176">
        <v>32</v>
      </c>
      <c r="D176">
        <v>44</v>
      </c>
      <c r="E176">
        <v>1217</v>
      </c>
      <c r="F176">
        <v>61</v>
      </c>
      <c r="G176">
        <v>73</v>
      </c>
      <c r="H176">
        <v>4</v>
      </c>
      <c r="I176">
        <v>94</v>
      </c>
      <c r="J176">
        <v>101</v>
      </c>
      <c r="K176">
        <v>3</v>
      </c>
      <c r="L176">
        <v>121</v>
      </c>
      <c r="M176">
        <v>47</v>
      </c>
      <c r="N176">
        <v>143</v>
      </c>
      <c r="O176">
        <v>152</v>
      </c>
      <c r="P176">
        <v>1</v>
      </c>
      <c r="Q176">
        <v>172</v>
      </c>
      <c r="R176">
        <v>1</v>
      </c>
      <c r="S176">
        <v>192</v>
      </c>
      <c r="T176">
        <v>201</v>
      </c>
      <c r="U176">
        <v>2</v>
      </c>
      <c r="V176">
        <f t="shared" si="4"/>
        <v>1</v>
      </c>
      <c r="X176">
        <f t="shared" si="5"/>
        <v>1219</v>
      </c>
    </row>
    <row r="177" spans="1:24">
      <c r="A177" s="1">
        <v>14</v>
      </c>
      <c r="B177">
        <v>6</v>
      </c>
      <c r="C177">
        <v>34</v>
      </c>
      <c r="D177">
        <v>42</v>
      </c>
      <c r="E177">
        <v>1221</v>
      </c>
      <c r="F177">
        <v>65</v>
      </c>
      <c r="G177">
        <v>73</v>
      </c>
      <c r="H177">
        <v>1</v>
      </c>
      <c r="I177">
        <v>94</v>
      </c>
      <c r="J177">
        <v>101</v>
      </c>
      <c r="K177">
        <v>2</v>
      </c>
      <c r="L177">
        <v>122</v>
      </c>
      <c r="M177">
        <v>27</v>
      </c>
      <c r="N177">
        <v>143</v>
      </c>
      <c r="O177">
        <v>152</v>
      </c>
      <c r="P177">
        <v>2</v>
      </c>
      <c r="Q177">
        <v>173</v>
      </c>
      <c r="R177">
        <v>1</v>
      </c>
      <c r="S177">
        <v>191</v>
      </c>
      <c r="T177">
        <v>201</v>
      </c>
      <c r="U177">
        <v>1</v>
      </c>
      <c r="V177">
        <f t="shared" si="4"/>
        <v>0</v>
      </c>
      <c r="X177">
        <f t="shared" si="5"/>
        <v>1222</v>
      </c>
    </row>
    <row r="178" spans="1:24">
      <c r="A178" s="1">
        <v>12</v>
      </c>
      <c r="B178">
        <v>12</v>
      </c>
      <c r="C178">
        <v>32</v>
      </c>
      <c r="D178">
        <v>40</v>
      </c>
      <c r="E178">
        <v>1223</v>
      </c>
      <c r="F178">
        <v>61</v>
      </c>
      <c r="G178">
        <v>75</v>
      </c>
      <c r="H178">
        <v>1</v>
      </c>
      <c r="I178">
        <v>91</v>
      </c>
      <c r="J178">
        <v>101</v>
      </c>
      <c r="K178">
        <v>1</v>
      </c>
      <c r="L178">
        <v>121</v>
      </c>
      <c r="M178">
        <v>46</v>
      </c>
      <c r="N178">
        <v>143</v>
      </c>
      <c r="O178">
        <v>151</v>
      </c>
      <c r="P178">
        <v>2</v>
      </c>
      <c r="Q178">
        <v>173</v>
      </c>
      <c r="R178">
        <v>1</v>
      </c>
      <c r="S178">
        <v>191</v>
      </c>
      <c r="T178">
        <v>201</v>
      </c>
      <c r="U178">
        <v>2</v>
      </c>
      <c r="V178">
        <f t="shared" si="4"/>
        <v>1</v>
      </c>
      <c r="X178">
        <f t="shared" si="5"/>
        <v>1223.5</v>
      </c>
    </row>
    <row r="179" spans="1:24">
      <c r="A179" s="1">
        <v>14</v>
      </c>
      <c r="B179">
        <v>9</v>
      </c>
      <c r="C179">
        <v>34</v>
      </c>
      <c r="D179">
        <v>40</v>
      </c>
      <c r="E179">
        <v>1224</v>
      </c>
      <c r="F179">
        <v>61</v>
      </c>
      <c r="G179">
        <v>73</v>
      </c>
      <c r="H179">
        <v>3</v>
      </c>
      <c r="I179">
        <v>93</v>
      </c>
      <c r="J179">
        <v>101</v>
      </c>
      <c r="K179">
        <v>1</v>
      </c>
      <c r="L179">
        <v>121</v>
      </c>
      <c r="M179">
        <v>30</v>
      </c>
      <c r="N179">
        <v>143</v>
      </c>
      <c r="O179">
        <v>152</v>
      </c>
      <c r="P179">
        <v>2</v>
      </c>
      <c r="Q179">
        <v>173</v>
      </c>
      <c r="R179">
        <v>1</v>
      </c>
      <c r="S179">
        <v>191</v>
      </c>
      <c r="T179">
        <v>201</v>
      </c>
      <c r="U179">
        <v>1</v>
      </c>
      <c r="V179">
        <f t="shared" si="4"/>
        <v>0</v>
      </c>
      <c r="X179">
        <f t="shared" si="5"/>
        <v>1224.5</v>
      </c>
    </row>
    <row r="180" spans="1:24">
      <c r="A180" s="1">
        <v>13</v>
      </c>
      <c r="B180">
        <v>10</v>
      </c>
      <c r="C180">
        <v>32</v>
      </c>
      <c r="D180">
        <v>44</v>
      </c>
      <c r="E180">
        <v>1225</v>
      </c>
      <c r="F180">
        <v>61</v>
      </c>
      <c r="G180">
        <v>73</v>
      </c>
      <c r="H180">
        <v>2</v>
      </c>
      <c r="I180">
        <v>93</v>
      </c>
      <c r="J180">
        <v>101</v>
      </c>
      <c r="K180">
        <v>2</v>
      </c>
      <c r="L180">
        <v>123</v>
      </c>
      <c r="M180">
        <v>37</v>
      </c>
      <c r="N180">
        <v>143</v>
      </c>
      <c r="O180">
        <v>152</v>
      </c>
      <c r="P180">
        <v>1</v>
      </c>
      <c r="Q180">
        <v>173</v>
      </c>
      <c r="R180">
        <v>1</v>
      </c>
      <c r="S180">
        <v>192</v>
      </c>
      <c r="T180">
        <v>201</v>
      </c>
      <c r="U180">
        <v>1</v>
      </c>
      <c r="V180">
        <f t="shared" si="4"/>
        <v>0</v>
      </c>
      <c r="X180">
        <f t="shared" si="5"/>
        <v>1226.5</v>
      </c>
    </row>
    <row r="181" spans="1:24">
      <c r="A181" s="1">
        <v>11</v>
      </c>
      <c r="B181">
        <v>12</v>
      </c>
      <c r="C181">
        <v>32</v>
      </c>
      <c r="D181">
        <v>40</v>
      </c>
      <c r="E181">
        <v>1228</v>
      </c>
      <c r="F181">
        <v>61</v>
      </c>
      <c r="G181">
        <v>73</v>
      </c>
      <c r="H181">
        <v>4</v>
      </c>
      <c r="I181">
        <v>92</v>
      </c>
      <c r="J181">
        <v>101</v>
      </c>
      <c r="K181">
        <v>2</v>
      </c>
      <c r="L181">
        <v>121</v>
      </c>
      <c r="M181">
        <v>24</v>
      </c>
      <c r="N181">
        <v>143</v>
      </c>
      <c r="O181">
        <v>152</v>
      </c>
      <c r="P181">
        <v>1</v>
      </c>
      <c r="Q181">
        <v>172</v>
      </c>
      <c r="R181">
        <v>1</v>
      </c>
      <c r="S181">
        <v>191</v>
      </c>
      <c r="T181">
        <v>201</v>
      </c>
      <c r="U181">
        <v>2</v>
      </c>
      <c r="V181">
        <f t="shared" si="4"/>
        <v>1</v>
      </c>
      <c r="X181">
        <f t="shared" si="5"/>
        <v>1229.5</v>
      </c>
    </row>
    <row r="182" spans="1:24">
      <c r="A182" s="1">
        <v>14</v>
      </c>
      <c r="B182">
        <v>10</v>
      </c>
      <c r="C182">
        <v>34</v>
      </c>
      <c r="D182">
        <v>40</v>
      </c>
      <c r="E182">
        <v>1231</v>
      </c>
      <c r="F182">
        <v>61</v>
      </c>
      <c r="G182">
        <v>75</v>
      </c>
      <c r="H182">
        <v>3</v>
      </c>
      <c r="I182">
        <v>93</v>
      </c>
      <c r="J182">
        <v>101</v>
      </c>
      <c r="K182">
        <v>4</v>
      </c>
      <c r="L182">
        <v>121</v>
      </c>
      <c r="M182">
        <v>32</v>
      </c>
      <c r="N182">
        <v>143</v>
      </c>
      <c r="O182">
        <v>152</v>
      </c>
      <c r="P182">
        <v>2</v>
      </c>
      <c r="Q182">
        <v>172</v>
      </c>
      <c r="R182">
        <v>2</v>
      </c>
      <c r="S182">
        <v>191</v>
      </c>
      <c r="T182">
        <v>202</v>
      </c>
      <c r="U182">
        <v>1</v>
      </c>
      <c r="V182">
        <f t="shared" si="4"/>
        <v>0</v>
      </c>
      <c r="X182">
        <f t="shared" si="5"/>
        <v>1231</v>
      </c>
    </row>
    <row r="183" spans="1:24">
      <c r="A183" s="1">
        <v>11</v>
      </c>
      <c r="B183">
        <v>24</v>
      </c>
      <c r="C183">
        <v>34</v>
      </c>
      <c r="D183">
        <v>43</v>
      </c>
      <c r="E183">
        <v>1231</v>
      </c>
      <c r="F183">
        <v>64</v>
      </c>
      <c r="G183">
        <v>75</v>
      </c>
      <c r="H183">
        <v>4</v>
      </c>
      <c r="I183">
        <v>92</v>
      </c>
      <c r="J183">
        <v>101</v>
      </c>
      <c r="K183">
        <v>4</v>
      </c>
      <c r="L183">
        <v>122</v>
      </c>
      <c r="M183">
        <v>57</v>
      </c>
      <c r="N183">
        <v>143</v>
      </c>
      <c r="O183">
        <v>151</v>
      </c>
      <c r="P183">
        <v>2</v>
      </c>
      <c r="Q183">
        <v>174</v>
      </c>
      <c r="R183">
        <v>1</v>
      </c>
      <c r="S183">
        <v>192</v>
      </c>
      <c r="T183">
        <v>201</v>
      </c>
      <c r="U183">
        <v>1</v>
      </c>
      <c r="V183">
        <f t="shared" si="4"/>
        <v>0</v>
      </c>
      <c r="X183">
        <f t="shared" si="5"/>
        <v>1233.5</v>
      </c>
    </row>
    <row r="184" spans="1:24">
      <c r="A184" s="1">
        <v>14</v>
      </c>
      <c r="B184">
        <v>9</v>
      </c>
      <c r="C184">
        <v>32</v>
      </c>
      <c r="D184">
        <v>44</v>
      </c>
      <c r="E184">
        <v>1236</v>
      </c>
      <c r="F184">
        <v>61</v>
      </c>
      <c r="G184">
        <v>72</v>
      </c>
      <c r="H184">
        <v>1</v>
      </c>
      <c r="I184">
        <v>92</v>
      </c>
      <c r="J184">
        <v>101</v>
      </c>
      <c r="K184">
        <v>4</v>
      </c>
      <c r="L184">
        <v>121</v>
      </c>
      <c r="M184">
        <v>23</v>
      </c>
      <c r="N184">
        <v>143</v>
      </c>
      <c r="O184">
        <v>151</v>
      </c>
      <c r="P184">
        <v>1</v>
      </c>
      <c r="Q184">
        <v>173</v>
      </c>
      <c r="R184">
        <v>1</v>
      </c>
      <c r="S184">
        <v>192</v>
      </c>
      <c r="T184">
        <v>201</v>
      </c>
      <c r="U184">
        <v>1</v>
      </c>
      <c r="V184">
        <f t="shared" si="4"/>
        <v>0</v>
      </c>
      <c r="X184">
        <f t="shared" si="5"/>
        <v>1236</v>
      </c>
    </row>
    <row r="185" spans="1:24">
      <c r="A185" s="1">
        <v>14</v>
      </c>
      <c r="B185">
        <v>6</v>
      </c>
      <c r="C185">
        <v>32</v>
      </c>
      <c r="D185">
        <v>41</v>
      </c>
      <c r="E185">
        <v>1236</v>
      </c>
      <c r="F185">
        <v>63</v>
      </c>
      <c r="G185">
        <v>73</v>
      </c>
      <c r="H185">
        <v>2</v>
      </c>
      <c r="I185">
        <v>93</v>
      </c>
      <c r="J185">
        <v>101</v>
      </c>
      <c r="K185">
        <v>4</v>
      </c>
      <c r="L185">
        <v>122</v>
      </c>
      <c r="M185">
        <v>50</v>
      </c>
      <c r="N185">
        <v>143</v>
      </c>
      <c r="O185">
        <v>151</v>
      </c>
      <c r="P185">
        <v>1</v>
      </c>
      <c r="Q185">
        <v>173</v>
      </c>
      <c r="R185">
        <v>1</v>
      </c>
      <c r="S185">
        <v>191</v>
      </c>
      <c r="T185">
        <v>201</v>
      </c>
      <c r="U185">
        <v>1</v>
      </c>
      <c r="V185">
        <f t="shared" si="4"/>
        <v>0</v>
      </c>
      <c r="X185">
        <f t="shared" si="5"/>
        <v>1236.5</v>
      </c>
    </row>
    <row r="186" spans="1:24">
      <c r="A186" s="1">
        <v>12</v>
      </c>
      <c r="B186">
        <v>8</v>
      </c>
      <c r="C186">
        <v>32</v>
      </c>
      <c r="D186">
        <v>42</v>
      </c>
      <c r="E186">
        <v>1237</v>
      </c>
      <c r="F186">
        <v>61</v>
      </c>
      <c r="G186">
        <v>73</v>
      </c>
      <c r="H186">
        <v>3</v>
      </c>
      <c r="I186">
        <v>92</v>
      </c>
      <c r="J186">
        <v>101</v>
      </c>
      <c r="K186">
        <v>4</v>
      </c>
      <c r="L186">
        <v>121</v>
      </c>
      <c r="M186">
        <v>24</v>
      </c>
      <c r="N186">
        <v>143</v>
      </c>
      <c r="O186">
        <v>152</v>
      </c>
      <c r="P186">
        <v>1</v>
      </c>
      <c r="Q186">
        <v>173</v>
      </c>
      <c r="R186">
        <v>1</v>
      </c>
      <c r="S186">
        <v>191</v>
      </c>
      <c r="T186">
        <v>201</v>
      </c>
      <c r="U186">
        <v>2</v>
      </c>
      <c r="V186">
        <f t="shared" si="4"/>
        <v>1</v>
      </c>
      <c r="X186">
        <f t="shared" si="5"/>
        <v>1237</v>
      </c>
    </row>
    <row r="187" spans="1:24">
      <c r="A187" s="1">
        <v>14</v>
      </c>
      <c r="B187">
        <v>6</v>
      </c>
      <c r="C187">
        <v>34</v>
      </c>
      <c r="D187">
        <v>43</v>
      </c>
      <c r="E187">
        <v>1237</v>
      </c>
      <c r="F187">
        <v>62</v>
      </c>
      <c r="G187">
        <v>73</v>
      </c>
      <c r="H187">
        <v>1</v>
      </c>
      <c r="I187">
        <v>92</v>
      </c>
      <c r="J187">
        <v>101</v>
      </c>
      <c r="K187">
        <v>1</v>
      </c>
      <c r="L187">
        <v>122</v>
      </c>
      <c r="M187">
        <v>27</v>
      </c>
      <c r="N187">
        <v>143</v>
      </c>
      <c r="O187">
        <v>152</v>
      </c>
      <c r="P187">
        <v>2</v>
      </c>
      <c r="Q187">
        <v>173</v>
      </c>
      <c r="R187">
        <v>1</v>
      </c>
      <c r="S187">
        <v>191</v>
      </c>
      <c r="T187">
        <v>201</v>
      </c>
      <c r="U187">
        <v>1</v>
      </c>
      <c r="V187">
        <f t="shared" si="4"/>
        <v>0</v>
      </c>
      <c r="X187">
        <f t="shared" si="5"/>
        <v>1237.5</v>
      </c>
    </row>
    <row r="188" spans="1:24">
      <c r="A188" s="1">
        <v>14</v>
      </c>
      <c r="B188">
        <v>6</v>
      </c>
      <c r="C188">
        <v>32</v>
      </c>
      <c r="D188">
        <v>48</v>
      </c>
      <c r="E188">
        <v>1238</v>
      </c>
      <c r="F188">
        <v>65</v>
      </c>
      <c r="G188">
        <v>71</v>
      </c>
      <c r="H188">
        <v>4</v>
      </c>
      <c r="I188">
        <v>93</v>
      </c>
      <c r="J188">
        <v>101</v>
      </c>
      <c r="K188">
        <v>4</v>
      </c>
      <c r="L188">
        <v>122</v>
      </c>
      <c r="M188">
        <v>36</v>
      </c>
      <c r="N188">
        <v>143</v>
      </c>
      <c r="O188">
        <v>152</v>
      </c>
      <c r="P188">
        <v>1</v>
      </c>
      <c r="Q188">
        <v>174</v>
      </c>
      <c r="R188">
        <v>2</v>
      </c>
      <c r="S188">
        <v>192</v>
      </c>
      <c r="T188">
        <v>201</v>
      </c>
      <c r="U188">
        <v>1</v>
      </c>
      <c r="V188">
        <f t="shared" si="4"/>
        <v>0</v>
      </c>
      <c r="X188">
        <f t="shared" si="5"/>
        <v>1238.5</v>
      </c>
    </row>
    <row r="189" spans="1:24">
      <c r="A189" s="1">
        <v>12</v>
      </c>
      <c r="B189">
        <v>18</v>
      </c>
      <c r="C189">
        <v>32</v>
      </c>
      <c r="D189">
        <v>46</v>
      </c>
      <c r="E189">
        <v>1239</v>
      </c>
      <c r="F189">
        <v>65</v>
      </c>
      <c r="G189">
        <v>73</v>
      </c>
      <c r="H189">
        <v>4</v>
      </c>
      <c r="I189">
        <v>93</v>
      </c>
      <c r="J189">
        <v>101</v>
      </c>
      <c r="K189">
        <v>4</v>
      </c>
      <c r="L189">
        <v>124</v>
      </c>
      <c r="M189">
        <v>61</v>
      </c>
      <c r="N189">
        <v>143</v>
      </c>
      <c r="O189">
        <v>153</v>
      </c>
      <c r="P189">
        <v>1</v>
      </c>
      <c r="Q189">
        <v>173</v>
      </c>
      <c r="R189">
        <v>1</v>
      </c>
      <c r="S189">
        <v>191</v>
      </c>
      <c r="T189">
        <v>201</v>
      </c>
      <c r="U189">
        <v>1</v>
      </c>
      <c r="V189">
        <f t="shared" si="4"/>
        <v>0</v>
      </c>
      <c r="X189">
        <f t="shared" si="5"/>
        <v>1239.5</v>
      </c>
    </row>
    <row r="190" spans="1:24">
      <c r="A190" s="1">
        <v>14</v>
      </c>
      <c r="B190">
        <v>12</v>
      </c>
      <c r="C190">
        <v>34</v>
      </c>
      <c r="D190">
        <v>43</v>
      </c>
      <c r="E190">
        <v>1240</v>
      </c>
      <c r="F190">
        <v>65</v>
      </c>
      <c r="G190">
        <v>75</v>
      </c>
      <c r="H190">
        <v>4</v>
      </c>
      <c r="I190">
        <v>92</v>
      </c>
      <c r="J190">
        <v>101</v>
      </c>
      <c r="K190">
        <v>2</v>
      </c>
      <c r="L190">
        <v>121</v>
      </c>
      <c r="M190">
        <v>38</v>
      </c>
      <c r="N190">
        <v>143</v>
      </c>
      <c r="O190">
        <v>152</v>
      </c>
      <c r="P190">
        <v>2</v>
      </c>
      <c r="Q190">
        <v>173</v>
      </c>
      <c r="R190">
        <v>1</v>
      </c>
      <c r="S190">
        <v>192</v>
      </c>
      <c r="T190">
        <v>201</v>
      </c>
      <c r="U190">
        <v>1</v>
      </c>
      <c r="V190">
        <f t="shared" si="4"/>
        <v>0</v>
      </c>
      <c r="X190">
        <f t="shared" si="5"/>
        <v>1240</v>
      </c>
    </row>
    <row r="191" spans="1:24">
      <c r="A191" s="1">
        <v>13</v>
      </c>
      <c r="B191">
        <v>10</v>
      </c>
      <c r="C191">
        <v>32</v>
      </c>
      <c r="D191">
        <v>40</v>
      </c>
      <c r="E191">
        <v>1240</v>
      </c>
      <c r="F191">
        <v>62</v>
      </c>
      <c r="G191">
        <v>75</v>
      </c>
      <c r="H191">
        <v>1</v>
      </c>
      <c r="I191">
        <v>92</v>
      </c>
      <c r="J191">
        <v>101</v>
      </c>
      <c r="K191">
        <v>4</v>
      </c>
      <c r="L191">
        <v>124</v>
      </c>
      <c r="M191">
        <v>48</v>
      </c>
      <c r="N191">
        <v>143</v>
      </c>
      <c r="O191">
        <v>153</v>
      </c>
      <c r="P191">
        <v>1</v>
      </c>
      <c r="Q191">
        <v>172</v>
      </c>
      <c r="R191">
        <v>2</v>
      </c>
      <c r="S191">
        <v>191</v>
      </c>
      <c r="T191">
        <v>201</v>
      </c>
      <c r="U191">
        <v>2</v>
      </c>
      <c r="V191">
        <f t="shared" si="4"/>
        <v>1</v>
      </c>
      <c r="X191">
        <f t="shared" si="5"/>
        <v>1242</v>
      </c>
    </row>
    <row r="192" spans="1:24">
      <c r="A192" s="1">
        <v>14</v>
      </c>
      <c r="B192">
        <v>9</v>
      </c>
      <c r="C192">
        <v>34</v>
      </c>
      <c r="D192">
        <v>46</v>
      </c>
      <c r="E192">
        <v>1244</v>
      </c>
      <c r="F192">
        <v>65</v>
      </c>
      <c r="G192">
        <v>75</v>
      </c>
      <c r="H192">
        <v>4</v>
      </c>
      <c r="I192">
        <v>92</v>
      </c>
      <c r="J192">
        <v>101</v>
      </c>
      <c r="K192">
        <v>4</v>
      </c>
      <c r="L192">
        <v>122</v>
      </c>
      <c r="M192">
        <v>41</v>
      </c>
      <c r="N192">
        <v>143</v>
      </c>
      <c r="O192">
        <v>151</v>
      </c>
      <c r="P192">
        <v>2</v>
      </c>
      <c r="Q192">
        <v>172</v>
      </c>
      <c r="R192">
        <v>1</v>
      </c>
      <c r="S192">
        <v>191</v>
      </c>
      <c r="T192">
        <v>201</v>
      </c>
      <c r="U192">
        <v>1</v>
      </c>
      <c r="V192">
        <f t="shared" si="4"/>
        <v>0</v>
      </c>
      <c r="X192">
        <f t="shared" si="5"/>
        <v>1244.5</v>
      </c>
    </row>
    <row r="193" spans="1:24">
      <c r="A193" s="1">
        <v>12</v>
      </c>
      <c r="B193">
        <v>18</v>
      </c>
      <c r="C193">
        <v>34</v>
      </c>
      <c r="D193">
        <v>43</v>
      </c>
      <c r="E193">
        <v>1245</v>
      </c>
      <c r="F193">
        <v>61</v>
      </c>
      <c r="G193">
        <v>73</v>
      </c>
      <c r="H193">
        <v>4</v>
      </c>
      <c r="I193">
        <v>94</v>
      </c>
      <c r="J193">
        <v>101</v>
      </c>
      <c r="K193">
        <v>2</v>
      </c>
      <c r="L193">
        <v>123</v>
      </c>
      <c r="M193">
        <v>33</v>
      </c>
      <c r="N193">
        <v>143</v>
      </c>
      <c r="O193">
        <v>152</v>
      </c>
      <c r="P193">
        <v>1</v>
      </c>
      <c r="Q193">
        <v>173</v>
      </c>
      <c r="R193">
        <v>1</v>
      </c>
      <c r="S193">
        <v>191</v>
      </c>
      <c r="T193">
        <v>201</v>
      </c>
      <c r="U193">
        <v>2</v>
      </c>
      <c r="V193">
        <f t="shared" si="4"/>
        <v>1</v>
      </c>
      <c r="X193">
        <f t="shared" si="5"/>
        <v>1245.5</v>
      </c>
    </row>
    <row r="194" spans="1:24">
      <c r="A194" s="1">
        <v>12</v>
      </c>
      <c r="B194">
        <v>24</v>
      </c>
      <c r="C194">
        <v>32</v>
      </c>
      <c r="D194">
        <v>40</v>
      </c>
      <c r="E194">
        <v>1246</v>
      </c>
      <c r="F194">
        <v>61</v>
      </c>
      <c r="G194">
        <v>72</v>
      </c>
      <c r="H194">
        <v>4</v>
      </c>
      <c r="I194">
        <v>93</v>
      </c>
      <c r="J194">
        <v>101</v>
      </c>
      <c r="K194">
        <v>2</v>
      </c>
      <c r="L194">
        <v>121</v>
      </c>
      <c r="M194">
        <v>23</v>
      </c>
      <c r="N194">
        <v>142</v>
      </c>
      <c r="O194">
        <v>152</v>
      </c>
      <c r="P194">
        <v>1</v>
      </c>
      <c r="Q194">
        <v>172</v>
      </c>
      <c r="R194">
        <v>1</v>
      </c>
      <c r="S194">
        <v>191</v>
      </c>
      <c r="T194">
        <v>201</v>
      </c>
      <c r="U194">
        <v>2</v>
      </c>
      <c r="V194">
        <f t="shared" ref="V194:V257" si="6">U194-1</f>
        <v>1</v>
      </c>
      <c r="X194">
        <f t="shared" si="5"/>
        <v>1247.5</v>
      </c>
    </row>
    <row r="195" spans="1:24">
      <c r="A195" s="1">
        <v>14</v>
      </c>
      <c r="B195">
        <v>24</v>
      </c>
      <c r="C195">
        <v>32</v>
      </c>
      <c r="D195">
        <v>40</v>
      </c>
      <c r="E195">
        <v>1249</v>
      </c>
      <c r="F195">
        <v>61</v>
      </c>
      <c r="G195">
        <v>72</v>
      </c>
      <c r="H195">
        <v>4</v>
      </c>
      <c r="I195">
        <v>94</v>
      </c>
      <c r="J195">
        <v>101</v>
      </c>
      <c r="K195">
        <v>2</v>
      </c>
      <c r="L195">
        <v>121</v>
      </c>
      <c r="M195">
        <v>28</v>
      </c>
      <c r="N195">
        <v>143</v>
      </c>
      <c r="O195">
        <v>152</v>
      </c>
      <c r="P195">
        <v>1</v>
      </c>
      <c r="Q195">
        <v>173</v>
      </c>
      <c r="R195">
        <v>1</v>
      </c>
      <c r="S195">
        <v>191</v>
      </c>
      <c r="T195">
        <v>201</v>
      </c>
      <c r="U195">
        <v>1</v>
      </c>
      <c r="V195">
        <f t="shared" si="6"/>
        <v>0</v>
      </c>
      <c r="X195">
        <f t="shared" si="5"/>
        <v>1252</v>
      </c>
    </row>
    <row r="196" spans="1:24">
      <c r="A196" s="1">
        <v>14</v>
      </c>
      <c r="B196">
        <v>12</v>
      </c>
      <c r="C196">
        <v>34</v>
      </c>
      <c r="D196">
        <v>40</v>
      </c>
      <c r="E196">
        <v>1255</v>
      </c>
      <c r="F196">
        <v>61</v>
      </c>
      <c r="G196">
        <v>75</v>
      </c>
      <c r="H196">
        <v>4</v>
      </c>
      <c r="I196">
        <v>93</v>
      </c>
      <c r="J196">
        <v>101</v>
      </c>
      <c r="K196">
        <v>4</v>
      </c>
      <c r="L196">
        <v>121</v>
      </c>
      <c r="M196">
        <v>61</v>
      </c>
      <c r="N196">
        <v>143</v>
      </c>
      <c r="O196">
        <v>152</v>
      </c>
      <c r="P196">
        <v>2</v>
      </c>
      <c r="Q196">
        <v>172</v>
      </c>
      <c r="R196">
        <v>1</v>
      </c>
      <c r="S196">
        <v>191</v>
      </c>
      <c r="T196">
        <v>201</v>
      </c>
      <c r="U196">
        <v>1</v>
      </c>
      <c r="V196">
        <f t="shared" si="6"/>
        <v>0</v>
      </c>
      <c r="X196">
        <f t="shared" si="5"/>
        <v>1256.5</v>
      </c>
    </row>
    <row r="197" spans="1:24">
      <c r="A197" s="1">
        <v>14</v>
      </c>
      <c r="B197">
        <v>24</v>
      </c>
      <c r="C197">
        <v>32</v>
      </c>
      <c r="D197">
        <v>49</v>
      </c>
      <c r="E197">
        <v>1258</v>
      </c>
      <c r="F197">
        <v>61</v>
      </c>
      <c r="G197">
        <v>74</v>
      </c>
      <c r="H197">
        <v>4</v>
      </c>
      <c r="I197">
        <v>93</v>
      </c>
      <c r="J197">
        <v>101</v>
      </c>
      <c r="K197">
        <v>1</v>
      </c>
      <c r="L197">
        <v>121</v>
      </c>
      <c r="M197">
        <v>25</v>
      </c>
      <c r="N197">
        <v>143</v>
      </c>
      <c r="O197">
        <v>152</v>
      </c>
      <c r="P197">
        <v>1</v>
      </c>
      <c r="Q197">
        <v>173</v>
      </c>
      <c r="R197">
        <v>1</v>
      </c>
      <c r="S197">
        <v>192</v>
      </c>
      <c r="T197">
        <v>201</v>
      </c>
      <c r="U197">
        <v>1</v>
      </c>
      <c r="V197">
        <f t="shared" si="6"/>
        <v>0</v>
      </c>
      <c r="X197">
        <f t="shared" ref="X197:X260" si="7">(E197+E198)/2</f>
        <v>1258</v>
      </c>
    </row>
    <row r="198" spans="1:24">
      <c r="A198" s="1">
        <v>14</v>
      </c>
      <c r="B198">
        <v>12</v>
      </c>
      <c r="C198">
        <v>34</v>
      </c>
      <c r="D198">
        <v>42</v>
      </c>
      <c r="E198">
        <v>1258</v>
      </c>
      <c r="F198">
        <v>61</v>
      </c>
      <c r="G198">
        <v>72</v>
      </c>
      <c r="H198">
        <v>2</v>
      </c>
      <c r="I198">
        <v>92</v>
      </c>
      <c r="J198">
        <v>101</v>
      </c>
      <c r="K198">
        <v>4</v>
      </c>
      <c r="L198">
        <v>122</v>
      </c>
      <c r="M198">
        <v>22</v>
      </c>
      <c r="N198">
        <v>143</v>
      </c>
      <c r="O198">
        <v>151</v>
      </c>
      <c r="P198">
        <v>2</v>
      </c>
      <c r="Q198">
        <v>172</v>
      </c>
      <c r="R198">
        <v>1</v>
      </c>
      <c r="S198">
        <v>191</v>
      </c>
      <c r="T198">
        <v>201</v>
      </c>
      <c r="U198">
        <v>1</v>
      </c>
      <c r="V198">
        <f t="shared" si="6"/>
        <v>0</v>
      </c>
      <c r="X198">
        <f t="shared" si="7"/>
        <v>1258</v>
      </c>
    </row>
    <row r="199" spans="1:24">
      <c r="A199" s="1">
        <v>13</v>
      </c>
      <c r="B199">
        <v>24</v>
      </c>
      <c r="C199">
        <v>32</v>
      </c>
      <c r="D199">
        <v>43</v>
      </c>
      <c r="E199">
        <v>1258</v>
      </c>
      <c r="F199">
        <v>63</v>
      </c>
      <c r="G199">
        <v>73</v>
      </c>
      <c r="H199">
        <v>3</v>
      </c>
      <c r="I199">
        <v>92</v>
      </c>
      <c r="J199">
        <v>101</v>
      </c>
      <c r="K199">
        <v>3</v>
      </c>
      <c r="L199">
        <v>123</v>
      </c>
      <c r="M199">
        <v>57</v>
      </c>
      <c r="N199">
        <v>143</v>
      </c>
      <c r="O199">
        <v>152</v>
      </c>
      <c r="P199">
        <v>1</v>
      </c>
      <c r="Q199">
        <v>172</v>
      </c>
      <c r="R199">
        <v>1</v>
      </c>
      <c r="S199">
        <v>191</v>
      </c>
      <c r="T199">
        <v>201</v>
      </c>
      <c r="U199">
        <v>1</v>
      </c>
      <c r="V199">
        <f t="shared" si="6"/>
        <v>0</v>
      </c>
      <c r="X199">
        <f t="shared" si="7"/>
        <v>1260</v>
      </c>
    </row>
    <row r="200" spans="1:24">
      <c r="A200" s="1">
        <v>14</v>
      </c>
      <c r="B200">
        <v>12</v>
      </c>
      <c r="C200">
        <v>32</v>
      </c>
      <c r="D200">
        <v>43</v>
      </c>
      <c r="E200">
        <v>1262</v>
      </c>
      <c r="F200">
        <v>61</v>
      </c>
      <c r="G200">
        <v>73</v>
      </c>
      <c r="H200">
        <v>3</v>
      </c>
      <c r="I200">
        <v>93</v>
      </c>
      <c r="J200">
        <v>101</v>
      </c>
      <c r="K200">
        <v>2</v>
      </c>
      <c r="L200">
        <v>123</v>
      </c>
      <c r="M200">
        <v>25</v>
      </c>
      <c r="N200">
        <v>143</v>
      </c>
      <c r="O200">
        <v>152</v>
      </c>
      <c r="P200">
        <v>1</v>
      </c>
      <c r="Q200">
        <v>173</v>
      </c>
      <c r="R200">
        <v>1</v>
      </c>
      <c r="S200">
        <v>191</v>
      </c>
      <c r="T200">
        <v>201</v>
      </c>
      <c r="U200">
        <v>1</v>
      </c>
      <c r="V200">
        <f t="shared" si="6"/>
        <v>0</v>
      </c>
      <c r="X200">
        <f t="shared" si="7"/>
        <v>1262</v>
      </c>
    </row>
    <row r="201" spans="1:24">
      <c r="A201" s="1">
        <v>14</v>
      </c>
      <c r="B201">
        <v>15</v>
      </c>
      <c r="C201">
        <v>32</v>
      </c>
      <c r="D201">
        <v>44</v>
      </c>
      <c r="E201">
        <v>1262</v>
      </c>
      <c r="F201">
        <v>63</v>
      </c>
      <c r="G201">
        <v>74</v>
      </c>
      <c r="H201">
        <v>4</v>
      </c>
      <c r="I201">
        <v>93</v>
      </c>
      <c r="J201">
        <v>101</v>
      </c>
      <c r="K201">
        <v>3</v>
      </c>
      <c r="L201">
        <v>122</v>
      </c>
      <c r="M201">
        <v>36</v>
      </c>
      <c r="N201">
        <v>143</v>
      </c>
      <c r="O201">
        <v>152</v>
      </c>
      <c r="P201">
        <v>2</v>
      </c>
      <c r="Q201">
        <v>173</v>
      </c>
      <c r="R201">
        <v>1</v>
      </c>
      <c r="S201">
        <v>192</v>
      </c>
      <c r="T201">
        <v>201</v>
      </c>
      <c r="U201">
        <v>1</v>
      </c>
      <c r="V201">
        <f t="shared" si="6"/>
        <v>0</v>
      </c>
      <c r="X201">
        <f t="shared" si="7"/>
        <v>1262</v>
      </c>
    </row>
    <row r="202" spans="1:24">
      <c r="A202" s="1">
        <v>11</v>
      </c>
      <c r="B202">
        <v>12</v>
      </c>
      <c r="C202">
        <v>32</v>
      </c>
      <c r="D202">
        <v>42</v>
      </c>
      <c r="E202">
        <v>1262</v>
      </c>
      <c r="F202">
        <v>65</v>
      </c>
      <c r="G202">
        <v>75</v>
      </c>
      <c r="H202">
        <v>2</v>
      </c>
      <c r="I202">
        <v>91</v>
      </c>
      <c r="J202">
        <v>101</v>
      </c>
      <c r="K202">
        <v>4</v>
      </c>
      <c r="L202">
        <v>122</v>
      </c>
      <c r="M202">
        <v>49</v>
      </c>
      <c r="N202">
        <v>143</v>
      </c>
      <c r="O202">
        <v>152</v>
      </c>
      <c r="P202">
        <v>1</v>
      </c>
      <c r="Q202">
        <v>172</v>
      </c>
      <c r="R202">
        <v>1</v>
      </c>
      <c r="S202">
        <v>192</v>
      </c>
      <c r="T202">
        <v>201</v>
      </c>
      <c r="U202">
        <v>1</v>
      </c>
      <c r="V202">
        <f t="shared" si="6"/>
        <v>0</v>
      </c>
      <c r="X202">
        <f t="shared" si="7"/>
        <v>1263</v>
      </c>
    </row>
    <row r="203" spans="1:24">
      <c r="A203" s="1">
        <v>14</v>
      </c>
      <c r="B203">
        <v>12</v>
      </c>
      <c r="C203">
        <v>34</v>
      </c>
      <c r="D203">
        <v>49</v>
      </c>
      <c r="E203">
        <v>1264</v>
      </c>
      <c r="F203">
        <v>65</v>
      </c>
      <c r="G203">
        <v>75</v>
      </c>
      <c r="H203">
        <v>4</v>
      </c>
      <c r="I203">
        <v>93</v>
      </c>
      <c r="J203">
        <v>101</v>
      </c>
      <c r="K203">
        <v>4</v>
      </c>
      <c r="L203">
        <v>124</v>
      </c>
      <c r="M203">
        <v>57</v>
      </c>
      <c r="N203">
        <v>143</v>
      </c>
      <c r="O203">
        <v>151</v>
      </c>
      <c r="P203">
        <v>1</v>
      </c>
      <c r="Q203">
        <v>172</v>
      </c>
      <c r="R203">
        <v>1</v>
      </c>
      <c r="S203">
        <v>191</v>
      </c>
      <c r="T203">
        <v>201</v>
      </c>
      <c r="U203">
        <v>1</v>
      </c>
      <c r="V203">
        <f t="shared" si="6"/>
        <v>0</v>
      </c>
      <c r="X203">
        <f t="shared" si="7"/>
        <v>1264</v>
      </c>
    </row>
    <row r="204" spans="1:24">
      <c r="A204" s="1">
        <v>12</v>
      </c>
      <c r="B204">
        <v>15</v>
      </c>
      <c r="C204">
        <v>31</v>
      </c>
      <c r="D204">
        <v>40</v>
      </c>
      <c r="E204">
        <v>1264</v>
      </c>
      <c r="F204">
        <v>62</v>
      </c>
      <c r="G204">
        <v>73</v>
      </c>
      <c r="H204">
        <v>2</v>
      </c>
      <c r="I204">
        <v>94</v>
      </c>
      <c r="J204">
        <v>101</v>
      </c>
      <c r="K204">
        <v>2</v>
      </c>
      <c r="L204">
        <v>122</v>
      </c>
      <c r="M204">
        <v>25</v>
      </c>
      <c r="N204">
        <v>143</v>
      </c>
      <c r="O204">
        <v>151</v>
      </c>
      <c r="P204">
        <v>1</v>
      </c>
      <c r="Q204">
        <v>173</v>
      </c>
      <c r="R204">
        <v>1</v>
      </c>
      <c r="S204">
        <v>191</v>
      </c>
      <c r="T204">
        <v>201</v>
      </c>
      <c r="U204">
        <v>2</v>
      </c>
      <c r="V204">
        <f t="shared" si="6"/>
        <v>1</v>
      </c>
      <c r="X204">
        <f t="shared" si="7"/>
        <v>1267.5</v>
      </c>
    </row>
    <row r="205" spans="1:24">
      <c r="A205" s="1">
        <v>13</v>
      </c>
      <c r="B205">
        <v>15</v>
      </c>
      <c r="C205">
        <v>34</v>
      </c>
      <c r="D205">
        <v>43</v>
      </c>
      <c r="E205">
        <v>1271</v>
      </c>
      <c r="F205">
        <v>65</v>
      </c>
      <c r="G205">
        <v>73</v>
      </c>
      <c r="H205">
        <v>3</v>
      </c>
      <c r="I205">
        <v>93</v>
      </c>
      <c r="J205">
        <v>101</v>
      </c>
      <c r="K205">
        <v>4</v>
      </c>
      <c r="L205">
        <v>124</v>
      </c>
      <c r="M205">
        <v>39</v>
      </c>
      <c r="N205">
        <v>143</v>
      </c>
      <c r="O205">
        <v>153</v>
      </c>
      <c r="P205">
        <v>2</v>
      </c>
      <c r="Q205">
        <v>173</v>
      </c>
      <c r="R205">
        <v>1</v>
      </c>
      <c r="S205">
        <v>192</v>
      </c>
      <c r="T205">
        <v>201</v>
      </c>
      <c r="U205">
        <v>2</v>
      </c>
      <c r="V205">
        <f t="shared" si="6"/>
        <v>1</v>
      </c>
      <c r="X205">
        <f t="shared" si="7"/>
        <v>1272.5</v>
      </c>
    </row>
    <row r="206" spans="1:24">
      <c r="A206" s="1">
        <v>11</v>
      </c>
      <c r="B206">
        <v>12</v>
      </c>
      <c r="C206">
        <v>32</v>
      </c>
      <c r="D206">
        <v>40</v>
      </c>
      <c r="E206">
        <v>1274</v>
      </c>
      <c r="F206">
        <v>61</v>
      </c>
      <c r="G206">
        <v>72</v>
      </c>
      <c r="H206">
        <v>3</v>
      </c>
      <c r="I206">
        <v>92</v>
      </c>
      <c r="J206">
        <v>101</v>
      </c>
      <c r="K206">
        <v>1</v>
      </c>
      <c r="L206">
        <v>121</v>
      </c>
      <c r="M206">
        <v>37</v>
      </c>
      <c r="N206">
        <v>143</v>
      </c>
      <c r="O206">
        <v>152</v>
      </c>
      <c r="P206">
        <v>1</v>
      </c>
      <c r="Q206">
        <v>172</v>
      </c>
      <c r="R206">
        <v>1</v>
      </c>
      <c r="S206">
        <v>191</v>
      </c>
      <c r="T206">
        <v>201</v>
      </c>
      <c r="U206">
        <v>2</v>
      </c>
      <c r="V206">
        <f t="shared" si="6"/>
        <v>1</v>
      </c>
      <c r="X206">
        <f t="shared" si="7"/>
        <v>1274.5</v>
      </c>
    </row>
    <row r="207" spans="1:24">
      <c r="A207" s="1">
        <v>11</v>
      </c>
      <c r="B207">
        <v>15</v>
      </c>
      <c r="C207">
        <v>32</v>
      </c>
      <c r="D207">
        <v>44</v>
      </c>
      <c r="E207">
        <v>1275</v>
      </c>
      <c r="F207">
        <v>65</v>
      </c>
      <c r="G207">
        <v>73</v>
      </c>
      <c r="H207">
        <v>4</v>
      </c>
      <c r="I207">
        <v>92</v>
      </c>
      <c r="J207">
        <v>101</v>
      </c>
      <c r="K207">
        <v>2</v>
      </c>
      <c r="L207">
        <v>123</v>
      </c>
      <c r="M207">
        <v>24</v>
      </c>
      <c r="N207">
        <v>143</v>
      </c>
      <c r="O207">
        <v>151</v>
      </c>
      <c r="P207">
        <v>1</v>
      </c>
      <c r="Q207">
        <v>173</v>
      </c>
      <c r="R207">
        <v>1</v>
      </c>
      <c r="S207">
        <v>191</v>
      </c>
      <c r="T207">
        <v>201</v>
      </c>
      <c r="U207">
        <v>2</v>
      </c>
      <c r="V207">
        <f t="shared" si="6"/>
        <v>1</v>
      </c>
      <c r="X207">
        <f t="shared" si="7"/>
        <v>1275</v>
      </c>
    </row>
    <row r="208" spans="1:24">
      <c r="A208" s="1">
        <v>13</v>
      </c>
      <c r="B208">
        <v>10</v>
      </c>
      <c r="C208">
        <v>32</v>
      </c>
      <c r="D208">
        <v>42</v>
      </c>
      <c r="E208">
        <v>1275</v>
      </c>
      <c r="F208">
        <v>61</v>
      </c>
      <c r="G208">
        <v>72</v>
      </c>
      <c r="H208">
        <v>4</v>
      </c>
      <c r="I208">
        <v>92</v>
      </c>
      <c r="J208">
        <v>101</v>
      </c>
      <c r="K208">
        <v>2</v>
      </c>
      <c r="L208">
        <v>122</v>
      </c>
      <c r="M208">
        <v>23</v>
      </c>
      <c r="N208">
        <v>143</v>
      </c>
      <c r="O208">
        <v>152</v>
      </c>
      <c r="P208">
        <v>1</v>
      </c>
      <c r="Q208">
        <v>173</v>
      </c>
      <c r="R208">
        <v>1</v>
      </c>
      <c r="S208">
        <v>191</v>
      </c>
      <c r="T208">
        <v>201</v>
      </c>
      <c r="U208">
        <v>1</v>
      </c>
      <c r="V208">
        <f t="shared" si="6"/>
        <v>0</v>
      </c>
      <c r="X208">
        <f t="shared" si="7"/>
        <v>1275</v>
      </c>
    </row>
    <row r="209" spans="1:24">
      <c r="A209" s="1">
        <v>13</v>
      </c>
      <c r="B209">
        <v>24</v>
      </c>
      <c r="C209">
        <v>34</v>
      </c>
      <c r="D209">
        <v>49</v>
      </c>
      <c r="E209">
        <v>1275</v>
      </c>
      <c r="F209">
        <v>64</v>
      </c>
      <c r="G209">
        <v>73</v>
      </c>
      <c r="H209">
        <v>2</v>
      </c>
      <c r="I209">
        <v>91</v>
      </c>
      <c r="J209">
        <v>101</v>
      </c>
      <c r="K209">
        <v>4</v>
      </c>
      <c r="L209">
        <v>121</v>
      </c>
      <c r="M209">
        <v>36</v>
      </c>
      <c r="N209">
        <v>143</v>
      </c>
      <c r="O209">
        <v>152</v>
      </c>
      <c r="P209">
        <v>2</v>
      </c>
      <c r="Q209">
        <v>173</v>
      </c>
      <c r="R209">
        <v>1</v>
      </c>
      <c r="S209">
        <v>192</v>
      </c>
      <c r="T209">
        <v>201</v>
      </c>
      <c r="U209">
        <v>1</v>
      </c>
      <c r="V209">
        <f t="shared" si="6"/>
        <v>0</v>
      </c>
      <c r="X209">
        <f t="shared" si="7"/>
        <v>1276.5</v>
      </c>
    </row>
    <row r="210" spans="1:24">
      <c r="A210" s="1">
        <v>14</v>
      </c>
      <c r="B210">
        <v>24</v>
      </c>
      <c r="C210">
        <v>32</v>
      </c>
      <c r="D210">
        <v>43</v>
      </c>
      <c r="E210">
        <v>1278</v>
      </c>
      <c r="F210">
        <v>61</v>
      </c>
      <c r="G210">
        <v>75</v>
      </c>
      <c r="H210">
        <v>4</v>
      </c>
      <c r="I210">
        <v>93</v>
      </c>
      <c r="J210">
        <v>101</v>
      </c>
      <c r="K210">
        <v>1</v>
      </c>
      <c r="L210">
        <v>121</v>
      </c>
      <c r="M210">
        <v>36</v>
      </c>
      <c r="N210">
        <v>143</v>
      </c>
      <c r="O210">
        <v>152</v>
      </c>
      <c r="P210">
        <v>1</v>
      </c>
      <c r="Q210">
        <v>174</v>
      </c>
      <c r="R210">
        <v>1</v>
      </c>
      <c r="S210">
        <v>192</v>
      </c>
      <c r="T210">
        <v>201</v>
      </c>
      <c r="U210">
        <v>1</v>
      </c>
      <c r="V210">
        <f t="shared" si="6"/>
        <v>0</v>
      </c>
      <c r="X210">
        <f t="shared" si="7"/>
        <v>1280</v>
      </c>
    </row>
    <row r="211" spans="1:24">
      <c r="A211" s="1">
        <v>11</v>
      </c>
      <c r="B211">
        <v>24</v>
      </c>
      <c r="C211">
        <v>32</v>
      </c>
      <c r="D211">
        <v>43</v>
      </c>
      <c r="E211">
        <v>1282</v>
      </c>
      <c r="F211">
        <v>62</v>
      </c>
      <c r="G211">
        <v>73</v>
      </c>
      <c r="H211">
        <v>4</v>
      </c>
      <c r="I211">
        <v>92</v>
      </c>
      <c r="J211">
        <v>101</v>
      </c>
      <c r="K211">
        <v>2</v>
      </c>
      <c r="L211">
        <v>123</v>
      </c>
      <c r="M211">
        <v>32</v>
      </c>
      <c r="N211">
        <v>143</v>
      </c>
      <c r="O211">
        <v>152</v>
      </c>
      <c r="P211">
        <v>1</v>
      </c>
      <c r="Q211">
        <v>172</v>
      </c>
      <c r="R211">
        <v>1</v>
      </c>
      <c r="S211">
        <v>191</v>
      </c>
      <c r="T211">
        <v>201</v>
      </c>
      <c r="U211">
        <v>2</v>
      </c>
      <c r="V211">
        <f t="shared" si="6"/>
        <v>1</v>
      </c>
      <c r="X211">
        <f t="shared" si="7"/>
        <v>1282</v>
      </c>
    </row>
    <row r="212" spans="1:24">
      <c r="A212" s="1">
        <v>11</v>
      </c>
      <c r="B212">
        <v>12</v>
      </c>
      <c r="C212">
        <v>32</v>
      </c>
      <c r="D212">
        <v>42</v>
      </c>
      <c r="E212">
        <v>1282</v>
      </c>
      <c r="F212">
        <v>61</v>
      </c>
      <c r="G212">
        <v>73</v>
      </c>
      <c r="H212">
        <v>2</v>
      </c>
      <c r="I212">
        <v>92</v>
      </c>
      <c r="J212">
        <v>101</v>
      </c>
      <c r="K212">
        <v>4</v>
      </c>
      <c r="L212">
        <v>123</v>
      </c>
      <c r="M212">
        <v>20</v>
      </c>
      <c r="N212">
        <v>143</v>
      </c>
      <c r="O212">
        <v>151</v>
      </c>
      <c r="P212">
        <v>1</v>
      </c>
      <c r="Q212">
        <v>173</v>
      </c>
      <c r="R212">
        <v>1</v>
      </c>
      <c r="S212">
        <v>191</v>
      </c>
      <c r="T212">
        <v>201</v>
      </c>
      <c r="U212">
        <v>2</v>
      </c>
      <c r="V212">
        <f t="shared" si="6"/>
        <v>1</v>
      </c>
      <c r="X212">
        <f t="shared" si="7"/>
        <v>1282.5</v>
      </c>
    </row>
    <row r="213" spans="1:24">
      <c r="A213" s="1">
        <v>14</v>
      </c>
      <c r="B213">
        <v>22</v>
      </c>
      <c r="C213">
        <v>32</v>
      </c>
      <c r="D213">
        <v>40</v>
      </c>
      <c r="E213">
        <v>1283</v>
      </c>
      <c r="F213">
        <v>65</v>
      </c>
      <c r="G213">
        <v>74</v>
      </c>
      <c r="H213">
        <v>4</v>
      </c>
      <c r="I213">
        <v>92</v>
      </c>
      <c r="J213">
        <v>101</v>
      </c>
      <c r="K213">
        <v>4</v>
      </c>
      <c r="L213">
        <v>122</v>
      </c>
      <c r="M213">
        <v>25</v>
      </c>
      <c r="N213">
        <v>143</v>
      </c>
      <c r="O213">
        <v>151</v>
      </c>
      <c r="P213">
        <v>1</v>
      </c>
      <c r="Q213">
        <v>173</v>
      </c>
      <c r="R213">
        <v>1</v>
      </c>
      <c r="S213">
        <v>191</v>
      </c>
      <c r="T213">
        <v>201</v>
      </c>
      <c r="U213">
        <v>1</v>
      </c>
      <c r="V213">
        <f t="shared" si="6"/>
        <v>0</v>
      </c>
      <c r="X213">
        <f t="shared" si="7"/>
        <v>1284</v>
      </c>
    </row>
    <row r="214" spans="1:24">
      <c r="A214" s="1">
        <v>11</v>
      </c>
      <c r="B214">
        <v>24</v>
      </c>
      <c r="C214">
        <v>32</v>
      </c>
      <c r="D214">
        <v>40</v>
      </c>
      <c r="E214">
        <v>1285</v>
      </c>
      <c r="F214">
        <v>65</v>
      </c>
      <c r="G214">
        <v>74</v>
      </c>
      <c r="H214">
        <v>4</v>
      </c>
      <c r="I214">
        <v>92</v>
      </c>
      <c r="J214">
        <v>101</v>
      </c>
      <c r="K214">
        <v>4</v>
      </c>
      <c r="L214">
        <v>124</v>
      </c>
      <c r="M214">
        <v>32</v>
      </c>
      <c r="N214">
        <v>143</v>
      </c>
      <c r="O214">
        <v>151</v>
      </c>
      <c r="P214">
        <v>1</v>
      </c>
      <c r="Q214">
        <v>173</v>
      </c>
      <c r="R214">
        <v>1</v>
      </c>
      <c r="S214">
        <v>191</v>
      </c>
      <c r="T214">
        <v>201</v>
      </c>
      <c r="U214">
        <v>2</v>
      </c>
      <c r="V214">
        <f t="shared" si="6"/>
        <v>1</v>
      </c>
      <c r="X214">
        <f t="shared" si="7"/>
        <v>1286</v>
      </c>
    </row>
    <row r="215" spans="1:24">
      <c r="A215" s="1">
        <v>14</v>
      </c>
      <c r="B215">
        <v>10</v>
      </c>
      <c r="C215">
        <v>32</v>
      </c>
      <c r="D215">
        <v>40</v>
      </c>
      <c r="E215">
        <v>1287</v>
      </c>
      <c r="F215">
        <v>65</v>
      </c>
      <c r="G215">
        <v>75</v>
      </c>
      <c r="H215">
        <v>4</v>
      </c>
      <c r="I215">
        <v>93</v>
      </c>
      <c r="J215">
        <v>102</v>
      </c>
      <c r="K215">
        <v>2</v>
      </c>
      <c r="L215">
        <v>122</v>
      </c>
      <c r="M215">
        <v>45</v>
      </c>
      <c r="N215">
        <v>143</v>
      </c>
      <c r="O215">
        <v>152</v>
      </c>
      <c r="P215">
        <v>1</v>
      </c>
      <c r="Q215">
        <v>172</v>
      </c>
      <c r="R215">
        <v>1</v>
      </c>
      <c r="S215">
        <v>191</v>
      </c>
      <c r="T215">
        <v>202</v>
      </c>
      <c r="U215">
        <v>1</v>
      </c>
      <c r="V215">
        <f t="shared" si="6"/>
        <v>0</v>
      </c>
      <c r="X215">
        <f t="shared" si="7"/>
        <v>1287</v>
      </c>
    </row>
    <row r="216" spans="1:24">
      <c r="A216" s="1">
        <v>14</v>
      </c>
      <c r="B216">
        <v>24</v>
      </c>
      <c r="C216">
        <v>34</v>
      </c>
      <c r="D216">
        <v>40</v>
      </c>
      <c r="E216">
        <v>1287</v>
      </c>
      <c r="F216">
        <v>64</v>
      </c>
      <c r="G216">
        <v>75</v>
      </c>
      <c r="H216">
        <v>4</v>
      </c>
      <c r="I216">
        <v>92</v>
      </c>
      <c r="J216">
        <v>101</v>
      </c>
      <c r="K216">
        <v>4</v>
      </c>
      <c r="L216">
        <v>121</v>
      </c>
      <c r="M216">
        <v>37</v>
      </c>
      <c r="N216">
        <v>143</v>
      </c>
      <c r="O216">
        <v>152</v>
      </c>
      <c r="P216">
        <v>2</v>
      </c>
      <c r="Q216">
        <v>173</v>
      </c>
      <c r="R216">
        <v>1</v>
      </c>
      <c r="S216">
        <v>192</v>
      </c>
      <c r="T216">
        <v>201</v>
      </c>
      <c r="U216">
        <v>1</v>
      </c>
      <c r="V216">
        <f t="shared" si="6"/>
        <v>0</v>
      </c>
      <c r="X216">
        <f t="shared" si="7"/>
        <v>1287.5</v>
      </c>
    </row>
    <row r="217" spans="1:24">
      <c r="A217" s="1">
        <v>11</v>
      </c>
      <c r="B217">
        <v>9</v>
      </c>
      <c r="C217">
        <v>34</v>
      </c>
      <c r="D217">
        <v>45</v>
      </c>
      <c r="E217">
        <v>1288</v>
      </c>
      <c r="F217">
        <v>62</v>
      </c>
      <c r="G217">
        <v>75</v>
      </c>
      <c r="H217">
        <v>3</v>
      </c>
      <c r="I217">
        <v>93</v>
      </c>
      <c r="J217">
        <v>103</v>
      </c>
      <c r="K217">
        <v>4</v>
      </c>
      <c r="L217">
        <v>121</v>
      </c>
      <c r="M217">
        <v>48</v>
      </c>
      <c r="N217">
        <v>143</v>
      </c>
      <c r="O217">
        <v>152</v>
      </c>
      <c r="P217">
        <v>2</v>
      </c>
      <c r="Q217">
        <v>173</v>
      </c>
      <c r="R217">
        <v>2</v>
      </c>
      <c r="S217">
        <v>191</v>
      </c>
      <c r="T217">
        <v>202</v>
      </c>
      <c r="U217">
        <v>1</v>
      </c>
      <c r="V217">
        <f t="shared" si="6"/>
        <v>0</v>
      </c>
      <c r="X217">
        <f t="shared" si="7"/>
        <v>1288.5</v>
      </c>
    </row>
    <row r="218" spans="1:24">
      <c r="A218" s="1">
        <v>11</v>
      </c>
      <c r="B218">
        <v>12</v>
      </c>
      <c r="C218">
        <v>32</v>
      </c>
      <c r="D218">
        <v>42</v>
      </c>
      <c r="E218">
        <v>1289</v>
      </c>
      <c r="F218">
        <v>61</v>
      </c>
      <c r="G218">
        <v>73</v>
      </c>
      <c r="H218">
        <v>4</v>
      </c>
      <c r="I218">
        <v>93</v>
      </c>
      <c r="J218">
        <v>103</v>
      </c>
      <c r="K218">
        <v>1</v>
      </c>
      <c r="L218">
        <v>122</v>
      </c>
      <c r="M218">
        <v>21</v>
      </c>
      <c r="N218">
        <v>143</v>
      </c>
      <c r="O218">
        <v>152</v>
      </c>
      <c r="P218">
        <v>1</v>
      </c>
      <c r="Q218">
        <v>172</v>
      </c>
      <c r="R218">
        <v>1</v>
      </c>
      <c r="S218">
        <v>191</v>
      </c>
      <c r="T218">
        <v>201</v>
      </c>
      <c r="U218">
        <v>1</v>
      </c>
      <c r="V218">
        <f t="shared" si="6"/>
        <v>0</v>
      </c>
      <c r="X218">
        <f t="shared" si="7"/>
        <v>1290</v>
      </c>
    </row>
    <row r="219" spans="1:24">
      <c r="A219" s="1">
        <v>14</v>
      </c>
      <c r="B219">
        <v>12</v>
      </c>
      <c r="C219">
        <v>34</v>
      </c>
      <c r="D219">
        <v>43</v>
      </c>
      <c r="E219">
        <v>1291</v>
      </c>
      <c r="F219">
        <v>61</v>
      </c>
      <c r="G219">
        <v>73</v>
      </c>
      <c r="H219">
        <v>4</v>
      </c>
      <c r="I219">
        <v>92</v>
      </c>
      <c r="J219">
        <v>101</v>
      </c>
      <c r="K219">
        <v>2</v>
      </c>
      <c r="L219">
        <v>122</v>
      </c>
      <c r="M219">
        <v>35</v>
      </c>
      <c r="N219">
        <v>143</v>
      </c>
      <c r="O219">
        <v>152</v>
      </c>
      <c r="P219">
        <v>2</v>
      </c>
      <c r="Q219">
        <v>173</v>
      </c>
      <c r="R219">
        <v>1</v>
      </c>
      <c r="S219">
        <v>191</v>
      </c>
      <c r="T219">
        <v>201</v>
      </c>
      <c r="U219">
        <v>1</v>
      </c>
      <c r="V219">
        <f t="shared" si="6"/>
        <v>0</v>
      </c>
      <c r="X219">
        <f t="shared" si="7"/>
        <v>1293</v>
      </c>
    </row>
    <row r="220" spans="1:24">
      <c r="A220" s="1">
        <v>12</v>
      </c>
      <c r="B220">
        <v>12</v>
      </c>
      <c r="C220">
        <v>32</v>
      </c>
      <c r="D220">
        <v>40</v>
      </c>
      <c r="E220">
        <v>1295</v>
      </c>
      <c r="F220">
        <v>61</v>
      </c>
      <c r="G220">
        <v>72</v>
      </c>
      <c r="H220">
        <v>3</v>
      </c>
      <c r="I220">
        <v>92</v>
      </c>
      <c r="J220">
        <v>101</v>
      </c>
      <c r="K220">
        <v>1</v>
      </c>
      <c r="L220">
        <v>123</v>
      </c>
      <c r="M220">
        <v>25</v>
      </c>
      <c r="N220">
        <v>143</v>
      </c>
      <c r="O220">
        <v>151</v>
      </c>
      <c r="P220">
        <v>1</v>
      </c>
      <c r="Q220">
        <v>173</v>
      </c>
      <c r="R220">
        <v>1</v>
      </c>
      <c r="S220">
        <v>191</v>
      </c>
      <c r="T220">
        <v>201</v>
      </c>
      <c r="U220">
        <v>2</v>
      </c>
      <c r="V220">
        <f t="shared" si="6"/>
        <v>1</v>
      </c>
      <c r="X220">
        <f t="shared" si="7"/>
        <v>1295</v>
      </c>
    </row>
    <row r="221" spans="1:24">
      <c r="A221" s="1">
        <v>12</v>
      </c>
      <c r="B221">
        <v>18</v>
      </c>
      <c r="C221">
        <v>34</v>
      </c>
      <c r="D221">
        <v>42</v>
      </c>
      <c r="E221">
        <v>1295</v>
      </c>
      <c r="F221">
        <v>61</v>
      </c>
      <c r="G221">
        <v>72</v>
      </c>
      <c r="H221">
        <v>4</v>
      </c>
      <c r="I221">
        <v>92</v>
      </c>
      <c r="J221">
        <v>101</v>
      </c>
      <c r="K221">
        <v>1</v>
      </c>
      <c r="L221">
        <v>122</v>
      </c>
      <c r="M221">
        <v>27</v>
      </c>
      <c r="N221">
        <v>143</v>
      </c>
      <c r="O221">
        <v>152</v>
      </c>
      <c r="P221">
        <v>2</v>
      </c>
      <c r="Q221">
        <v>173</v>
      </c>
      <c r="R221">
        <v>1</v>
      </c>
      <c r="S221">
        <v>191</v>
      </c>
      <c r="T221">
        <v>201</v>
      </c>
      <c r="U221">
        <v>1</v>
      </c>
      <c r="V221">
        <f t="shared" si="6"/>
        <v>0</v>
      </c>
      <c r="X221">
        <f t="shared" si="7"/>
        <v>1296</v>
      </c>
    </row>
    <row r="222" spans="1:24">
      <c r="A222" s="1">
        <v>13</v>
      </c>
      <c r="B222">
        <v>12</v>
      </c>
      <c r="C222">
        <v>32</v>
      </c>
      <c r="D222">
        <v>43</v>
      </c>
      <c r="E222">
        <v>1297</v>
      </c>
      <c r="F222">
        <v>61</v>
      </c>
      <c r="G222">
        <v>73</v>
      </c>
      <c r="H222">
        <v>3</v>
      </c>
      <c r="I222">
        <v>94</v>
      </c>
      <c r="J222">
        <v>101</v>
      </c>
      <c r="K222">
        <v>4</v>
      </c>
      <c r="L222">
        <v>121</v>
      </c>
      <c r="M222">
        <v>23</v>
      </c>
      <c r="N222">
        <v>143</v>
      </c>
      <c r="O222">
        <v>151</v>
      </c>
      <c r="P222">
        <v>1</v>
      </c>
      <c r="Q222">
        <v>173</v>
      </c>
      <c r="R222">
        <v>1</v>
      </c>
      <c r="S222">
        <v>191</v>
      </c>
      <c r="T222">
        <v>201</v>
      </c>
      <c r="U222">
        <v>1</v>
      </c>
      <c r="V222">
        <f t="shared" si="6"/>
        <v>0</v>
      </c>
      <c r="X222">
        <f t="shared" si="7"/>
        <v>1298</v>
      </c>
    </row>
    <row r="223" spans="1:24">
      <c r="A223" s="1">
        <v>13</v>
      </c>
      <c r="B223">
        <v>6</v>
      </c>
      <c r="C223">
        <v>34</v>
      </c>
      <c r="D223">
        <v>40</v>
      </c>
      <c r="E223">
        <v>1299</v>
      </c>
      <c r="F223">
        <v>61</v>
      </c>
      <c r="G223">
        <v>73</v>
      </c>
      <c r="H223">
        <v>1</v>
      </c>
      <c r="I223">
        <v>93</v>
      </c>
      <c r="J223">
        <v>101</v>
      </c>
      <c r="K223">
        <v>1</v>
      </c>
      <c r="L223">
        <v>121</v>
      </c>
      <c r="M223">
        <v>74</v>
      </c>
      <c r="N223">
        <v>143</v>
      </c>
      <c r="O223">
        <v>152</v>
      </c>
      <c r="P223">
        <v>3</v>
      </c>
      <c r="Q223">
        <v>171</v>
      </c>
      <c r="R223">
        <v>2</v>
      </c>
      <c r="S223">
        <v>191</v>
      </c>
      <c r="T223">
        <v>202</v>
      </c>
      <c r="U223">
        <v>1</v>
      </c>
      <c r="V223">
        <f t="shared" si="6"/>
        <v>0</v>
      </c>
      <c r="X223">
        <f t="shared" si="7"/>
        <v>1299.5</v>
      </c>
    </row>
    <row r="224" spans="1:24">
      <c r="A224" s="1">
        <v>14</v>
      </c>
      <c r="B224">
        <v>15</v>
      </c>
      <c r="C224">
        <v>32</v>
      </c>
      <c r="D224">
        <v>41</v>
      </c>
      <c r="E224">
        <v>1300</v>
      </c>
      <c r="F224">
        <v>65</v>
      </c>
      <c r="G224">
        <v>75</v>
      </c>
      <c r="H224">
        <v>4</v>
      </c>
      <c r="I224">
        <v>93</v>
      </c>
      <c r="J224">
        <v>101</v>
      </c>
      <c r="K224">
        <v>4</v>
      </c>
      <c r="L224">
        <v>124</v>
      </c>
      <c r="M224">
        <v>45</v>
      </c>
      <c r="N224">
        <v>141</v>
      </c>
      <c r="O224">
        <v>153</v>
      </c>
      <c r="P224">
        <v>1</v>
      </c>
      <c r="Q224">
        <v>173</v>
      </c>
      <c r="R224">
        <v>2</v>
      </c>
      <c r="S224">
        <v>191</v>
      </c>
      <c r="T224">
        <v>201</v>
      </c>
      <c r="U224">
        <v>1</v>
      </c>
      <c r="V224">
        <f t="shared" si="6"/>
        <v>0</v>
      </c>
      <c r="X224">
        <f t="shared" si="7"/>
        <v>1300.5</v>
      </c>
    </row>
    <row r="225" spans="1:24">
      <c r="A225" s="1">
        <v>12</v>
      </c>
      <c r="B225">
        <v>18</v>
      </c>
      <c r="C225">
        <v>32</v>
      </c>
      <c r="D225">
        <v>43</v>
      </c>
      <c r="E225">
        <v>1301</v>
      </c>
      <c r="F225">
        <v>61</v>
      </c>
      <c r="G225">
        <v>75</v>
      </c>
      <c r="H225">
        <v>4</v>
      </c>
      <c r="I225">
        <v>94</v>
      </c>
      <c r="J225">
        <v>103</v>
      </c>
      <c r="K225">
        <v>2</v>
      </c>
      <c r="L225">
        <v>121</v>
      </c>
      <c r="M225">
        <v>32</v>
      </c>
      <c r="N225">
        <v>143</v>
      </c>
      <c r="O225">
        <v>152</v>
      </c>
      <c r="P225">
        <v>1</v>
      </c>
      <c r="Q225">
        <v>172</v>
      </c>
      <c r="R225">
        <v>1</v>
      </c>
      <c r="S225">
        <v>191</v>
      </c>
      <c r="T225">
        <v>201</v>
      </c>
      <c r="U225">
        <v>1</v>
      </c>
      <c r="V225">
        <f t="shared" si="6"/>
        <v>0</v>
      </c>
      <c r="X225">
        <f t="shared" si="7"/>
        <v>1304.5</v>
      </c>
    </row>
    <row r="226" spans="1:24">
      <c r="A226" s="1">
        <v>12</v>
      </c>
      <c r="B226">
        <v>15</v>
      </c>
      <c r="C226">
        <v>32</v>
      </c>
      <c r="D226">
        <v>45</v>
      </c>
      <c r="E226">
        <v>1308</v>
      </c>
      <c r="F226">
        <v>61</v>
      </c>
      <c r="G226">
        <v>75</v>
      </c>
      <c r="H226">
        <v>4</v>
      </c>
      <c r="I226">
        <v>93</v>
      </c>
      <c r="J226">
        <v>101</v>
      </c>
      <c r="K226">
        <v>4</v>
      </c>
      <c r="L226">
        <v>123</v>
      </c>
      <c r="M226">
        <v>38</v>
      </c>
      <c r="N226">
        <v>143</v>
      </c>
      <c r="O226">
        <v>152</v>
      </c>
      <c r="P226">
        <v>2</v>
      </c>
      <c r="Q226">
        <v>172</v>
      </c>
      <c r="R226">
        <v>1</v>
      </c>
      <c r="S226">
        <v>191</v>
      </c>
      <c r="T226">
        <v>201</v>
      </c>
      <c r="U226">
        <v>1</v>
      </c>
      <c r="V226">
        <f t="shared" si="6"/>
        <v>0</v>
      </c>
      <c r="X226">
        <f t="shared" si="7"/>
        <v>1308.5</v>
      </c>
    </row>
    <row r="227" spans="1:24">
      <c r="A227" s="1">
        <v>14</v>
      </c>
      <c r="B227">
        <v>10</v>
      </c>
      <c r="C227">
        <v>32</v>
      </c>
      <c r="D227">
        <v>40</v>
      </c>
      <c r="E227">
        <v>1309</v>
      </c>
      <c r="F227">
        <v>65</v>
      </c>
      <c r="G227">
        <v>73</v>
      </c>
      <c r="H227">
        <v>4</v>
      </c>
      <c r="I227">
        <v>93</v>
      </c>
      <c r="J227">
        <v>103</v>
      </c>
      <c r="K227">
        <v>4</v>
      </c>
      <c r="L227">
        <v>122</v>
      </c>
      <c r="M227">
        <v>27</v>
      </c>
      <c r="N227">
        <v>143</v>
      </c>
      <c r="O227">
        <v>152</v>
      </c>
      <c r="P227">
        <v>1</v>
      </c>
      <c r="Q227">
        <v>172</v>
      </c>
      <c r="R227">
        <v>1</v>
      </c>
      <c r="S227">
        <v>191</v>
      </c>
      <c r="T227">
        <v>201</v>
      </c>
      <c r="U227">
        <v>2</v>
      </c>
      <c r="V227">
        <f t="shared" si="6"/>
        <v>1</v>
      </c>
      <c r="X227">
        <f t="shared" si="7"/>
        <v>1310</v>
      </c>
    </row>
    <row r="228" spans="1:24">
      <c r="A228" s="1">
        <v>14</v>
      </c>
      <c r="B228">
        <v>24</v>
      </c>
      <c r="C228">
        <v>32</v>
      </c>
      <c r="D228">
        <v>43</v>
      </c>
      <c r="E228">
        <v>1311</v>
      </c>
      <c r="F228">
        <v>62</v>
      </c>
      <c r="G228">
        <v>74</v>
      </c>
      <c r="H228">
        <v>4</v>
      </c>
      <c r="I228">
        <v>94</v>
      </c>
      <c r="J228">
        <v>101</v>
      </c>
      <c r="K228">
        <v>3</v>
      </c>
      <c r="L228">
        <v>122</v>
      </c>
      <c r="M228">
        <v>26</v>
      </c>
      <c r="N228">
        <v>143</v>
      </c>
      <c r="O228">
        <v>152</v>
      </c>
      <c r="P228">
        <v>1</v>
      </c>
      <c r="Q228">
        <v>173</v>
      </c>
      <c r="R228">
        <v>1</v>
      </c>
      <c r="S228">
        <v>192</v>
      </c>
      <c r="T228">
        <v>201</v>
      </c>
      <c r="U228">
        <v>1</v>
      </c>
      <c r="V228">
        <f t="shared" si="6"/>
        <v>0</v>
      </c>
      <c r="X228">
        <f t="shared" si="7"/>
        <v>1312</v>
      </c>
    </row>
    <row r="229" spans="1:24">
      <c r="A229" s="1">
        <v>14</v>
      </c>
      <c r="B229">
        <v>9</v>
      </c>
      <c r="C229">
        <v>32</v>
      </c>
      <c r="D229">
        <v>42</v>
      </c>
      <c r="E229">
        <v>1313</v>
      </c>
      <c r="F229">
        <v>61</v>
      </c>
      <c r="G229">
        <v>75</v>
      </c>
      <c r="H229">
        <v>1</v>
      </c>
      <c r="I229">
        <v>93</v>
      </c>
      <c r="J229">
        <v>101</v>
      </c>
      <c r="K229">
        <v>4</v>
      </c>
      <c r="L229">
        <v>123</v>
      </c>
      <c r="M229">
        <v>20</v>
      </c>
      <c r="N229">
        <v>143</v>
      </c>
      <c r="O229">
        <v>152</v>
      </c>
      <c r="P229">
        <v>1</v>
      </c>
      <c r="Q229">
        <v>173</v>
      </c>
      <c r="R229">
        <v>1</v>
      </c>
      <c r="S229">
        <v>191</v>
      </c>
      <c r="T229">
        <v>201</v>
      </c>
      <c r="U229">
        <v>1</v>
      </c>
      <c r="V229">
        <f t="shared" si="6"/>
        <v>0</v>
      </c>
      <c r="X229">
        <f t="shared" si="7"/>
        <v>1314.5</v>
      </c>
    </row>
    <row r="230" spans="1:24">
      <c r="A230" s="1">
        <v>14</v>
      </c>
      <c r="B230">
        <v>15</v>
      </c>
      <c r="C230">
        <v>34</v>
      </c>
      <c r="D230">
        <v>43</v>
      </c>
      <c r="E230">
        <v>1316</v>
      </c>
      <c r="F230">
        <v>63</v>
      </c>
      <c r="G230">
        <v>73</v>
      </c>
      <c r="H230">
        <v>2</v>
      </c>
      <c r="I230">
        <v>94</v>
      </c>
      <c r="J230">
        <v>101</v>
      </c>
      <c r="K230">
        <v>2</v>
      </c>
      <c r="L230">
        <v>122</v>
      </c>
      <c r="M230">
        <v>47</v>
      </c>
      <c r="N230">
        <v>143</v>
      </c>
      <c r="O230">
        <v>152</v>
      </c>
      <c r="P230">
        <v>2</v>
      </c>
      <c r="Q230">
        <v>172</v>
      </c>
      <c r="R230">
        <v>1</v>
      </c>
      <c r="S230">
        <v>191</v>
      </c>
      <c r="T230">
        <v>201</v>
      </c>
      <c r="U230">
        <v>1</v>
      </c>
      <c r="V230">
        <f t="shared" si="6"/>
        <v>0</v>
      </c>
      <c r="X230">
        <f t="shared" si="7"/>
        <v>1317</v>
      </c>
    </row>
    <row r="231" spans="1:24">
      <c r="A231" s="1">
        <v>12</v>
      </c>
      <c r="B231">
        <v>12</v>
      </c>
      <c r="C231">
        <v>32</v>
      </c>
      <c r="D231">
        <v>40</v>
      </c>
      <c r="E231">
        <v>1318</v>
      </c>
      <c r="F231">
        <v>64</v>
      </c>
      <c r="G231">
        <v>75</v>
      </c>
      <c r="H231">
        <v>4</v>
      </c>
      <c r="I231">
        <v>93</v>
      </c>
      <c r="J231">
        <v>101</v>
      </c>
      <c r="K231">
        <v>4</v>
      </c>
      <c r="L231">
        <v>121</v>
      </c>
      <c r="M231">
        <v>54</v>
      </c>
      <c r="N231">
        <v>143</v>
      </c>
      <c r="O231">
        <v>152</v>
      </c>
      <c r="P231">
        <v>1</v>
      </c>
      <c r="Q231">
        <v>173</v>
      </c>
      <c r="R231">
        <v>1</v>
      </c>
      <c r="S231">
        <v>192</v>
      </c>
      <c r="T231">
        <v>201</v>
      </c>
      <c r="U231">
        <v>1</v>
      </c>
      <c r="V231">
        <f t="shared" si="6"/>
        <v>0</v>
      </c>
      <c r="X231">
        <f t="shared" si="7"/>
        <v>1320</v>
      </c>
    </row>
    <row r="232" spans="1:24">
      <c r="A232" s="1">
        <v>12</v>
      </c>
      <c r="B232">
        <v>11</v>
      </c>
      <c r="C232">
        <v>34</v>
      </c>
      <c r="D232">
        <v>40</v>
      </c>
      <c r="E232">
        <v>1322</v>
      </c>
      <c r="F232">
        <v>64</v>
      </c>
      <c r="G232">
        <v>73</v>
      </c>
      <c r="H232">
        <v>4</v>
      </c>
      <c r="I232">
        <v>92</v>
      </c>
      <c r="J232">
        <v>101</v>
      </c>
      <c r="K232">
        <v>4</v>
      </c>
      <c r="L232">
        <v>123</v>
      </c>
      <c r="M232">
        <v>40</v>
      </c>
      <c r="N232">
        <v>143</v>
      </c>
      <c r="O232">
        <v>152</v>
      </c>
      <c r="P232">
        <v>2</v>
      </c>
      <c r="Q232">
        <v>173</v>
      </c>
      <c r="R232">
        <v>1</v>
      </c>
      <c r="S232">
        <v>191</v>
      </c>
      <c r="T232">
        <v>201</v>
      </c>
      <c r="U232">
        <v>1</v>
      </c>
      <c r="V232">
        <f t="shared" si="6"/>
        <v>0</v>
      </c>
      <c r="X232">
        <f t="shared" si="7"/>
        <v>1322.5</v>
      </c>
    </row>
    <row r="233" spans="1:24">
      <c r="A233" s="1">
        <v>13</v>
      </c>
      <c r="B233">
        <v>6</v>
      </c>
      <c r="C233">
        <v>34</v>
      </c>
      <c r="D233">
        <v>40</v>
      </c>
      <c r="E233">
        <v>1323</v>
      </c>
      <c r="F233">
        <v>62</v>
      </c>
      <c r="G233">
        <v>75</v>
      </c>
      <c r="H233">
        <v>2</v>
      </c>
      <c r="I233">
        <v>91</v>
      </c>
      <c r="J233">
        <v>101</v>
      </c>
      <c r="K233">
        <v>4</v>
      </c>
      <c r="L233">
        <v>123</v>
      </c>
      <c r="M233">
        <v>28</v>
      </c>
      <c r="N233">
        <v>143</v>
      </c>
      <c r="O233">
        <v>152</v>
      </c>
      <c r="P233">
        <v>2</v>
      </c>
      <c r="Q233">
        <v>173</v>
      </c>
      <c r="R233">
        <v>2</v>
      </c>
      <c r="S233">
        <v>192</v>
      </c>
      <c r="T233">
        <v>201</v>
      </c>
      <c r="U233">
        <v>1</v>
      </c>
      <c r="V233">
        <f t="shared" si="6"/>
        <v>0</v>
      </c>
      <c r="X233">
        <f t="shared" si="7"/>
        <v>1326.5</v>
      </c>
    </row>
    <row r="234" spans="1:24">
      <c r="A234" s="1">
        <v>13</v>
      </c>
      <c r="B234">
        <v>12</v>
      </c>
      <c r="C234">
        <v>32</v>
      </c>
      <c r="D234">
        <v>40</v>
      </c>
      <c r="E234">
        <v>1330</v>
      </c>
      <c r="F234">
        <v>61</v>
      </c>
      <c r="G234">
        <v>72</v>
      </c>
      <c r="H234">
        <v>4</v>
      </c>
      <c r="I234">
        <v>93</v>
      </c>
      <c r="J234">
        <v>101</v>
      </c>
      <c r="K234">
        <v>1</v>
      </c>
      <c r="L234">
        <v>121</v>
      </c>
      <c r="M234">
        <v>26</v>
      </c>
      <c r="N234">
        <v>143</v>
      </c>
      <c r="O234">
        <v>152</v>
      </c>
      <c r="P234">
        <v>1</v>
      </c>
      <c r="Q234">
        <v>173</v>
      </c>
      <c r="R234">
        <v>1</v>
      </c>
      <c r="S234">
        <v>191</v>
      </c>
      <c r="T234">
        <v>201</v>
      </c>
      <c r="U234">
        <v>1</v>
      </c>
      <c r="V234">
        <f t="shared" si="6"/>
        <v>0</v>
      </c>
      <c r="X234">
        <f t="shared" si="7"/>
        <v>1330.5</v>
      </c>
    </row>
    <row r="235" spans="1:24">
      <c r="A235" s="1">
        <v>12</v>
      </c>
      <c r="B235">
        <v>12</v>
      </c>
      <c r="C235">
        <v>32</v>
      </c>
      <c r="D235">
        <v>43</v>
      </c>
      <c r="E235">
        <v>1331</v>
      </c>
      <c r="F235">
        <v>61</v>
      </c>
      <c r="G235">
        <v>72</v>
      </c>
      <c r="H235">
        <v>2</v>
      </c>
      <c r="I235">
        <v>93</v>
      </c>
      <c r="J235">
        <v>101</v>
      </c>
      <c r="K235">
        <v>1</v>
      </c>
      <c r="L235">
        <v>123</v>
      </c>
      <c r="M235">
        <v>22</v>
      </c>
      <c r="N235">
        <v>142</v>
      </c>
      <c r="O235">
        <v>152</v>
      </c>
      <c r="P235">
        <v>1</v>
      </c>
      <c r="Q235">
        <v>173</v>
      </c>
      <c r="R235">
        <v>1</v>
      </c>
      <c r="S235">
        <v>191</v>
      </c>
      <c r="T235">
        <v>201</v>
      </c>
      <c r="U235">
        <v>2</v>
      </c>
      <c r="V235">
        <f t="shared" si="6"/>
        <v>1</v>
      </c>
      <c r="X235">
        <f t="shared" si="7"/>
        <v>1332</v>
      </c>
    </row>
    <row r="236" spans="1:24">
      <c r="A236" s="1">
        <v>11</v>
      </c>
      <c r="B236">
        <v>24</v>
      </c>
      <c r="C236">
        <v>33</v>
      </c>
      <c r="D236">
        <v>40</v>
      </c>
      <c r="E236">
        <v>1333</v>
      </c>
      <c r="F236">
        <v>61</v>
      </c>
      <c r="G236">
        <v>71</v>
      </c>
      <c r="H236">
        <v>4</v>
      </c>
      <c r="I236">
        <v>93</v>
      </c>
      <c r="J236">
        <v>101</v>
      </c>
      <c r="K236">
        <v>2</v>
      </c>
      <c r="L236">
        <v>121</v>
      </c>
      <c r="M236">
        <v>43</v>
      </c>
      <c r="N236">
        <v>143</v>
      </c>
      <c r="O236">
        <v>153</v>
      </c>
      <c r="P236">
        <v>2</v>
      </c>
      <c r="Q236">
        <v>173</v>
      </c>
      <c r="R236">
        <v>2</v>
      </c>
      <c r="S236">
        <v>191</v>
      </c>
      <c r="T236">
        <v>201</v>
      </c>
      <c r="U236">
        <v>2</v>
      </c>
      <c r="V236">
        <f t="shared" si="6"/>
        <v>1</v>
      </c>
      <c r="X236">
        <f t="shared" si="7"/>
        <v>1335</v>
      </c>
    </row>
    <row r="237" spans="1:24">
      <c r="A237" s="1">
        <v>13</v>
      </c>
      <c r="B237">
        <v>9</v>
      </c>
      <c r="C237">
        <v>30</v>
      </c>
      <c r="D237">
        <v>43</v>
      </c>
      <c r="E237">
        <v>1337</v>
      </c>
      <c r="F237">
        <v>61</v>
      </c>
      <c r="G237">
        <v>72</v>
      </c>
      <c r="H237">
        <v>4</v>
      </c>
      <c r="I237">
        <v>93</v>
      </c>
      <c r="J237">
        <v>101</v>
      </c>
      <c r="K237">
        <v>2</v>
      </c>
      <c r="L237">
        <v>123</v>
      </c>
      <c r="M237">
        <v>34</v>
      </c>
      <c r="N237">
        <v>143</v>
      </c>
      <c r="O237">
        <v>152</v>
      </c>
      <c r="P237">
        <v>2</v>
      </c>
      <c r="Q237">
        <v>174</v>
      </c>
      <c r="R237">
        <v>1</v>
      </c>
      <c r="S237">
        <v>192</v>
      </c>
      <c r="T237">
        <v>201</v>
      </c>
      <c r="U237">
        <v>2</v>
      </c>
      <c r="V237">
        <f t="shared" si="6"/>
        <v>1</v>
      </c>
      <c r="X237">
        <f t="shared" si="7"/>
        <v>1337.5</v>
      </c>
    </row>
    <row r="238" spans="1:24">
      <c r="A238" s="1">
        <v>14</v>
      </c>
      <c r="B238">
        <v>6</v>
      </c>
      <c r="C238">
        <v>32</v>
      </c>
      <c r="D238">
        <v>44</v>
      </c>
      <c r="E238">
        <v>1338</v>
      </c>
      <c r="F238">
        <v>63</v>
      </c>
      <c r="G238">
        <v>73</v>
      </c>
      <c r="H238">
        <v>1</v>
      </c>
      <c r="I238">
        <v>91</v>
      </c>
      <c r="J238">
        <v>101</v>
      </c>
      <c r="K238">
        <v>4</v>
      </c>
      <c r="L238">
        <v>121</v>
      </c>
      <c r="M238">
        <v>62</v>
      </c>
      <c r="N238">
        <v>143</v>
      </c>
      <c r="O238">
        <v>152</v>
      </c>
      <c r="P238">
        <v>1</v>
      </c>
      <c r="Q238">
        <v>173</v>
      </c>
      <c r="R238">
        <v>1</v>
      </c>
      <c r="S238">
        <v>191</v>
      </c>
      <c r="T238">
        <v>201</v>
      </c>
      <c r="U238">
        <v>1</v>
      </c>
      <c r="V238">
        <f t="shared" si="6"/>
        <v>0</v>
      </c>
      <c r="X238">
        <f t="shared" si="7"/>
        <v>1340.5</v>
      </c>
    </row>
    <row r="239" spans="1:24">
      <c r="A239" s="1">
        <v>13</v>
      </c>
      <c r="B239">
        <v>6</v>
      </c>
      <c r="C239">
        <v>34</v>
      </c>
      <c r="D239">
        <v>40</v>
      </c>
      <c r="E239">
        <v>1343</v>
      </c>
      <c r="F239">
        <v>61</v>
      </c>
      <c r="G239">
        <v>75</v>
      </c>
      <c r="H239">
        <v>1</v>
      </c>
      <c r="I239">
        <v>93</v>
      </c>
      <c r="J239">
        <v>101</v>
      </c>
      <c r="K239">
        <v>4</v>
      </c>
      <c r="L239">
        <v>121</v>
      </c>
      <c r="M239">
        <v>46</v>
      </c>
      <c r="N239">
        <v>143</v>
      </c>
      <c r="O239">
        <v>152</v>
      </c>
      <c r="P239">
        <v>2</v>
      </c>
      <c r="Q239">
        <v>173</v>
      </c>
      <c r="R239">
        <v>2</v>
      </c>
      <c r="S239">
        <v>191</v>
      </c>
      <c r="T239">
        <v>202</v>
      </c>
      <c r="U239">
        <v>1</v>
      </c>
      <c r="V239">
        <f t="shared" si="6"/>
        <v>0</v>
      </c>
      <c r="X239">
        <f t="shared" si="7"/>
        <v>1343.5</v>
      </c>
    </row>
    <row r="240" spans="1:24">
      <c r="A240" s="1">
        <v>13</v>
      </c>
      <c r="B240">
        <v>24</v>
      </c>
      <c r="C240">
        <v>34</v>
      </c>
      <c r="D240">
        <v>40</v>
      </c>
      <c r="E240">
        <v>1344</v>
      </c>
      <c r="F240">
        <v>65</v>
      </c>
      <c r="G240">
        <v>74</v>
      </c>
      <c r="H240">
        <v>4</v>
      </c>
      <c r="I240">
        <v>93</v>
      </c>
      <c r="J240">
        <v>101</v>
      </c>
      <c r="K240">
        <v>2</v>
      </c>
      <c r="L240">
        <v>121</v>
      </c>
      <c r="M240">
        <v>37</v>
      </c>
      <c r="N240">
        <v>141</v>
      </c>
      <c r="O240">
        <v>152</v>
      </c>
      <c r="P240">
        <v>2</v>
      </c>
      <c r="Q240">
        <v>172</v>
      </c>
      <c r="R240">
        <v>2</v>
      </c>
      <c r="S240">
        <v>191</v>
      </c>
      <c r="T240">
        <v>201</v>
      </c>
      <c r="U240">
        <v>2</v>
      </c>
      <c r="V240">
        <f t="shared" si="6"/>
        <v>1</v>
      </c>
      <c r="X240">
        <f t="shared" si="7"/>
        <v>1344</v>
      </c>
    </row>
    <row r="241" spans="1:24">
      <c r="A241" s="1">
        <v>11</v>
      </c>
      <c r="B241">
        <v>12</v>
      </c>
      <c r="C241">
        <v>33</v>
      </c>
      <c r="D241">
        <v>40</v>
      </c>
      <c r="E241">
        <v>1344</v>
      </c>
      <c r="F241">
        <v>61</v>
      </c>
      <c r="G241">
        <v>73</v>
      </c>
      <c r="H241">
        <v>4</v>
      </c>
      <c r="I241">
        <v>93</v>
      </c>
      <c r="J241">
        <v>101</v>
      </c>
      <c r="K241">
        <v>2</v>
      </c>
      <c r="L241">
        <v>121</v>
      </c>
      <c r="M241">
        <v>43</v>
      </c>
      <c r="N241">
        <v>143</v>
      </c>
      <c r="O241">
        <v>152</v>
      </c>
      <c r="P241">
        <v>2</v>
      </c>
      <c r="Q241">
        <v>172</v>
      </c>
      <c r="R241">
        <v>2</v>
      </c>
      <c r="S241">
        <v>191</v>
      </c>
      <c r="T241">
        <v>201</v>
      </c>
      <c r="U241">
        <v>1</v>
      </c>
      <c r="V241">
        <f t="shared" si="6"/>
        <v>0</v>
      </c>
      <c r="X241">
        <f t="shared" si="7"/>
        <v>1344.5</v>
      </c>
    </row>
    <row r="242" spans="1:24">
      <c r="A242" s="1">
        <v>11</v>
      </c>
      <c r="B242">
        <v>18</v>
      </c>
      <c r="C242">
        <v>32</v>
      </c>
      <c r="D242">
        <v>43</v>
      </c>
      <c r="E242">
        <v>1345</v>
      </c>
      <c r="F242">
        <v>61</v>
      </c>
      <c r="G242">
        <v>73</v>
      </c>
      <c r="H242">
        <v>4</v>
      </c>
      <c r="I242">
        <v>94</v>
      </c>
      <c r="J242">
        <v>101</v>
      </c>
      <c r="K242">
        <v>3</v>
      </c>
      <c r="L242">
        <v>121</v>
      </c>
      <c r="M242">
        <v>26</v>
      </c>
      <c r="N242">
        <v>141</v>
      </c>
      <c r="O242">
        <v>152</v>
      </c>
      <c r="P242">
        <v>1</v>
      </c>
      <c r="Q242">
        <v>173</v>
      </c>
      <c r="R242">
        <v>1</v>
      </c>
      <c r="S242">
        <v>191</v>
      </c>
      <c r="T242">
        <v>201</v>
      </c>
      <c r="U242">
        <v>2</v>
      </c>
      <c r="V242">
        <f t="shared" si="6"/>
        <v>1</v>
      </c>
      <c r="X242">
        <f t="shared" si="7"/>
        <v>1345.5</v>
      </c>
    </row>
    <row r="243" spans="1:24">
      <c r="A243" s="1">
        <v>14</v>
      </c>
      <c r="B243">
        <v>6</v>
      </c>
      <c r="C243">
        <v>32</v>
      </c>
      <c r="D243">
        <v>43</v>
      </c>
      <c r="E243">
        <v>1346</v>
      </c>
      <c r="F243">
        <v>62</v>
      </c>
      <c r="G243">
        <v>75</v>
      </c>
      <c r="H243">
        <v>2</v>
      </c>
      <c r="I243">
        <v>93</v>
      </c>
      <c r="J243">
        <v>101</v>
      </c>
      <c r="K243">
        <v>4</v>
      </c>
      <c r="L243">
        <v>124</v>
      </c>
      <c r="M243">
        <v>42</v>
      </c>
      <c r="N243">
        <v>141</v>
      </c>
      <c r="O243">
        <v>153</v>
      </c>
      <c r="P243">
        <v>1</v>
      </c>
      <c r="Q243">
        <v>173</v>
      </c>
      <c r="R243">
        <v>2</v>
      </c>
      <c r="S243">
        <v>192</v>
      </c>
      <c r="T243">
        <v>201</v>
      </c>
      <c r="U243">
        <v>1</v>
      </c>
      <c r="V243">
        <f t="shared" si="6"/>
        <v>0</v>
      </c>
      <c r="X243">
        <f t="shared" si="7"/>
        <v>1346.5</v>
      </c>
    </row>
    <row r="244" spans="1:24">
      <c r="A244" s="1">
        <v>13</v>
      </c>
      <c r="B244">
        <v>10</v>
      </c>
      <c r="C244">
        <v>34</v>
      </c>
      <c r="D244">
        <v>43</v>
      </c>
      <c r="E244">
        <v>1347</v>
      </c>
      <c r="F244">
        <v>65</v>
      </c>
      <c r="G244">
        <v>74</v>
      </c>
      <c r="H244">
        <v>4</v>
      </c>
      <c r="I244">
        <v>93</v>
      </c>
      <c r="J244">
        <v>101</v>
      </c>
      <c r="K244">
        <v>2</v>
      </c>
      <c r="L244">
        <v>122</v>
      </c>
      <c r="M244">
        <v>27</v>
      </c>
      <c r="N244">
        <v>143</v>
      </c>
      <c r="O244">
        <v>152</v>
      </c>
      <c r="P244">
        <v>2</v>
      </c>
      <c r="Q244">
        <v>173</v>
      </c>
      <c r="R244">
        <v>1</v>
      </c>
      <c r="S244">
        <v>192</v>
      </c>
      <c r="T244">
        <v>201</v>
      </c>
      <c r="U244">
        <v>1</v>
      </c>
      <c r="V244">
        <f t="shared" si="6"/>
        <v>0</v>
      </c>
      <c r="X244">
        <f t="shared" si="7"/>
        <v>1349.5</v>
      </c>
    </row>
    <row r="245" spans="1:24">
      <c r="A245" s="1">
        <v>11</v>
      </c>
      <c r="B245">
        <v>6</v>
      </c>
      <c r="C245">
        <v>32</v>
      </c>
      <c r="D245">
        <v>41</v>
      </c>
      <c r="E245">
        <v>1352</v>
      </c>
      <c r="F245">
        <v>63</v>
      </c>
      <c r="G245">
        <v>71</v>
      </c>
      <c r="H245">
        <v>1</v>
      </c>
      <c r="I245">
        <v>92</v>
      </c>
      <c r="J245">
        <v>101</v>
      </c>
      <c r="K245">
        <v>2</v>
      </c>
      <c r="L245">
        <v>122</v>
      </c>
      <c r="M245">
        <v>23</v>
      </c>
      <c r="N245">
        <v>143</v>
      </c>
      <c r="O245">
        <v>151</v>
      </c>
      <c r="P245">
        <v>1</v>
      </c>
      <c r="Q245">
        <v>171</v>
      </c>
      <c r="R245">
        <v>1</v>
      </c>
      <c r="S245">
        <v>192</v>
      </c>
      <c r="T245">
        <v>201</v>
      </c>
      <c r="U245">
        <v>1</v>
      </c>
      <c r="V245">
        <f t="shared" si="6"/>
        <v>0</v>
      </c>
      <c r="X245">
        <f t="shared" si="7"/>
        <v>1353.5</v>
      </c>
    </row>
    <row r="246" spans="1:24">
      <c r="A246" s="1">
        <v>12</v>
      </c>
      <c r="B246">
        <v>24</v>
      </c>
      <c r="C246">
        <v>32</v>
      </c>
      <c r="D246">
        <v>40</v>
      </c>
      <c r="E246">
        <v>1355</v>
      </c>
      <c r="F246">
        <v>61</v>
      </c>
      <c r="G246">
        <v>72</v>
      </c>
      <c r="H246">
        <v>3</v>
      </c>
      <c r="I246">
        <v>92</v>
      </c>
      <c r="J246">
        <v>101</v>
      </c>
      <c r="K246">
        <v>4</v>
      </c>
      <c r="L246">
        <v>123</v>
      </c>
      <c r="M246">
        <v>25</v>
      </c>
      <c r="N246">
        <v>143</v>
      </c>
      <c r="O246">
        <v>152</v>
      </c>
      <c r="P246">
        <v>1</v>
      </c>
      <c r="Q246">
        <v>172</v>
      </c>
      <c r="R246">
        <v>1</v>
      </c>
      <c r="S246">
        <v>192</v>
      </c>
      <c r="T246">
        <v>201</v>
      </c>
      <c r="U246">
        <v>2</v>
      </c>
      <c r="V246">
        <f t="shared" si="6"/>
        <v>1</v>
      </c>
      <c r="X246">
        <f t="shared" si="7"/>
        <v>1356.5</v>
      </c>
    </row>
    <row r="247" spans="1:24">
      <c r="A247" s="1">
        <v>11</v>
      </c>
      <c r="B247">
        <v>24</v>
      </c>
      <c r="C247">
        <v>31</v>
      </c>
      <c r="D247">
        <v>410</v>
      </c>
      <c r="E247">
        <v>1358</v>
      </c>
      <c r="F247">
        <v>65</v>
      </c>
      <c r="G247">
        <v>75</v>
      </c>
      <c r="H247">
        <v>4</v>
      </c>
      <c r="I247">
        <v>93</v>
      </c>
      <c r="J247">
        <v>101</v>
      </c>
      <c r="K247">
        <v>3</v>
      </c>
      <c r="L247">
        <v>123</v>
      </c>
      <c r="M247">
        <v>40</v>
      </c>
      <c r="N247">
        <v>142</v>
      </c>
      <c r="O247">
        <v>152</v>
      </c>
      <c r="P247">
        <v>1</v>
      </c>
      <c r="Q247">
        <v>174</v>
      </c>
      <c r="R247">
        <v>1</v>
      </c>
      <c r="S247">
        <v>192</v>
      </c>
      <c r="T247">
        <v>201</v>
      </c>
      <c r="U247">
        <v>2</v>
      </c>
      <c r="V247">
        <f t="shared" si="6"/>
        <v>1</v>
      </c>
      <c r="X247">
        <f t="shared" si="7"/>
        <v>1359</v>
      </c>
    </row>
    <row r="248" spans="1:24">
      <c r="A248" s="1">
        <v>14</v>
      </c>
      <c r="B248">
        <v>15</v>
      </c>
      <c r="C248">
        <v>34</v>
      </c>
      <c r="D248">
        <v>43</v>
      </c>
      <c r="E248">
        <v>1360</v>
      </c>
      <c r="F248">
        <v>61</v>
      </c>
      <c r="G248">
        <v>73</v>
      </c>
      <c r="H248">
        <v>4</v>
      </c>
      <c r="I248">
        <v>93</v>
      </c>
      <c r="J248">
        <v>101</v>
      </c>
      <c r="K248">
        <v>2</v>
      </c>
      <c r="L248">
        <v>122</v>
      </c>
      <c r="M248">
        <v>31</v>
      </c>
      <c r="N248">
        <v>143</v>
      </c>
      <c r="O248">
        <v>152</v>
      </c>
      <c r="P248">
        <v>2</v>
      </c>
      <c r="Q248">
        <v>173</v>
      </c>
      <c r="R248">
        <v>1</v>
      </c>
      <c r="S248">
        <v>191</v>
      </c>
      <c r="T248">
        <v>201</v>
      </c>
      <c r="U248">
        <v>1</v>
      </c>
      <c r="V248">
        <f t="shared" si="6"/>
        <v>0</v>
      </c>
      <c r="X248">
        <f t="shared" si="7"/>
        <v>1360.5</v>
      </c>
    </row>
    <row r="249" spans="1:24">
      <c r="A249" s="1">
        <v>11</v>
      </c>
      <c r="B249">
        <v>6</v>
      </c>
      <c r="C249">
        <v>34</v>
      </c>
      <c r="D249">
        <v>40</v>
      </c>
      <c r="E249">
        <v>1361</v>
      </c>
      <c r="F249">
        <v>61</v>
      </c>
      <c r="G249">
        <v>72</v>
      </c>
      <c r="H249">
        <v>2</v>
      </c>
      <c r="I249">
        <v>93</v>
      </c>
      <c r="J249">
        <v>101</v>
      </c>
      <c r="K249">
        <v>4</v>
      </c>
      <c r="L249">
        <v>121</v>
      </c>
      <c r="M249">
        <v>40</v>
      </c>
      <c r="N249">
        <v>143</v>
      </c>
      <c r="O249">
        <v>152</v>
      </c>
      <c r="P249">
        <v>1</v>
      </c>
      <c r="Q249">
        <v>172</v>
      </c>
      <c r="R249">
        <v>2</v>
      </c>
      <c r="S249">
        <v>191</v>
      </c>
      <c r="T249">
        <v>202</v>
      </c>
      <c r="U249">
        <v>1</v>
      </c>
      <c r="V249">
        <f t="shared" si="6"/>
        <v>0</v>
      </c>
      <c r="X249">
        <f t="shared" si="7"/>
        <v>1362.5</v>
      </c>
    </row>
    <row r="250" spans="1:24">
      <c r="A250" s="1">
        <v>14</v>
      </c>
      <c r="B250">
        <v>10</v>
      </c>
      <c r="C250">
        <v>32</v>
      </c>
      <c r="D250">
        <v>40</v>
      </c>
      <c r="E250">
        <v>1364</v>
      </c>
      <c r="F250">
        <v>61</v>
      </c>
      <c r="G250">
        <v>73</v>
      </c>
      <c r="H250">
        <v>2</v>
      </c>
      <c r="I250">
        <v>92</v>
      </c>
      <c r="J250">
        <v>101</v>
      </c>
      <c r="K250">
        <v>4</v>
      </c>
      <c r="L250">
        <v>123</v>
      </c>
      <c r="M250">
        <v>64</v>
      </c>
      <c r="N250">
        <v>143</v>
      </c>
      <c r="O250">
        <v>152</v>
      </c>
      <c r="P250">
        <v>1</v>
      </c>
      <c r="Q250">
        <v>173</v>
      </c>
      <c r="R250">
        <v>1</v>
      </c>
      <c r="S250">
        <v>192</v>
      </c>
      <c r="T250">
        <v>201</v>
      </c>
      <c r="U250">
        <v>1</v>
      </c>
      <c r="V250">
        <f t="shared" si="6"/>
        <v>0</v>
      </c>
      <c r="X250">
        <f t="shared" si="7"/>
        <v>1364</v>
      </c>
    </row>
    <row r="251" spans="1:24">
      <c r="A251" s="1">
        <v>11</v>
      </c>
      <c r="B251">
        <v>9</v>
      </c>
      <c r="C251">
        <v>32</v>
      </c>
      <c r="D251">
        <v>43</v>
      </c>
      <c r="E251">
        <v>1364</v>
      </c>
      <c r="F251">
        <v>61</v>
      </c>
      <c r="G251">
        <v>74</v>
      </c>
      <c r="H251">
        <v>3</v>
      </c>
      <c r="I251">
        <v>93</v>
      </c>
      <c r="J251">
        <v>101</v>
      </c>
      <c r="K251">
        <v>4</v>
      </c>
      <c r="L251">
        <v>121</v>
      </c>
      <c r="M251">
        <v>59</v>
      </c>
      <c r="N251">
        <v>143</v>
      </c>
      <c r="O251">
        <v>152</v>
      </c>
      <c r="P251">
        <v>1</v>
      </c>
      <c r="Q251">
        <v>173</v>
      </c>
      <c r="R251">
        <v>1</v>
      </c>
      <c r="S251">
        <v>191</v>
      </c>
      <c r="T251">
        <v>201</v>
      </c>
      <c r="U251">
        <v>1</v>
      </c>
      <c r="V251">
        <f t="shared" si="6"/>
        <v>0</v>
      </c>
      <c r="X251">
        <f t="shared" si="7"/>
        <v>1365</v>
      </c>
    </row>
    <row r="252" spans="1:24">
      <c r="A252" s="1">
        <v>11</v>
      </c>
      <c r="B252">
        <v>9</v>
      </c>
      <c r="C252">
        <v>32</v>
      </c>
      <c r="D252">
        <v>43</v>
      </c>
      <c r="E252">
        <v>1366</v>
      </c>
      <c r="F252">
        <v>61</v>
      </c>
      <c r="G252">
        <v>72</v>
      </c>
      <c r="H252">
        <v>3</v>
      </c>
      <c r="I252">
        <v>92</v>
      </c>
      <c r="J252">
        <v>101</v>
      </c>
      <c r="K252">
        <v>4</v>
      </c>
      <c r="L252">
        <v>122</v>
      </c>
      <c r="M252">
        <v>22</v>
      </c>
      <c r="N252">
        <v>143</v>
      </c>
      <c r="O252">
        <v>151</v>
      </c>
      <c r="P252">
        <v>1</v>
      </c>
      <c r="Q252">
        <v>173</v>
      </c>
      <c r="R252">
        <v>1</v>
      </c>
      <c r="S252">
        <v>191</v>
      </c>
      <c r="T252">
        <v>201</v>
      </c>
      <c r="U252">
        <v>2</v>
      </c>
      <c r="V252">
        <f t="shared" si="6"/>
        <v>1</v>
      </c>
      <c r="X252">
        <f t="shared" si="7"/>
        <v>1368.5</v>
      </c>
    </row>
    <row r="253" spans="1:24">
      <c r="A253" s="1">
        <v>11</v>
      </c>
      <c r="B253">
        <v>24</v>
      </c>
      <c r="C253">
        <v>32</v>
      </c>
      <c r="D253">
        <v>40</v>
      </c>
      <c r="E253">
        <v>1371</v>
      </c>
      <c r="F253">
        <v>65</v>
      </c>
      <c r="G253">
        <v>73</v>
      </c>
      <c r="H253">
        <v>4</v>
      </c>
      <c r="I253">
        <v>92</v>
      </c>
      <c r="J253">
        <v>101</v>
      </c>
      <c r="K253">
        <v>4</v>
      </c>
      <c r="L253">
        <v>121</v>
      </c>
      <c r="M253">
        <v>25</v>
      </c>
      <c r="N253">
        <v>143</v>
      </c>
      <c r="O253">
        <v>151</v>
      </c>
      <c r="P253">
        <v>1</v>
      </c>
      <c r="Q253">
        <v>173</v>
      </c>
      <c r="R253">
        <v>1</v>
      </c>
      <c r="S253">
        <v>191</v>
      </c>
      <c r="T253">
        <v>201</v>
      </c>
      <c r="U253">
        <v>2</v>
      </c>
      <c r="V253">
        <f t="shared" si="6"/>
        <v>1</v>
      </c>
      <c r="X253">
        <f t="shared" si="7"/>
        <v>1371.5</v>
      </c>
    </row>
    <row r="254" spans="1:24">
      <c r="A254" s="1">
        <v>11</v>
      </c>
      <c r="B254">
        <v>12</v>
      </c>
      <c r="C254">
        <v>32</v>
      </c>
      <c r="D254">
        <v>40</v>
      </c>
      <c r="E254">
        <v>1372</v>
      </c>
      <c r="F254">
        <v>61</v>
      </c>
      <c r="G254">
        <v>74</v>
      </c>
      <c r="H254">
        <v>2</v>
      </c>
      <c r="I254">
        <v>91</v>
      </c>
      <c r="J254">
        <v>101</v>
      </c>
      <c r="K254">
        <v>3</v>
      </c>
      <c r="L254">
        <v>123</v>
      </c>
      <c r="M254">
        <v>36</v>
      </c>
      <c r="N254">
        <v>143</v>
      </c>
      <c r="O254">
        <v>152</v>
      </c>
      <c r="P254">
        <v>1</v>
      </c>
      <c r="Q254">
        <v>173</v>
      </c>
      <c r="R254">
        <v>1</v>
      </c>
      <c r="S254">
        <v>191</v>
      </c>
      <c r="T254">
        <v>201</v>
      </c>
      <c r="U254">
        <v>2</v>
      </c>
      <c r="V254">
        <f t="shared" si="6"/>
        <v>1</v>
      </c>
      <c r="X254">
        <f t="shared" si="7"/>
        <v>1373</v>
      </c>
    </row>
    <row r="255" spans="1:24">
      <c r="A255" s="1">
        <v>11</v>
      </c>
      <c r="B255">
        <v>6</v>
      </c>
      <c r="C255">
        <v>32</v>
      </c>
      <c r="D255">
        <v>42</v>
      </c>
      <c r="E255">
        <v>1374</v>
      </c>
      <c r="F255">
        <v>61</v>
      </c>
      <c r="G255">
        <v>73</v>
      </c>
      <c r="H255">
        <v>1</v>
      </c>
      <c r="I255">
        <v>93</v>
      </c>
      <c r="J255">
        <v>101</v>
      </c>
      <c r="K255">
        <v>2</v>
      </c>
      <c r="L255">
        <v>121</v>
      </c>
      <c r="M255">
        <v>36</v>
      </c>
      <c r="N255">
        <v>141</v>
      </c>
      <c r="O255">
        <v>152</v>
      </c>
      <c r="P255">
        <v>1</v>
      </c>
      <c r="Q255">
        <v>172</v>
      </c>
      <c r="R255">
        <v>1</v>
      </c>
      <c r="S255">
        <v>192</v>
      </c>
      <c r="T255">
        <v>201</v>
      </c>
      <c r="U255">
        <v>1</v>
      </c>
      <c r="V255">
        <f t="shared" si="6"/>
        <v>0</v>
      </c>
      <c r="X255">
        <f t="shared" si="7"/>
        <v>1374</v>
      </c>
    </row>
    <row r="256" spans="1:24">
      <c r="A256" s="1">
        <v>11</v>
      </c>
      <c r="B256">
        <v>6</v>
      </c>
      <c r="C256">
        <v>32</v>
      </c>
      <c r="D256">
        <v>40</v>
      </c>
      <c r="E256">
        <v>1374</v>
      </c>
      <c r="F256">
        <v>65</v>
      </c>
      <c r="G256">
        <v>71</v>
      </c>
      <c r="H256">
        <v>4</v>
      </c>
      <c r="I256">
        <v>92</v>
      </c>
      <c r="J256">
        <v>101</v>
      </c>
      <c r="K256">
        <v>3</v>
      </c>
      <c r="L256">
        <v>122</v>
      </c>
      <c r="M256">
        <v>75</v>
      </c>
      <c r="N256">
        <v>143</v>
      </c>
      <c r="O256">
        <v>152</v>
      </c>
      <c r="P256">
        <v>1</v>
      </c>
      <c r="Q256">
        <v>174</v>
      </c>
      <c r="R256">
        <v>1</v>
      </c>
      <c r="S256">
        <v>192</v>
      </c>
      <c r="T256">
        <v>201</v>
      </c>
      <c r="U256">
        <v>1</v>
      </c>
      <c r="V256">
        <f t="shared" si="6"/>
        <v>0</v>
      </c>
      <c r="X256">
        <f t="shared" si="7"/>
        <v>1375</v>
      </c>
    </row>
    <row r="257" spans="1:24">
      <c r="A257" s="1">
        <v>14</v>
      </c>
      <c r="B257">
        <v>24</v>
      </c>
      <c r="C257">
        <v>32</v>
      </c>
      <c r="D257">
        <v>43</v>
      </c>
      <c r="E257">
        <v>1376</v>
      </c>
      <c r="F257">
        <v>63</v>
      </c>
      <c r="G257">
        <v>74</v>
      </c>
      <c r="H257">
        <v>4</v>
      </c>
      <c r="I257">
        <v>92</v>
      </c>
      <c r="J257">
        <v>101</v>
      </c>
      <c r="K257">
        <v>1</v>
      </c>
      <c r="L257">
        <v>123</v>
      </c>
      <c r="M257">
        <v>28</v>
      </c>
      <c r="N257">
        <v>143</v>
      </c>
      <c r="O257">
        <v>152</v>
      </c>
      <c r="P257">
        <v>1</v>
      </c>
      <c r="Q257">
        <v>173</v>
      </c>
      <c r="R257">
        <v>1</v>
      </c>
      <c r="S257">
        <v>191</v>
      </c>
      <c r="T257">
        <v>201</v>
      </c>
      <c r="U257">
        <v>1</v>
      </c>
      <c r="V257">
        <f t="shared" si="6"/>
        <v>0</v>
      </c>
      <c r="X257">
        <f t="shared" si="7"/>
        <v>1376.5</v>
      </c>
    </row>
    <row r="258" spans="1:24">
      <c r="A258" s="1">
        <v>13</v>
      </c>
      <c r="B258">
        <v>24</v>
      </c>
      <c r="C258">
        <v>32</v>
      </c>
      <c r="D258">
        <v>43</v>
      </c>
      <c r="E258">
        <v>1377</v>
      </c>
      <c r="F258">
        <v>62</v>
      </c>
      <c r="G258">
        <v>75</v>
      </c>
      <c r="H258">
        <v>4</v>
      </c>
      <c r="I258">
        <v>92</v>
      </c>
      <c r="J258">
        <v>101</v>
      </c>
      <c r="K258">
        <v>2</v>
      </c>
      <c r="L258">
        <v>124</v>
      </c>
      <c r="M258">
        <v>47</v>
      </c>
      <c r="N258">
        <v>143</v>
      </c>
      <c r="O258">
        <v>153</v>
      </c>
      <c r="P258">
        <v>1</v>
      </c>
      <c r="Q258">
        <v>173</v>
      </c>
      <c r="R258">
        <v>1</v>
      </c>
      <c r="S258">
        <v>192</v>
      </c>
      <c r="T258">
        <v>201</v>
      </c>
      <c r="U258">
        <v>1</v>
      </c>
      <c r="V258">
        <f t="shared" ref="V258:V321" si="8">U258-1</f>
        <v>0</v>
      </c>
      <c r="X258">
        <f t="shared" si="7"/>
        <v>1379</v>
      </c>
    </row>
    <row r="259" spans="1:24">
      <c r="A259" s="1">
        <v>11</v>
      </c>
      <c r="B259">
        <v>24</v>
      </c>
      <c r="C259">
        <v>32</v>
      </c>
      <c r="D259">
        <v>40</v>
      </c>
      <c r="E259">
        <v>1381</v>
      </c>
      <c r="F259">
        <v>65</v>
      </c>
      <c r="G259">
        <v>73</v>
      </c>
      <c r="H259">
        <v>4</v>
      </c>
      <c r="I259">
        <v>92</v>
      </c>
      <c r="J259">
        <v>101</v>
      </c>
      <c r="K259">
        <v>2</v>
      </c>
      <c r="L259">
        <v>122</v>
      </c>
      <c r="M259">
        <v>35</v>
      </c>
      <c r="N259">
        <v>143</v>
      </c>
      <c r="O259">
        <v>152</v>
      </c>
      <c r="P259">
        <v>1</v>
      </c>
      <c r="Q259">
        <v>173</v>
      </c>
      <c r="R259">
        <v>1</v>
      </c>
      <c r="S259">
        <v>191</v>
      </c>
      <c r="T259">
        <v>201</v>
      </c>
      <c r="U259">
        <v>2</v>
      </c>
      <c r="V259">
        <f t="shared" si="8"/>
        <v>1</v>
      </c>
      <c r="X259">
        <f t="shared" si="7"/>
        <v>1381.5</v>
      </c>
    </row>
    <row r="260" spans="1:24">
      <c r="A260" s="1">
        <v>14</v>
      </c>
      <c r="B260">
        <v>6</v>
      </c>
      <c r="C260">
        <v>34</v>
      </c>
      <c r="D260">
        <v>43</v>
      </c>
      <c r="E260">
        <v>1382</v>
      </c>
      <c r="F260">
        <v>61</v>
      </c>
      <c r="G260">
        <v>73</v>
      </c>
      <c r="H260">
        <v>1</v>
      </c>
      <c r="I260">
        <v>92</v>
      </c>
      <c r="J260">
        <v>101</v>
      </c>
      <c r="K260">
        <v>1</v>
      </c>
      <c r="L260">
        <v>123</v>
      </c>
      <c r="M260">
        <v>28</v>
      </c>
      <c r="N260">
        <v>143</v>
      </c>
      <c r="O260">
        <v>152</v>
      </c>
      <c r="P260">
        <v>2</v>
      </c>
      <c r="Q260">
        <v>173</v>
      </c>
      <c r="R260">
        <v>1</v>
      </c>
      <c r="S260">
        <v>192</v>
      </c>
      <c r="T260">
        <v>201</v>
      </c>
      <c r="U260">
        <v>1</v>
      </c>
      <c r="V260">
        <f t="shared" si="8"/>
        <v>0</v>
      </c>
      <c r="X260">
        <f t="shared" si="7"/>
        <v>1382</v>
      </c>
    </row>
    <row r="261" spans="1:24">
      <c r="A261" s="1">
        <v>11</v>
      </c>
      <c r="B261">
        <v>24</v>
      </c>
      <c r="C261">
        <v>34</v>
      </c>
      <c r="D261">
        <v>49</v>
      </c>
      <c r="E261">
        <v>1382</v>
      </c>
      <c r="F261">
        <v>62</v>
      </c>
      <c r="G261">
        <v>74</v>
      </c>
      <c r="H261">
        <v>4</v>
      </c>
      <c r="I261">
        <v>93</v>
      </c>
      <c r="J261">
        <v>101</v>
      </c>
      <c r="K261">
        <v>1</v>
      </c>
      <c r="L261">
        <v>121</v>
      </c>
      <c r="M261">
        <v>26</v>
      </c>
      <c r="N261">
        <v>143</v>
      </c>
      <c r="O261">
        <v>152</v>
      </c>
      <c r="P261">
        <v>2</v>
      </c>
      <c r="Q261">
        <v>173</v>
      </c>
      <c r="R261">
        <v>1</v>
      </c>
      <c r="S261">
        <v>192</v>
      </c>
      <c r="T261">
        <v>201</v>
      </c>
      <c r="U261">
        <v>1</v>
      </c>
      <c r="V261">
        <f t="shared" si="8"/>
        <v>0</v>
      </c>
      <c r="X261">
        <f t="shared" ref="X261:X324" si="9">(E261+E262)/2</f>
        <v>1384</v>
      </c>
    </row>
    <row r="262" spans="1:24">
      <c r="A262" s="1">
        <v>14</v>
      </c>
      <c r="B262">
        <v>12</v>
      </c>
      <c r="C262">
        <v>32</v>
      </c>
      <c r="D262">
        <v>40</v>
      </c>
      <c r="E262">
        <v>1386</v>
      </c>
      <c r="F262">
        <v>63</v>
      </c>
      <c r="G262">
        <v>73</v>
      </c>
      <c r="H262">
        <v>2</v>
      </c>
      <c r="I262">
        <v>92</v>
      </c>
      <c r="J262">
        <v>101</v>
      </c>
      <c r="K262">
        <v>2</v>
      </c>
      <c r="L262">
        <v>122</v>
      </c>
      <c r="M262">
        <v>26</v>
      </c>
      <c r="N262">
        <v>143</v>
      </c>
      <c r="O262">
        <v>152</v>
      </c>
      <c r="P262">
        <v>1</v>
      </c>
      <c r="Q262">
        <v>173</v>
      </c>
      <c r="R262">
        <v>1</v>
      </c>
      <c r="S262">
        <v>191</v>
      </c>
      <c r="T262">
        <v>201</v>
      </c>
      <c r="U262">
        <v>2</v>
      </c>
      <c r="V262">
        <f t="shared" si="8"/>
        <v>1</v>
      </c>
      <c r="X262">
        <f t="shared" si="9"/>
        <v>1386</v>
      </c>
    </row>
    <row r="263" spans="1:24">
      <c r="A263" s="1">
        <v>14</v>
      </c>
      <c r="B263">
        <v>15</v>
      </c>
      <c r="C263">
        <v>32</v>
      </c>
      <c r="D263">
        <v>43</v>
      </c>
      <c r="E263">
        <v>1386</v>
      </c>
      <c r="F263">
        <v>65</v>
      </c>
      <c r="G263">
        <v>73</v>
      </c>
      <c r="H263">
        <v>4</v>
      </c>
      <c r="I263">
        <v>94</v>
      </c>
      <c r="J263">
        <v>101</v>
      </c>
      <c r="K263">
        <v>2</v>
      </c>
      <c r="L263">
        <v>121</v>
      </c>
      <c r="M263">
        <v>40</v>
      </c>
      <c r="N263">
        <v>143</v>
      </c>
      <c r="O263">
        <v>151</v>
      </c>
      <c r="P263">
        <v>1</v>
      </c>
      <c r="Q263">
        <v>173</v>
      </c>
      <c r="R263">
        <v>1</v>
      </c>
      <c r="S263">
        <v>192</v>
      </c>
      <c r="T263">
        <v>201</v>
      </c>
      <c r="U263">
        <v>1</v>
      </c>
      <c r="V263">
        <f t="shared" si="8"/>
        <v>0</v>
      </c>
      <c r="X263">
        <f t="shared" si="9"/>
        <v>1387</v>
      </c>
    </row>
    <row r="264" spans="1:24">
      <c r="A264" s="1">
        <v>14</v>
      </c>
      <c r="B264">
        <v>9</v>
      </c>
      <c r="C264">
        <v>32</v>
      </c>
      <c r="D264">
        <v>42</v>
      </c>
      <c r="E264">
        <v>1388</v>
      </c>
      <c r="F264">
        <v>61</v>
      </c>
      <c r="G264">
        <v>73</v>
      </c>
      <c r="H264">
        <v>4</v>
      </c>
      <c r="I264">
        <v>92</v>
      </c>
      <c r="J264">
        <v>101</v>
      </c>
      <c r="K264">
        <v>2</v>
      </c>
      <c r="L264">
        <v>121</v>
      </c>
      <c r="M264">
        <v>26</v>
      </c>
      <c r="N264">
        <v>143</v>
      </c>
      <c r="O264">
        <v>151</v>
      </c>
      <c r="P264">
        <v>1</v>
      </c>
      <c r="Q264">
        <v>173</v>
      </c>
      <c r="R264">
        <v>1</v>
      </c>
      <c r="S264">
        <v>191</v>
      </c>
      <c r="T264">
        <v>201</v>
      </c>
      <c r="U264">
        <v>1</v>
      </c>
      <c r="V264">
        <f t="shared" si="8"/>
        <v>0</v>
      </c>
      <c r="X264">
        <f t="shared" si="9"/>
        <v>1389.5</v>
      </c>
    </row>
    <row r="265" spans="1:24">
      <c r="A265" s="1">
        <v>12</v>
      </c>
      <c r="B265">
        <v>9</v>
      </c>
      <c r="C265">
        <v>32</v>
      </c>
      <c r="D265">
        <v>49</v>
      </c>
      <c r="E265">
        <v>1391</v>
      </c>
      <c r="F265">
        <v>61</v>
      </c>
      <c r="G265">
        <v>73</v>
      </c>
      <c r="H265">
        <v>2</v>
      </c>
      <c r="I265">
        <v>94</v>
      </c>
      <c r="J265">
        <v>101</v>
      </c>
      <c r="K265">
        <v>1</v>
      </c>
      <c r="L265">
        <v>121</v>
      </c>
      <c r="M265">
        <v>27</v>
      </c>
      <c r="N265">
        <v>141</v>
      </c>
      <c r="O265">
        <v>152</v>
      </c>
      <c r="P265">
        <v>1</v>
      </c>
      <c r="Q265">
        <v>173</v>
      </c>
      <c r="R265">
        <v>1</v>
      </c>
      <c r="S265">
        <v>192</v>
      </c>
      <c r="T265">
        <v>201</v>
      </c>
      <c r="U265">
        <v>1</v>
      </c>
      <c r="V265">
        <f t="shared" si="8"/>
        <v>0</v>
      </c>
      <c r="X265">
        <f t="shared" si="9"/>
        <v>1392</v>
      </c>
    </row>
    <row r="266" spans="1:24">
      <c r="A266" s="1">
        <v>14</v>
      </c>
      <c r="B266">
        <v>11</v>
      </c>
      <c r="C266">
        <v>34</v>
      </c>
      <c r="D266">
        <v>40</v>
      </c>
      <c r="E266">
        <v>1393</v>
      </c>
      <c r="F266">
        <v>61</v>
      </c>
      <c r="G266">
        <v>72</v>
      </c>
      <c r="H266">
        <v>4</v>
      </c>
      <c r="I266">
        <v>92</v>
      </c>
      <c r="J266">
        <v>101</v>
      </c>
      <c r="K266">
        <v>4</v>
      </c>
      <c r="L266">
        <v>123</v>
      </c>
      <c r="M266">
        <v>35</v>
      </c>
      <c r="N266">
        <v>143</v>
      </c>
      <c r="O266">
        <v>152</v>
      </c>
      <c r="P266">
        <v>2</v>
      </c>
      <c r="Q266">
        <v>174</v>
      </c>
      <c r="R266">
        <v>1</v>
      </c>
      <c r="S266">
        <v>191</v>
      </c>
      <c r="T266">
        <v>201</v>
      </c>
      <c r="U266">
        <v>1</v>
      </c>
      <c r="V266">
        <f t="shared" si="8"/>
        <v>0</v>
      </c>
      <c r="X266">
        <f t="shared" si="9"/>
        <v>1393</v>
      </c>
    </row>
    <row r="267" spans="1:24">
      <c r="A267" s="1">
        <v>14</v>
      </c>
      <c r="B267">
        <v>12</v>
      </c>
      <c r="C267">
        <v>32</v>
      </c>
      <c r="D267">
        <v>46</v>
      </c>
      <c r="E267">
        <v>1393</v>
      </c>
      <c r="F267">
        <v>61</v>
      </c>
      <c r="G267">
        <v>75</v>
      </c>
      <c r="H267">
        <v>4</v>
      </c>
      <c r="I267">
        <v>93</v>
      </c>
      <c r="J267">
        <v>101</v>
      </c>
      <c r="K267">
        <v>4</v>
      </c>
      <c r="L267">
        <v>122</v>
      </c>
      <c r="M267">
        <v>47</v>
      </c>
      <c r="N267">
        <v>141</v>
      </c>
      <c r="O267">
        <v>152</v>
      </c>
      <c r="P267">
        <v>3</v>
      </c>
      <c r="Q267">
        <v>173</v>
      </c>
      <c r="R267">
        <v>2</v>
      </c>
      <c r="S267">
        <v>192</v>
      </c>
      <c r="T267">
        <v>201</v>
      </c>
      <c r="U267">
        <v>1</v>
      </c>
      <c r="V267">
        <f t="shared" si="8"/>
        <v>0</v>
      </c>
      <c r="X267">
        <f t="shared" si="9"/>
        <v>1393</v>
      </c>
    </row>
    <row r="268" spans="1:24">
      <c r="A268" s="1">
        <v>14</v>
      </c>
      <c r="B268">
        <v>24</v>
      </c>
      <c r="C268">
        <v>32</v>
      </c>
      <c r="D268">
        <v>40</v>
      </c>
      <c r="E268">
        <v>1393</v>
      </c>
      <c r="F268">
        <v>61</v>
      </c>
      <c r="G268">
        <v>73</v>
      </c>
      <c r="H268">
        <v>2</v>
      </c>
      <c r="I268">
        <v>93</v>
      </c>
      <c r="J268">
        <v>103</v>
      </c>
      <c r="K268">
        <v>2</v>
      </c>
      <c r="L268">
        <v>121</v>
      </c>
      <c r="M268">
        <v>31</v>
      </c>
      <c r="N268">
        <v>143</v>
      </c>
      <c r="O268">
        <v>152</v>
      </c>
      <c r="P268">
        <v>1</v>
      </c>
      <c r="Q268">
        <v>173</v>
      </c>
      <c r="R268">
        <v>1</v>
      </c>
      <c r="S268">
        <v>192</v>
      </c>
      <c r="T268">
        <v>201</v>
      </c>
      <c r="U268">
        <v>1</v>
      </c>
      <c r="V268">
        <f t="shared" si="8"/>
        <v>0</v>
      </c>
      <c r="X268">
        <f t="shared" si="9"/>
        <v>1397.5</v>
      </c>
    </row>
    <row r="269" spans="1:24">
      <c r="A269" s="1">
        <v>14</v>
      </c>
      <c r="B269">
        <v>12</v>
      </c>
      <c r="C269">
        <v>34</v>
      </c>
      <c r="D269">
        <v>42</v>
      </c>
      <c r="E269">
        <v>1402</v>
      </c>
      <c r="F269">
        <v>63</v>
      </c>
      <c r="G269">
        <v>74</v>
      </c>
      <c r="H269">
        <v>3</v>
      </c>
      <c r="I269">
        <v>92</v>
      </c>
      <c r="J269">
        <v>101</v>
      </c>
      <c r="K269">
        <v>4</v>
      </c>
      <c r="L269">
        <v>123</v>
      </c>
      <c r="M269">
        <v>37</v>
      </c>
      <c r="N269">
        <v>143</v>
      </c>
      <c r="O269">
        <v>151</v>
      </c>
      <c r="P269">
        <v>1</v>
      </c>
      <c r="Q269">
        <v>173</v>
      </c>
      <c r="R269">
        <v>1</v>
      </c>
      <c r="S269">
        <v>192</v>
      </c>
      <c r="T269">
        <v>201</v>
      </c>
      <c r="U269">
        <v>1</v>
      </c>
      <c r="V269">
        <f t="shared" si="8"/>
        <v>0</v>
      </c>
      <c r="X269">
        <f t="shared" si="9"/>
        <v>1402.5</v>
      </c>
    </row>
    <row r="270" spans="1:24">
      <c r="A270" s="1">
        <v>11</v>
      </c>
      <c r="B270">
        <v>15</v>
      </c>
      <c r="C270">
        <v>32</v>
      </c>
      <c r="D270">
        <v>40</v>
      </c>
      <c r="E270">
        <v>1403</v>
      </c>
      <c r="F270">
        <v>61</v>
      </c>
      <c r="G270">
        <v>73</v>
      </c>
      <c r="H270">
        <v>2</v>
      </c>
      <c r="I270">
        <v>92</v>
      </c>
      <c r="J270">
        <v>101</v>
      </c>
      <c r="K270">
        <v>4</v>
      </c>
      <c r="L270">
        <v>123</v>
      </c>
      <c r="M270">
        <v>28</v>
      </c>
      <c r="N270">
        <v>143</v>
      </c>
      <c r="O270">
        <v>151</v>
      </c>
      <c r="P270">
        <v>1</v>
      </c>
      <c r="Q270">
        <v>173</v>
      </c>
      <c r="R270">
        <v>1</v>
      </c>
      <c r="S270">
        <v>191</v>
      </c>
      <c r="T270">
        <v>201</v>
      </c>
      <c r="U270">
        <v>1</v>
      </c>
      <c r="V270">
        <f t="shared" si="8"/>
        <v>0</v>
      </c>
      <c r="X270">
        <f t="shared" si="9"/>
        <v>1406</v>
      </c>
    </row>
    <row r="271" spans="1:24">
      <c r="A271" s="1">
        <v>11</v>
      </c>
      <c r="B271">
        <v>12</v>
      </c>
      <c r="C271">
        <v>34</v>
      </c>
      <c r="D271">
        <v>41</v>
      </c>
      <c r="E271">
        <v>1409</v>
      </c>
      <c r="F271">
        <v>61</v>
      </c>
      <c r="G271">
        <v>75</v>
      </c>
      <c r="H271">
        <v>4</v>
      </c>
      <c r="I271">
        <v>93</v>
      </c>
      <c r="J271">
        <v>101</v>
      </c>
      <c r="K271">
        <v>3</v>
      </c>
      <c r="L271">
        <v>121</v>
      </c>
      <c r="M271">
        <v>54</v>
      </c>
      <c r="N271">
        <v>143</v>
      </c>
      <c r="O271">
        <v>152</v>
      </c>
      <c r="P271">
        <v>1</v>
      </c>
      <c r="Q271">
        <v>173</v>
      </c>
      <c r="R271">
        <v>1</v>
      </c>
      <c r="S271">
        <v>191</v>
      </c>
      <c r="T271">
        <v>201</v>
      </c>
      <c r="U271">
        <v>1</v>
      </c>
      <c r="V271">
        <f t="shared" si="8"/>
        <v>0</v>
      </c>
      <c r="X271">
        <f t="shared" si="9"/>
        <v>1409</v>
      </c>
    </row>
    <row r="272" spans="1:24">
      <c r="A272" s="1">
        <v>14</v>
      </c>
      <c r="B272">
        <v>13</v>
      </c>
      <c r="C272">
        <v>32</v>
      </c>
      <c r="D272">
        <v>43</v>
      </c>
      <c r="E272">
        <v>1409</v>
      </c>
      <c r="F272">
        <v>62</v>
      </c>
      <c r="G272">
        <v>71</v>
      </c>
      <c r="H272">
        <v>2</v>
      </c>
      <c r="I272">
        <v>92</v>
      </c>
      <c r="J272">
        <v>101</v>
      </c>
      <c r="K272">
        <v>4</v>
      </c>
      <c r="L272">
        <v>121</v>
      </c>
      <c r="M272">
        <v>64</v>
      </c>
      <c r="N272">
        <v>143</v>
      </c>
      <c r="O272">
        <v>152</v>
      </c>
      <c r="P272">
        <v>1</v>
      </c>
      <c r="Q272">
        <v>173</v>
      </c>
      <c r="R272">
        <v>1</v>
      </c>
      <c r="S272">
        <v>191</v>
      </c>
      <c r="T272">
        <v>201</v>
      </c>
      <c r="U272">
        <v>1</v>
      </c>
      <c r="V272">
        <f t="shared" si="8"/>
        <v>0</v>
      </c>
      <c r="X272">
        <f t="shared" si="9"/>
        <v>1409.5</v>
      </c>
    </row>
    <row r="273" spans="1:24">
      <c r="A273" s="1">
        <v>12</v>
      </c>
      <c r="B273">
        <v>14</v>
      </c>
      <c r="C273">
        <v>32</v>
      </c>
      <c r="D273">
        <v>49</v>
      </c>
      <c r="E273">
        <v>1410</v>
      </c>
      <c r="F273">
        <v>63</v>
      </c>
      <c r="G273">
        <v>75</v>
      </c>
      <c r="H273">
        <v>1</v>
      </c>
      <c r="I273">
        <v>94</v>
      </c>
      <c r="J273">
        <v>101</v>
      </c>
      <c r="K273">
        <v>2</v>
      </c>
      <c r="L273">
        <v>121</v>
      </c>
      <c r="M273">
        <v>35</v>
      </c>
      <c r="N273">
        <v>143</v>
      </c>
      <c r="O273">
        <v>152</v>
      </c>
      <c r="P273">
        <v>1</v>
      </c>
      <c r="Q273">
        <v>173</v>
      </c>
      <c r="R273">
        <v>1</v>
      </c>
      <c r="S273">
        <v>192</v>
      </c>
      <c r="T273">
        <v>201</v>
      </c>
      <c r="U273">
        <v>1</v>
      </c>
      <c r="V273">
        <f t="shared" si="8"/>
        <v>0</v>
      </c>
      <c r="X273">
        <f t="shared" si="9"/>
        <v>1410</v>
      </c>
    </row>
    <row r="274" spans="1:24">
      <c r="A274" s="1">
        <v>12</v>
      </c>
      <c r="B274">
        <v>12</v>
      </c>
      <c r="C274">
        <v>30</v>
      </c>
      <c r="D274">
        <v>48</v>
      </c>
      <c r="E274">
        <v>1410</v>
      </c>
      <c r="F274">
        <v>61</v>
      </c>
      <c r="G274">
        <v>73</v>
      </c>
      <c r="H274">
        <v>2</v>
      </c>
      <c r="I274">
        <v>93</v>
      </c>
      <c r="J274">
        <v>101</v>
      </c>
      <c r="K274">
        <v>2</v>
      </c>
      <c r="L274">
        <v>121</v>
      </c>
      <c r="M274">
        <v>31</v>
      </c>
      <c r="N274">
        <v>143</v>
      </c>
      <c r="O274">
        <v>152</v>
      </c>
      <c r="P274">
        <v>1</v>
      </c>
      <c r="Q274">
        <v>172</v>
      </c>
      <c r="R274">
        <v>1</v>
      </c>
      <c r="S274">
        <v>192</v>
      </c>
      <c r="T274">
        <v>201</v>
      </c>
      <c r="U274">
        <v>1</v>
      </c>
      <c r="V274">
        <f t="shared" si="8"/>
        <v>0</v>
      </c>
      <c r="X274">
        <f t="shared" si="9"/>
        <v>1411</v>
      </c>
    </row>
    <row r="275" spans="1:24">
      <c r="A275" s="1">
        <v>14</v>
      </c>
      <c r="B275">
        <v>12</v>
      </c>
      <c r="C275">
        <v>34</v>
      </c>
      <c r="D275">
        <v>49</v>
      </c>
      <c r="E275">
        <v>1412</v>
      </c>
      <c r="F275">
        <v>61</v>
      </c>
      <c r="G275">
        <v>73</v>
      </c>
      <c r="H275">
        <v>4</v>
      </c>
      <c r="I275">
        <v>92</v>
      </c>
      <c r="J275">
        <v>103</v>
      </c>
      <c r="K275">
        <v>2</v>
      </c>
      <c r="L275">
        <v>121</v>
      </c>
      <c r="M275">
        <v>29</v>
      </c>
      <c r="N275">
        <v>143</v>
      </c>
      <c r="O275">
        <v>152</v>
      </c>
      <c r="P275">
        <v>2</v>
      </c>
      <c r="Q275">
        <v>174</v>
      </c>
      <c r="R275">
        <v>1</v>
      </c>
      <c r="S275">
        <v>192</v>
      </c>
      <c r="T275">
        <v>201</v>
      </c>
      <c r="U275">
        <v>1</v>
      </c>
      <c r="V275">
        <f t="shared" si="8"/>
        <v>0</v>
      </c>
      <c r="X275">
        <f t="shared" si="9"/>
        <v>1412.5</v>
      </c>
    </row>
    <row r="276" spans="1:24">
      <c r="A276" s="1">
        <v>14</v>
      </c>
      <c r="B276">
        <v>12</v>
      </c>
      <c r="C276">
        <v>32</v>
      </c>
      <c r="D276">
        <v>41</v>
      </c>
      <c r="E276">
        <v>1413</v>
      </c>
      <c r="F276">
        <v>64</v>
      </c>
      <c r="G276">
        <v>74</v>
      </c>
      <c r="H276">
        <v>3</v>
      </c>
      <c r="I276">
        <v>93</v>
      </c>
      <c r="J276">
        <v>101</v>
      </c>
      <c r="K276">
        <v>2</v>
      </c>
      <c r="L276">
        <v>122</v>
      </c>
      <c r="M276">
        <v>55</v>
      </c>
      <c r="N276">
        <v>143</v>
      </c>
      <c r="O276">
        <v>152</v>
      </c>
      <c r="P276">
        <v>1</v>
      </c>
      <c r="Q276">
        <v>173</v>
      </c>
      <c r="R276">
        <v>1</v>
      </c>
      <c r="S276">
        <v>191</v>
      </c>
      <c r="T276">
        <v>202</v>
      </c>
      <c r="U276">
        <v>1</v>
      </c>
      <c r="V276">
        <f t="shared" si="8"/>
        <v>0</v>
      </c>
      <c r="X276">
        <f t="shared" si="9"/>
        <v>1413</v>
      </c>
    </row>
    <row r="277" spans="1:24">
      <c r="A277" s="1">
        <v>14</v>
      </c>
      <c r="B277">
        <v>24</v>
      </c>
      <c r="C277">
        <v>32</v>
      </c>
      <c r="D277">
        <v>43</v>
      </c>
      <c r="E277">
        <v>1413</v>
      </c>
      <c r="F277">
        <v>61</v>
      </c>
      <c r="G277">
        <v>73</v>
      </c>
      <c r="H277">
        <v>4</v>
      </c>
      <c r="I277">
        <v>94</v>
      </c>
      <c r="J277">
        <v>101</v>
      </c>
      <c r="K277">
        <v>2</v>
      </c>
      <c r="L277">
        <v>122</v>
      </c>
      <c r="M277">
        <v>28</v>
      </c>
      <c r="N277">
        <v>143</v>
      </c>
      <c r="O277">
        <v>152</v>
      </c>
      <c r="P277">
        <v>1</v>
      </c>
      <c r="Q277">
        <v>173</v>
      </c>
      <c r="R277">
        <v>1</v>
      </c>
      <c r="S277">
        <v>191</v>
      </c>
      <c r="T277">
        <v>201</v>
      </c>
      <c r="U277">
        <v>1</v>
      </c>
      <c r="V277">
        <f t="shared" si="8"/>
        <v>0</v>
      </c>
      <c r="X277">
        <f t="shared" si="9"/>
        <v>1413.5</v>
      </c>
    </row>
    <row r="278" spans="1:24">
      <c r="A278" s="1">
        <v>12</v>
      </c>
      <c r="B278">
        <v>8</v>
      </c>
      <c r="C278">
        <v>32</v>
      </c>
      <c r="D278">
        <v>43</v>
      </c>
      <c r="E278">
        <v>1414</v>
      </c>
      <c r="F278">
        <v>61</v>
      </c>
      <c r="G278">
        <v>73</v>
      </c>
      <c r="H278">
        <v>4</v>
      </c>
      <c r="I278">
        <v>93</v>
      </c>
      <c r="J278">
        <v>103</v>
      </c>
      <c r="K278">
        <v>2</v>
      </c>
      <c r="L278">
        <v>121</v>
      </c>
      <c r="M278">
        <v>33</v>
      </c>
      <c r="N278">
        <v>143</v>
      </c>
      <c r="O278">
        <v>152</v>
      </c>
      <c r="P278">
        <v>1</v>
      </c>
      <c r="Q278">
        <v>173</v>
      </c>
      <c r="R278">
        <v>1</v>
      </c>
      <c r="S278">
        <v>191</v>
      </c>
      <c r="T278">
        <v>202</v>
      </c>
      <c r="U278">
        <v>1</v>
      </c>
      <c r="V278">
        <f t="shared" si="8"/>
        <v>0</v>
      </c>
      <c r="X278">
        <f t="shared" si="9"/>
        <v>1416</v>
      </c>
    </row>
    <row r="279" spans="1:24">
      <c r="A279" s="1">
        <v>14</v>
      </c>
      <c r="B279">
        <v>10</v>
      </c>
      <c r="C279">
        <v>32</v>
      </c>
      <c r="D279">
        <v>40</v>
      </c>
      <c r="E279">
        <v>1418</v>
      </c>
      <c r="F279">
        <v>62</v>
      </c>
      <c r="G279">
        <v>73</v>
      </c>
      <c r="H279">
        <v>3</v>
      </c>
      <c r="I279">
        <v>93</v>
      </c>
      <c r="J279">
        <v>101</v>
      </c>
      <c r="K279">
        <v>2</v>
      </c>
      <c r="L279">
        <v>121</v>
      </c>
      <c r="M279">
        <v>35</v>
      </c>
      <c r="N279">
        <v>143</v>
      </c>
      <c r="O279">
        <v>151</v>
      </c>
      <c r="P279">
        <v>1</v>
      </c>
      <c r="Q279">
        <v>172</v>
      </c>
      <c r="R279">
        <v>1</v>
      </c>
      <c r="S279">
        <v>191</v>
      </c>
      <c r="T279">
        <v>202</v>
      </c>
      <c r="U279">
        <v>1</v>
      </c>
      <c r="V279">
        <f t="shared" si="8"/>
        <v>0</v>
      </c>
      <c r="X279">
        <f t="shared" si="9"/>
        <v>1420</v>
      </c>
    </row>
    <row r="280" spans="1:24">
      <c r="A280" s="1">
        <v>11</v>
      </c>
      <c r="B280">
        <v>9</v>
      </c>
      <c r="C280">
        <v>32</v>
      </c>
      <c r="D280">
        <v>40</v>
      </c>
      <c r="E280">
        <v>1422</v>
      </c>
      <c r="F280">
        <v>61</v>
      </c>
      <c r="G280">
        <v>72</v>
      </c>
      <c r="H280">
        <v>3</v>
      </c>
      <c r="I280">
        <v>93</v>
      </c>
      <c r="J280">
        <v>101</v>
      </c>
      <c r="K280">
        <v>2</v>
      </c>
      <c r="L280">
        <v>124</v>
      </c>
      <c r="M280">
        <v>27</v>
      </c>
      <c r="N280">
        <v>143</v>
      </c>
      <c r="O280">
        <v>153</v>
      </c>
      <c r="P280">
        <v>1</v>
      </c>
      <c r="Q280">
        <v>174</v>
      </c>
      <c r="R280">
        <v>1</v>
      </c>
      <c r="S280">
        <v>192</v>
      </c>
      <c r="T280">
        <v>201</v>
      </c>
      <c r="U280">
        <v>2</v>
      </c>
      <c r="V280">
        <f t="shared" si="8"/>
        <v>1</v>
      </c>
      <c r="X280">
        <f t="shared" si="9"/>
        <v>1423</v>
      </c>
    </row>
    <row r="281" spans="1:24">
      <c r="A281" s="1">
        <v>12</v>
      </c>
      <c r="B281">
        <v>12</v>
      </c>
      <c r="C281">
        <v>34</v>
      </c>
      <c r="D281">
        <v>44</v>
      </c>
      <c r="E281">
        <v>1424</v>
      </c>
      <c r="F281">
        <v>61</v>
      </c>
      <c r="G281">
        <v>74</v>
      </c>
      <c r="H281">
        <v>4</v>
      </c>
      <c r="I281">
        <v>93</v>
      </c>
      <c r="J281">
        <v>101</v>
      </c>
      <c r="K281">
        <v>3</v>
      </c>
      <c r="L281">
        <v>122</v>
      </c>
      <c r="M281">
        <v>26</v>
      </c>
      <c r="N281">
        <v>143</v>
      </c>
      <c r="O281">
        <v>152</v>
      </c>
      <c r="P281">
        <v>1</v>
      </c>
      <c r="Q281">
        <v>173</v>
      </c>
      <c r="R281">
        <v>1</v>
      </c>
      <c r="S281">
        <v>191</v>
      </c>
      <c r="T281">
        <v>201</v>
      </c>
      <c r="U281">
        <v>1</v>
      </c>
      <c r="V281">
        <f t="shared" si="8"/>
        <v>0</v>
      </c>
      <c r="X281">
        <f t="shared" si="9"/>
        <v>1424</v>
      </c>
    </row>
    <row r="282" spans="1:24">
      <c r="A282" s="1">
        <v>13</v>
      </c>
      <c r="B282">
        <v>12</v>
      </c>
      <c r="C282">
        <v>32</v>
      </c>
      <c r="D282">
        <v>42</v>
      </c>
      <c r="E282">
        <v>1424</v>
      </c>
      <c r="F282">
        <v>65</v>
      </c>
      <c r="G282">
        <v>75</v>
      </c>
      <c r="H282">
        <v>3</v>
      </c>
      <c r="I282">
        <v>92</v>
      </c>
      <c r="J282">
        <v>101</v>
      </c>
      <c r="K282">
        <v>4</v>
      </c>
      <c r="L282">
        <v>121</v>
      </c>
      <c r="M282">
        <v>55</v>
      </c>
      <c r="N282">
        <v>143</v>
      </c>
      <c r="O282">
        <v>152</v>
      </c>
      <c r="P282">
        <v>1</v>
      </c>
      <c r="Q282">
        <v>174</v>
      </c>
      <c r="R282">
        <v>1</v>
      </c>
      <c r="S282">
        <v>192</v>
      </c>
      <c r="T282">
        <v>201</v>
      </c>
      <c r="U282">
        <v>1</v>
      </c>
      <c r="V282">
        <f t="shared" si="8"/>
        <v>0</v>
      </c>
      <c r="X282">
        <f t="shared" si="9"/>
        <v>1428.5</v>
      </c>
    </row>
    <row r="283" spans="1:24">
      <c r="A283" s="1">
        <v>11</v>
      </c>
      <c r="B283">
        <v>15</v>
      </c>
      <c r="C283">
        <v>34</v>
      </c>
      <c r="D283">
        <v>42</v>
      </c>
      <c r="E283">
        <v>1433</v>
      </c>
      <c r="F283">
        <v>61</v>
      </c>
      <c r="G283">
        <v>73</v>
      </c>
      <c r="H283">
        <v>4</v>
      </c>
      <c r="I283">
        <v>92</v>
      </c>
      <c r="J283">
        <v>101</v>
      </c>
      <c r="K283">
        <v>3</v>
      </c>
      <c r="L283">
        <v>122</v>
      </c>
      <c r="M283">
        <v>25</v>
      </c>
      <c r="N283">
        <v>143</v>
      </c>
      <c r="O283">
        <v>151</v>
      </c>
      <c r="P283">
        <v>2</v>
      </c>
      <c r="Q283">
        <v>173</v>
      </c>
      <c r="R283">
        <v>1</v>
      </c>
      <c r="S283">
        <v>191</v>
      </c>
      <c r="T283">
        <v>201</v>
      </c>
      <c r="U283">
        <v>1</v>
      </c>
      <c r="V283">
        <f t="shared" si="8"/>
        <v>0</v>
      </c>
      <c r="X283">
        <f t="shared" si="9"/>
        <v>1435</v>
      </c>
    </row>
    <row r="284" spans="1:24">
      <c r="A284" s="1">
        <v>12</v>
      </c>
      <c r="B284">
        <v>9</v>
      </c>
      <c r="C284">
        <v>31</v>
      </c>
      <c r="D284">
        <v>40</v>
      </c>
      <c r="E284">
        <v>1437</v>
      </c>
      <c r="F284">
        <v>62</v>
      </c>
      <c r="G284">
        <v>74</v>
      </c>
      <c r="H284">
        <v>2</v>
      </c>
      <c r="I284">
        <v>93</v>
      </c>
      <c r="J284">
        <v>101</v>
      </c>
      <c r="K284">
        <v>3</v>
      </c>
      <c r="L284">
        <v>124</v>
      </c>
      <c r="M284">
        <v>29</v>
      </c>
      <c r="N284">
        <v>143</v>
      </c>
      <c r="O284">
        <v>152</v>
      </c>
      <c r="P284">
        <v>1</v>
      </c>
      <c r="Q284">
        <v>173</v>
      </c>
      <c r="R284">
        <v>1</v>
      </c>
      <c r="S284">
        <v>191</v>
      </c>
      <c r="T284">
        <v>201</v>
      </c>
      <c r="U284">
        <v>2</v>
      </c>
      <c r="V284">
        <f t="shared" si="8"/>
        <v>1</v>
      </c>
      <c r="X284">
        <f t="shared" si="9"/>
        <v>1439.5</v>
      </c>
    </row>
    <row r="285" spans="1:24">
      <c r="A285" s="1">
        <v>11</v>
      </c>
      <c r="B285">
        <v>24</v>
      </c>
      <c r="C285">
        <v>32</v>
      </c>
      <c r="D285">
        <v>40</v>
      </c>
      <c r="E285">
        <v>1442</v>
      </c>
      <c r="F285">
        <v>61</v>
      </c>
      <c r="G285">
        <v>74</v>
      </c>
      <c r="H285">
        <v>4</v>
      </c>
      <c r="I285">
        <v>92</v>
      </c>
      <c r="J285">
        <v>101</v>
      </c>
      <c r="K285">
        <v>4</v>
      </c>
      <c r="L285">
        <v>123</v>
      </c>
      <c r="M285">
        <v>23</v>
      </c>
      <c r="N285">
        <v>143</v>
      </c>
      <c r="O285">
        <v>151</v>
      </c>
      <c r="P285">
        <v>2</v>
      </c>
      <c r="Q285">
        <v>173</v>
      </c>
      <c r="R285">
        <v>1</v>
      </c>
      <c r="S285">
        <v>191</v>
      </c>
      <c r="T285">
        <v>201</v>
      </c>
      <c r="U285">
        <v>2</v>
      </c>
      <c r="V285">
        <f t="shared" si="8"/>
        <v>1</v>
      </c>
      <c r="X285">
        <f t="shared" si="9"/>
        <v>1442</v>
      </c>
    </row>
    <row r="286" spans="1:24">
      <c r="A286" s="1">
        <v>11</v>
      </c>
      <c r="B286">
        <v>18</v>
      </c>
      <c r="C286">
        <v>31</v>
      </c>
      <c r="D286">
        <v>40</v>
      </c>
      <c r="E286">
        <v>1442</v>
      </c>
      <c r="F286">
        <v>61</v>
      </c>
      <c r="G286">
        <v>74</v>
      </c>
      <c r="H286">
        <v>4</v>
      </c>
      <c r="I286">
        <v>93</v>
      </c>
      <c r="J286">
        <v>101</v>
      </c>
      <c r="K286">
        <v>4</v>
      </c>
      <c r="L286">
        <v>124</v>
      </c>
      <c r="M286">
        <v>32</v>
      </c>
      <c r="N286">
        <v>143</v>
      </c>
      <c r="O286">
        <v>153</v>
      </c>
      <c r="P286">
        <v>2</v>
      </c>
      <c r="Q286">
        <v>172</v>
      </c>
      <c r="R286">
        <v>2</v>
      </c>
      <c r="S286">
        <v>191</v>
      </c>
      <c r="T286">
        <v>201</v>
      </c>
      <c r="U286">
        <v>2</v>
      </c>
      <c r="V286">
        <f t="shared" si="8"/>
        <v>1</v>
      </c>
      <c r="X286">
        <f t="shared" si="9"/>
        <v>1443</v>
      </c>
    </row>
    <row r="287" spans="1:24">
      <c r="A287" s="1">
        <v>12</v>
      </c>
      <c r="B287">
        <v>15</v>
      </c>
      <c r="C287">
        <v>32</v>
      </c>
      <c r="D287">
        <v>43</v>
      </c>
      <c r="E287">
        <v>1444</v>
      </c>
      <c r="F287">
        <v>65</v>
      </c>
      <c r="G287">
        <v>72</v>
      </c>
      <c r="H287">
        <v>4</v>
      </c>
      <c r="I287">
        <v>93</v>
      </c>
      <c r="J287">
        <v>101</v>
      </c>
      <c r="K287">
        <v>1</v>
      </c>
      <c r="L287">
        <v>122</v>
      </c>
      <c r="M287">
        <v>23</v>
      </c>
      <c r="N287">
        <v>143</v>
      </c>
      <c r="O287">
        <v>152</v>
      </c>
      <c r="P287">
        <v>1</v>
      </c>
      <c r="Q287">
        <v>173</v>
      </c>
      <c r="R287">
        <v>1</v>
      </c>
      <c r="S287">
        <v>191</v>
      </c>
      <c r="T287">
        <v>201</v>
      </c>
      <c r="U287">
        <v>1</v>
      </c>
      <c r="V287">
        <f t="shared" si="8"/>
        <v>0</v>
      </c>
      <c r="X287">
        <f t="shared" si="9"/>
        <v>1444.5</v>
      </c>
    </row>
    <row r="288" spans="1:24">
      <c r="A288" s="1">
        <v>13</v>
      </c>
      <c r="B288">
        <v>18</v>
      </c>
      <c r="C288">
        <v>31</v>
      </c>
      <c r="D288">
        <v>43</v>
      </c>
      <c r="E288">
        <v>1445</v>
      </c>
      <c r="F288">
        <v>65</v>
      </c>
      <c r="G288">
        <v>74</v>
      </c>
      <c r="H288">
        <v>4</v>
      </c>
      <c r="I288">
        <v>93</v>
      </c>
      <c r="J288">
        <v>101</v>
      </c>
      <c r="K288">
        <v>4</v>
      </c>
      <c r="L288">
        <v>123</v>
      </c>
      <c r="M288">
        <v>49</v>
      </c>
      <c r="N288">
        <v>141</v>
      </c>
      <c r="O288">
        <v>152</v>
      </c>
      <c r="P288">
        <v>1</v>
      </c>
      <c r="Q288">
        <v>172</v>
      </c>
      <c r="R288">
        <v>1</v>
      </c>
      <c r="S288">
        <v>191</v>
      </c>
      <c r="T288">
        <v>201</v>
      </c>
      <c r="U288">
        <v>1</v>
      </c>
      <c r="V288">
        <f t="shared" si="8"/>
        <v>0</v>
      </c>
      <c r="X288">
        <f t="shared" si="9"/>
        <v>1447</v>
      </c>
    </row>
    <row r="289" spans="1:24">
      <c r="A289" s="1">
        <v>12</v>
      </c>
      <c r="B289">
        <v>6</v>
      </c>
      <c r="C289">
        <v>33</v>
      </c>
      <c r="D289">
        <v>49</v>
      </c>
      <c r="E289">
        <v>1449</v>
      </c>
      <c r="F289">
        <v>62</v>
      </c>
      <c r="G289">
        <v>75</v>
      </c>
      <c r="H289">
        <v>1</v>
      </c>
      <c r="I289">
        <v>91</v>
      </c>
      <c r="J289">
        <v>101</v>
      </c>
      <c r="K289">
        <v>2</v>
      </c>
      <c r="L289">
        <v>123</v>
      </c>
      <c r="M289">
        <v>31</v>
      </c>
      <c r="N289">
        <v>141</v>
      </c>
      <c r="O289">
        <v>152</v>
      </c>
      <c r="P289">
        <v>2</v>
      </c>
      <c r="Q289">
        <v>173</v>
      </c>
      <c r="R289">
        <v>2</v>
      </c>
      <c r="S289">
        <v>191</v>
      </c>
      <c r="T289">
        <v>201</v>
      </c>
      <c r="U289">
        <v>1</v>
      </c>
      <c r="V289">
        <f t="shared" si="8"/>
        <v>0</v>
      </c>
      <c r="X289">
        <f t="shared" si="9"/>
        <v>1449</v>
      </c>
    </row>
    <row r="290" spans="1:24">
      <c r="A290" s="1">
        <v>14</v>
      </c>
      <c r="B290">
        <v>9</v>
      </c>
      <c r="C290">
        <v>32</v>
      </c>
      <c r="D290">
        <v>49</v>
      </c>
      <c r="E290">
        <v>1449</v>
      </c>
      <c r="F290">
        <v>61</v>
      </c>
      <c r="G290">
        <v>74</v>
      </c>
      <c r="H290">
        <v>3</v>
      </c>
      <c r="I290">
        <v>92</v>
      </c>
      <c r="J290">
        <v>101</v>
      </c>
      <c r="K290">
        <v>2</v>
      </c>
      <c r="L290">
        <v>123</v>
      </c>
      <c r="M290">
        <v>27</v>
      </c>
      <c r="N290">
        <v>143</v>
      </c>
      <c r="O290">
        <v>152</v>
      </c>
      <c r="P290">
        <v>2</v>
      </c>
      <c r="Q290">
        <v>173</v>
      </c>
      <c r="R290">
        <v>1</v>
      </c>
      <c r="S290">
        <v>191</v>
      </c>
      <c r="T290">
        <v>201</v>
      </c>
      <c r="U290">
        <v>1</v>
      </c>
      <c r="V290">
        <f t="shared" si="8"/>
        <v>0</v>
      </c>
      <c r="X290">
        <f t="shared" si="9"/>
        <v>1451</v>
      </c>
    </row>
    <row r="291" spans="1:24">
      <c r="A291" s="1">
        <v>14</v>
      </c>
      <c r="B291">
        <v>18</v>
      </c>
      <c r="C291">
        <v>32</v>
      </c>
      <c r="D291">
        <v>43</v>
      </c>
      <c r="E291">
        <v>1453</v>
      </c>
      <c r="F291">
        <v>61</v>
      </c>
      <c r="G291">
        <v>72</v>
      </c>
      <c r="H291">
        <v>3</v>
      </c>
      <c r="I291">
        <v>92</v>
      </c>
      <c r="J291">
        <v>101</v>
      </c>
      <c r="K291">
        <v>1</v>
      </c>
      <c r="L291">
        <v>121</v>
      </c>
      <c r="M291">
        <v>26</v>
      </c>
      <c r="N291">
        <v>143</v>
      </c>
      <c r="O291">
        <v>152</v>
      </c>
      <c r="P291">
        <v>1</v>
      </c>
      <c r="Q291">
        <v>173</v>
      </c>
      <c r="R291">
        <v>1</v>
      </c>
      <c r="S291">
        <v>191</v>
      </c>
      <c r="T291">
        <v>201</v>
      </c>
      <c r="U291">
        <v>1</v>
      </c>
      <c r="V291">
        <f t="shared" si="8"/>
        <v>0</v>
      </c>
      <c r="X291">
        <f t="shared" si="9"/>
        <v>1454</v>
      </c>
    </row>
    <row r="292" spans="1:24">
      <c r="A292" s="1">
        <v>14</v>
      </c>
      <c r="B292">
        <v>4</v>
      </c>
      <c r="C292">
        <v>34</v>
      </c>
      <c r="D292">
        <v>40</v>
      </c>
      <c r="E292">
        <v>1455</v>
      </c>
      <c r="F292">
        <v>61</v>
      </c>
      <c r="G292">
        <v>74</v>
      </c>
      <c r="H292">
        <v>2</v>
      </c>
      <c r="I292">
        <v>93</v>
      </c>
      <c r="J292">
        <v>101</v>
      </c>
      <c r="K292">
        <v>1</v>
      </c>
      <c r="L292">
        <v>121</v>
      </c>
      <c r="M292">
        <v>42</v>
      </c>
      <c r="N292">
        <v>143</v>
      </c>
      <c r="O292">
        <v>152</v>
      </c>
      <c r="P292">
        <v>3</v>
      </c>
      <c r="Q292">
        <v>172</v>
      </c>
      <c r="R292">
        <v>2</v>
      </c>
      <c r="S292">
        <v>191</v>
      </c>
      <c r="T292">
        <v>201</v>
      </c>
      <c r="U292">
        <v>1</v>
      </c>
      <c r="V292">
        <f t="shared" si="8"/>
        <v>0</v>
      </c>
      <c r="X292">
        <f t="shared" si="9"/>
        <v>1457</v>
      </c>
    </row>
    <row r="293" spans="1:24">
      <c r="A293" s="1">
        <v>14</v>
      </c>
      <c r="B293">
        <v>15</v>
      </c>
      <c r="C293">
        <v>34</v>
      </c>
      <c r="D293">
        <v>43</v>
      </c>
      <c r="E293">
        <v>1459</v>
      </c>
      <c r="F293">
        <v>61</v>
      </c>
      <c r="G293">
        <v>73</v>
      </c>
      <c r="H293">
        <v>4</v>
      </c>
      <c r="I293">
        <v>92</v>
      </c>
      <c r="J293">
        <v>101</v>
      </c>
      <c r="K293">
        <v>2</v>
      </c>
      <c r="L293">
        <v>123</v>
      </c>
      <c r="M293">
        <v>43</v>
      </c>
      <c r="N293">
        <v>143</v>
      </c>
      <c r="O293">
        <v>152</v>
      </c>
      <c r="P293">
        <v>1</v>
      </c>
      <c r="Q293">
        <v>172</v>
      </c>
      <c r="R293">
        <v>1</v>
      </c>
      <c r="S293">
        <v>191</v>
      </c>
      <c r="T293">
        <v>201</v>
      </c>
      <c r="U293">
        <v>1</v>
      </c>
      <c r="V293">
        <f t="shared" si="8"/>
        <v>0</v>
      </c>
      <c r="X293">
        <f t="shared" si="9"/>
        <v>1464</v>
      </c>
    </row>
    <row r="294" spans="1:24">
      <c r="A294" s="1">
        <v>14</v>
      </c>
      <c r="B294">
        <v>24</v>
      </c>
      <c r="C294">
        <v>32</v>
      </c>
      <c r="D294">
        <v>40</v>
      </c>
      <c r="E294">
        <v>1469</v>
      </c>
      <c r="F294">
        <v>62</v>
      </c>
      <c r="G294">
        <v>75</v>
      </c>
      <c r="H294">
        <v>4</v>
      </c>
      <c r="I294">
        <v>94</v>
      </c>
      <c r="J294">
        <v>101</v>
      </c>
      <c r="K294">
        <v>4</v>
      </c>
      <c r="L294">
        <v>121</v>
      </c>
      <c r="M294">
        <v>41</v>
      </c>
      <c r="N294">
        <v>143</v>
      </c>
      <c r="O294">
        <v>151</v>
      </c>
      <c r="P294">
        <v>1</v>
      </c>
      <c r="Q294">
        <v>172</v>
      </c>
      <c r="R294">
        <v>1</v>
      </c>
      <c r="S294">
        <v>191</v>
      </c>
      <c r="T294">
        <v>201</v>
      </c>
      <c r="U294">
        <v>1</v>
      </c>
      <c r="V294">
        <f t="shared" si="8"/>
        <v>0</v>
      </c>
      <c r="X294">
        <f t="shared" si="9"/>
        <v>1470</v>
      </c>
    </row>
    <row r="295" spans="1:24">
      <c r="A295" s="1">
        <v>14</v>
      </c>
      <c r="B295">
        <v>15</v>
      </c>
      <c r="C295">
        <v>34</v>
      </c>
      <c r="D295">
        <v>43</v>
      </c>
      <c r="E295">
        <v>1471</v>
      </c>
      <c r="F295">
        <v>61</v>
      </c>
      <c r="G295">
        <v>73</v>
      </c>
      <c r="H295">
        <v>4</v>
      </c>
      <c r="I295">
        <v>93</v>
      </c>
      <c r="J295">
        <v>101</v>
      </c>
      <c r="K295">
        <v>4</v>
      </c>
      <c r="L295">
        <v>124</v>
      </c>
      <c r="M295">
        <v>35</v>
      </c>
      <c r="N295">
        <v>143</v>
      </c>
      <c r="O295">
        <v>153</v>
      </c>
      <c r="P295">
        <v>2</v>
      </c>
      <c r="Q295">
        <v>173</v>
      </c>
      <c r="R295">
        <v>1</v>
      </c>
      <c r="S295">
        <v>192</v>
      </c>
      <c r="T295">
        <v>201</v>
      </c>
      <c r="U295">
        <v>1</v>
      </c>
      <c r="V295">
        <f t="shared" si="8"/>
        <v>0</v>
      </c>
      <c r="X295">
        <f t="shared" si="9"/>
        <v>1472</v>
      </c>
    </row>
    <row r="296" spans="1:24">
      <c r="A296" s="1">
        <v>14</v>
      </c>
      <c r="B296">
        <v>18</v>
      </c>
      <c r="C296">
        <v>32</v>
      </c>
      <c r="D296">
        <v>43</v>
      </c>
      <c r="E296">
        <v>1473</v>
      </c>
      <c r="F296">
        <v>61</v>
      </c>
      <c r="G296">
        <v>72</v>
      </c>
      <c r="H296">
        <v>3</v>
      </c>
      <c r="I296">
        <v>94</v>
      </c>
      <c r="J296">
        <v>101</v>
      </c>
      <c r="K296">
        <v>4</v>
      </c>
      <c r="L296">
        <v>121</v>
      </c>
      <c r="M296">
        <v>39</v>
      </c>
      <c r="N296">
        <v>143</v>
      </c>
      <c r="O296">
        <v>152</v>
      </c>
      <c r="P296">
        <v>1</v>
      </c>
      <c r="Q296">
        <v>173</v>
      </c>
      <c r="R296">
        <v>1</v>
      </c>
      <c r="S296">
        <v>192</v>
      </c>
      <c r="T296">
        <v>201</v>
      </c>
      <c r="U296">
        <v>1</v>
      </c>
      <c r="V296">
        <f t="shared" si="8"/>
        <v>0</v>
      </c>
      <c r="X296">
        <f t="shared" si="9"/>
        <v>1473.5</v>
      </c>
    </row>
    <row r="297" spans="1:24">
      <c r="A297" s="1">
        <v>13</v>
      </c>
      <c r="B297">
        <v>12</v>
      </c>
      <c r="C297">
        <v>32</v>
      </c>
      <c r="D297">
        <v>42</v>
      </c>
      <c r="E297">
        <v>1474</v>
      </c>
      <c r="F297">
        <v>61</v>
      </c>
      <c r="G297">
        <v>72</v>
      </c>
      <c r="H297">
        <v>4</v>
      </c>
      <c r="I297">
        <v>92</v>
      </c>
      <c r="J297">
        <v>101</v>
      </c>
      <c r="K297">
        <v>1</v>
      </c>
      <c r="L297">
        <v>122</v>
      </c>
      <c r="M297">
        <v>33</v>
      </c>
      <c r="N297">
        <v>141</v>
      </c>
      <c r="O297">
        <v>152</v>
      </c>
      <c r="P297">
        <v>1</v>
      </c>
      <c r="Q297">
        <v>174</v>
      </c>
      <c r="R297">
        <v>1</v>
      </c>
      <c r="S297">
        <v>192</v>
      </c>
      <c r="T297">
        <v>201</v>
      </c>
      <c r="U297">
        <v>1</v>
      </c>
      <c r="V297">
        <f t="shared" si="8"/>
        <v>0</v>
      </c>
      <c r="X297">
        <f t="shared" si="9"/>
        <v>1474</v>
      </c>
    </row>
    <row r="298" spans="1:24">
      <c r="A298" s="1">
        <v>14</v>
      </c>
      <c r="B298">
        <v>24</v>
      </c>
      <c r="C298">
        <v>32</v>
      </c>
      <c r="D298">
        <v>40</v>
      </c>
      <c r="E298">
        <v>1474</v>
      </c>
      <c r="F298">
        <v>62</v>
      </c>
      <c r="G298">
        <v>72</v>
      </c>
      <c r="H298">
        <v>4</v>
      </c>
      <c r="I298">
        <v>94</v>
      </c>
      <c r="J298">
        <v>101</v>
      </c>
      <c r="K298">
        <v>3</v>
      </c>
      <c r="L298">
        <v>121</v>
      </c>
      <c r="M298">
        <v>33</v>
      </c>
      <c r="N298">
        <v>143</v>
      </c>
      <c r="O298">
        <v>152</v>
      </c>
      <c r="P298">
        <v>1</v>
      </c>
      <c r="Q298">
        <v>173</v>
      </c>
      <c r="R298">
        <v>1</v>
      </c>
      <c r="S298">
        <v>192</v>
      </c>
      <c r="T298">
        <v>201</v>
      </c>
      <c r="U298">
        <v>1</v>
      </c>
      <c r="V298">
        <f t="shared" si="8"/>
        <v>0</v>
      </c>
      <c r="X298">
        <f t="shared" si="9"/>
        <v>1476</v>
      </c>
    </row>
    <row r="299" spans="1:24">
      <c r="A299" s="1">
        <v>14</v>
      </c>
      <c r="B299">
        <v>9</v>
      </c>
      <c r="C299">
        <v>32</v>
      </c>
      <c r="D299">
        <v>43</v>
      </c>
      <c r="E299">
        <v>1478</v>
      </c>
      <c r="F299">
        <v>61</v>
      </c>
      <c r="G299">
        <v>74</v>
      </c>
      <c r="H299">
        <v>4</v>
      </c>
      <c r="I299">
        <v>93</v>
      </c>
      <c r="J299">
        <v>101</v>
      </c>
      <c r="K299">
        <v>2</v>
      </c>
      <c r="L299">
        <v>123</v>
      </c>
      <c r="M299">
        <v>22</v>
      </c>
      <c r="N299">
        <v>143</v>
      </c>
      <c r="O299">
        <v>152</v>
      </c>
      <c r="P299">
        <v>1</v>
      </c>
      <c r="Q299">
        <v>173</v>
      </c>
      <c r="R299">
        <v>1</v>
      </c>
      <c r="S299">
        <v>191</v>
      </c>
      <c r="T299">
        <v>201</v>
      </c>
      <c r="U299">
        <v>2</v>
      </c>
      <c r="V299">
        <f t="shared" si="8"/>
        <v>1</v>
      </c>
      <c r="X299">
        <f t="shared" si="9"/>
        <v>1478</v>
      </c>
    </row>
    <row r="300" spans="1:24">
      <c r="A300" s="1">
        <v>11</v>
      </c>
      <c r="B300">
        <v>15</v>
      </c>
      <c r="C300">
        <v>34</v>
      </c>
      <c r="D300">
        <v>42</v>
      </c>
      <c r="E300">
        <v>1478</v>
      </c>
      <c r="F300">
        <v>61</v>
      </c>
      <c r="G300">
        <v>75</v>
      </c>
      <c r="H300">
        <v>4</v>
      </c>
      <c r="I300">
        <v>93</v>
      </c>
      <c r="J300">
        <v>101</v>
      </c>
      <c r="K300">
        <v>4</v>
      </c>
      <c r="L300">
        <v>123</v>
      </c>
      <c r="M300">
        <v>44</v>
      </c>
      <c r="N300">
        <v>143</v>
      </c>
      <c r="O300">
        <v>152</v>
      </c>
      <c r="P300">
        <v>2</v>
      </c>
      <c r="Q300">
        <v>173</v>
      </c>
      <c r="R300">
        <v>2</v>
      </c>
      <c r="S300">
        <v>192</v>
      </c>
      <c r="T300">
        <v>201</v>
      </c>
      <c r="U300">
        <v>1</v>
      </c>
      <c r="V300">
        <f t="shared" si="8"/>
        <v>0</v>
      </c>
      <c r="X300">
        <f t="shared" si="9"/>
        <v>1478</v>
      </c>
    </row>
    <row r="301" spans="1:24">
      <c r="A301" s="1">
        <v>14</v>
      </c>
      <c r="B301">
        <v>15</v>
      </c>
      <c r="C301">
        <v>33</v>
      </c>
      <c r="D301">
        <v>43</v>
      </c>
      <c r="E301">
        <v>1478</v>
      </c>
      <c r="F301">
        <v>61</v>
      </c>
      <c r="G301">
        <v>73</v>
      </c>
      <c r="H301">
        <v>4</v>
      </c>
      <c r="I301">
        <v>94</v>
      </c>
      <c r="J301">
        <v>101</v>
      </c>
      <c r="K301">
        <v>3</v>
      </c>
      <c r="L301">
        <v>121</v>
      </c>
      <c r="M301">
        <v>33</v>
      </c>
      <c r="N301">
        <v>141</v>
      </c>
      <c r="O301">
        <v>152</v>
      </c>
      <c r="P301">
        <v>2</v>
      </c>
      <c r="Q301">
        <v>173</v>
      </c>
      <c r="R301">
        <v>1</v>
      </c>
      <c r="S301">
        <v>191</v>
      </c>
      <c r="T301">
        <v>201</v>
      </c>
      <c r="U301">
        <v>1</v>
      </c>
      <c r="V301">
        <f t="shared" si="8"/>
        <v>0</v>
      </c>
      <c r="X301">
        <f t="shared" si="9"/>
        <v>1479</v>
      </c>
    </row>
    <row r="302" spans="1:24">
      <c r="A302" s="1">
        <v>13</v>
      </c>
      <c r="B302">
        <v>12</v>
      </c>
      <c r="C302">
        <v>34</v>
      </c>
      <c r="D302">
        <v>40</v>
      </c>
      <c r="E302">
        <v>1480</v>
      </c>
      <c r="F302">
        <v>63</v>
      </c>
      <c r="G302">
        <v>71</v>
      </c>
      <c r="H302">
        <v>2</v>
      </c>
      <c r="I302">
        <v>93</v>
      </c>
      <c r="J302">
        <v>101</v>
      </c>
      <c r="K302">
        <v>4</v>
      </c>
      <c r="L302">
        <v>124</v>
      </c>
      <c r="M302">
        <v>66</v>
      </c>
      <c r="N302">
        <v>141</v>
      </c>
      <c r="O302">
        <v>153</v>
      </c>
      <c r="P302">
        <v>3</v>
      </c>
      <c r="Q302">
        <v>171</v>
      </c>
      <c r="R302">
        <v>1</v>
      </c>
      <c r="S302">
        <v>191</v>
      </c>
      <c r="T302">
        <v>201</v>
      </c>
      <c r="U302">
        <v>1</v>
      </c>
      <c r="V302">
        <f t="shared" si="8"/>
        <v>0</v>
      </c>
      <c r="X302">
        <f t="shared" si="9"/>
        <v>1482</v>
      </c>
    </row>
    <row r="303" spans="1:24">
      <c r="A303" s="1">
        <v>12</v>
      </c>
      <c r="B303">
        <v>12</v>
      </c>
      <c r="C303">
        <v>32</v>
      </c>
      <c r="D303">
        <v>43</v>
      </c>
      <c r="E303">
        <v>1484</v>
      </c>
      <c r="F303">
        <v>65</v>
      </c>
      <c r="G303">
        <v>73</v>
      </c>
      <c r="H303">
        <v>2</v>
      </c>
      <c r="I303">
        <v>94</v>
      </c>
      <c r="J303">
        <v>101</v>
      </c>
      <c r="K303">
        <v>1</v>
      </c>
      <c r="L303">
        <v>121</v>
      </c>
      <c r="M303">
        <v>25</v>
      </c>
      <c r="N303">
        <v>143</v>
      </c>
      <c r="O303">
        <v>152</v>
      </c>
      <c r="P303">
        <v>1</v>
      </c>
      <c r="Q303">
        <v>173</v>
      </c>
      <c r="R303">
        <v>1</v>
      </c>
      <c r="S303">
        <v>192</v>
      </c>
      <c r="T303">
        <v>201</v>
      </c>
      <c r="U303">
        <v>2</v>
      </c>
      <c r="V303">
        <f t="shared" si="8"/>
        <v>1</v>
      </c>
      <c r="X303">
        <f t="shared" si="9"/>
        <v>1488.5</v>
      </c>
    </row>
    <row r="304" spans="1:24">
      <c r="A304" s="1">
        <v>14</v>
      </c>
      <c r="B304">
        <v>12</v>
      </c>
      <c r="C304">
        <v>32</v>
      </c>
      <c r="D304">
        <v>43</v>
      </c>
      <c r="E304">
        <v>1493</v>
      </c>
      <c r="F304">
        <v>61</v>
      </c>
      <c r="G304">
        <v>72</v>
      </c>
      <c r="H304">
        <v>4</v>
      </c>
      <c r="I304">
        <v>92</v>
      </c>
      <c r="J304">
        <v>101</v>
      </c>
      <c r="K304">
        <v>3</v>
      </c>
      <c r="L304">
        <v>123</v>
      </c>
      <c r="M304">
        <v>34</v>
      </c>
      <c r="N304">
        <v>143</v>
      </c>
      <c r="O304">
        <v>152</v>
      </c>
      <c r="P304">
        <v>1</v>
      </c>
      <c r="Q304">
        <v>173</v>
      </c>
      <c r="R304">
        <v>2</v>
      </c>
      <c r="S304">
        <v>191</v>
      </c>
      <c r="T304">
        <v>201</v>
      </c>
      <c r="U304">
        <v>1</v>
      </c>
      <c r="V304">
        <f t="shared" si="8"/>
        <v>0</v>
      </c>
      <c r="X304">
        <f t="shared" si="9"/>
        <v>1493.5</v>
      </c>
    </row>
    <row r="305" spans="1:24">
      <c r="A305" s="1">
        <v>13</v>
      </c>
      <c r="B305">
        <v>4</v>
      </c>
      <c r="C305">
        <v>32</v>
      </c>
      <c r="D305">
        <v>40</v>
      </c>
      <c r="E305">
        <v>1494</v>
      </c>
      <c r="F305">
        <v>65</v>
      </c>
      <c r="G305">
        <v>72</v>
      </c>
      <c r="H305">
        <v>1</v>
      </c>
      <c r="I305">
        <v>93</v>
      </c>
      <c r="J305">
        <v>101</v>
      </c>
      <c r="K305">
        <v>2</v>
      </c>
      <c r="L305">
        <v>121</v>
      </c>
      <c r="M305">
        <v>29</v>
      </c>
      <c r="N305">
        <v>143</v>
      </c>
      <c r="O305">
        <v>152</v>
      </c>
      <c r="P305">
        <v>1</v>
      </c>
      <c r="Q305">
        <v>172</v>
      </c>
      <c r="R305">
        <v>2</v>
      </c>
      <c r="S305">
        <v>191</v>
      </c>
      <c r="T305">
        <v>202</v>
      </c>
      <c r="U305">
        <v>1</v>
      </c>
      <c r="V305">
        <f t="shared" si="8"/>
        <v>0</v>
      </c>
      <c r="X305">
        <f t="shared" si="9"/>
        <v>1494.5</v>
      </c>
    </row>
    <row r="306" spans="1:24">
      <c r="A306" s="1">
        <v>14</v>
      </c>
      <c r="B306">
        <v>12</v>
      </c>
      <c r="C306">
        <v>34</v>
      </c>
      <c r="D306">
        <v>40</v>
      </c>
      <c r="E306">
        <v>1495</v>
      </c>
      <c r="F306">
        <v>61</v>
      </c>
      <c r="G306">
        <v>75</v>
      </c>
      <c r="H306">
        <v>4</v>
      </c>
      <c r="I306">
        <v>93</v>
      </c>
      <c r="J306">
        <v>101</v>
      </c>
      <c r="K306">
        <v>1</v>
      </c>
      <c r="L306">
        <v>121</v>
      </c>
      <c r="M306">
        <v>38</v>
      </c>
      <c r="N306">
        <v>143</v>
      </c>
      <c r="O306">
        <v>152</v>
      </c>
      <c r="P306">
        <v>2</v>
      </c>
      <c r="Q306">
        <v>172</v>
      </c>
      <c r="R306">
        <v>2</v>
      </c>
      <c r="S306">
        <v>191</v>
      </c>
      <c r="T306">
        <v>201</v>
      </c>
      <c r="U306">
        <v>1</v>
      </c>
      <c r="V306">
        <f t="shared" si="8"/>
        <v>0</v>
      </c>
      <c r="X306">
        <f t="shared" si="9"/>
        <v>1496.5</v>
      </c>
    </row>
    <row r="307" spans="1:24">
      <c r="A307" s="1">
        <v>11</v>
      </c>
      <c r="B307">
        <v>12</v>
      </c>
      <c r="C307">
        <v>32</v>
      </c>
      <c r="D307">
        <v>43</v>
      </c>
      <c r="E307">
        <v>1498</v>
      </c>
      <c r="F307">
        <v>61</v>
      </c>
      <c r="G307">
        <v>73</v>
      </c>
      <c r="H307">
        <v>4</v>
      </c>
      <c r="I307">
        <v>92</v>
      </c>
      <c r="J307">
        <v>101</v>
      </c>
      <c r="K307">
        <v>1</v>
      </c>
      <c r="L307">
        <v>123</v>
      </c>
      <c r="M307">
        <v>23</v>
      </c>
      <c r="N307">
        <v>141</v>
      </c>
      <c r="O307">
        <v>152</v>
      </c>
      <c r="P307">
        <v>1</v>
      </c>
      <c r="Q307">
        <v>173</v>
      </c>
      <c r="R307">
        <v>1</v>
      </c>
      <c r="S307">
        <v>191</v>
      </c>
      <c r="T307">
        <v>201</v>
      </c>
      <c r="U307">
        <v>1</v>
      </c>
      <c r="V307">
        <f t="shared" si="8"/>
        <v>0</v>
      </c>
      <c r="X307">
        <f t="shared" si="9"/>
        <v>1499.5</v>
      </c>
    </row>
    <row r="308" spans="1:24">
      <c r="A308" s="1">
        <v>12</v>
      </c>
      <c r="B308">
        <v>9</v>
      </c>
      <c r="C308">
        <v>34</v>
      </c>
      <c r="D308">
        <v>46</v>
      </c>
      <c r="E308">
        <v>1501</v>
      </c>
      <c r="F308">
        <v>61</v>
      </c>
      <c r="G308">
        <v>75</v>
      </c>
      <c r="H308">
        <v>2</v>
      </c>
      <c r="I308">
        <v>92</v>
      </c>
      <c r="J308">
        <v>101</v>
      </c>
      <c r="K308">
        <v>3</v>
      </c>
      <c r="L308">
        <v>123</v>
      </c>
      <c r="M308">
        <v>34</v>
      </c>
      <c r="N308">
        <v>143</v>
      </c>
      <c r="O308">
        <v>152</v>
      </c>
      <c r="P308">
        <v>2</v>
      </c>
      <c r="Q308">
        <v>174</v>
      </c>
      <c r="R308">
        <v>1</v>
      </c>
      <c r="S308">
        <v>192</v>
      </c>
      <c r="T308">
        <v>201</v>
      </c>
      <c r="U308">
        <v>2</v>
      </c>
      <c r="V308">
        <f t="shared" si="8"/>
        <v>1</v>
      </c>
      <c r="X308">
        <f t="shared" si="9"/>
        <v>1502</v>
      </c>
    </row>
    <row r="309" spans="1:24">
      <c r="A309" s="1">
        <v>14</v>
      </c>
      <c r="B309">
        <v>4</v>
      </c>
      <c r="C309">
        <v>34</v>
      </c>
      <c r="D309">
        <v>43</v>
      </c>
      <c r="E309">
        <v>1503</v>
      </c>
      <c r="F309">
        <v>61</v>
      </c>
      <c r="G309">
        <v>74</v>
      </c>
      <c r="H309">
        <v>2</v>
      </c>
      <c r="I309">
        <v>93</v>
      </c>
      <c r="J309">
        <v>101</v>
      </c>
      <c r="K309">
        <v>1</v>
      </c>
      <c r="L309">
        <v>121</v>
      </c>
      <c r="M309">
        <v>42</v>
      </c>
      <c r="N309">
        <v>143</v>
      </c>
      <c r="O309">
        <v>152</v>
      </c>
      <c r="P309">
        <v>2</v>
      </c>
      <c r="Q309">
        <v>172</v>
      </c>
      <c r="R309">
        <v>2</v>
      </c>
      <c r="S309">
        <v>191</v>
      </c>
      <c r="T309">
        <v>201</v>
      </c>
      <c r="U309">
        <v>1</v>
      </c>
      <c r="V309">
        <f t="shared" si="8"/>
        <v>0</v>
      </c>
      <c r="X309">
        <f t="shared" si="9"/>
        <v>1503</v>
      </c>
    </row>
    <row r="310" spans="1:24">
      <c r="A310" s="1">
        <v>14</v>
      </c>
      <c r="B310">
        <v>12</v>
      </c>
      <c r="C310">
        <v>33</v>
      </c>
      <c r="D310">
        <v>41</v>
      </c>
      <c r="E310">
        <v>1503</v>
      </c>
      <c r="F310">
        <v>61</v>
      </c>
      <c r="G310">
        <v>73</v>
      </c>
      <c r="H310">
        <v>4</v>
      </c>
      <c r="I310">
        <v>94</v>
      </c>
      <c r="J310">
        <v>101</v>
      </c>
      <c r="K310">
        <v>4</v>
      </c>
      <c r="L310">
        <v>121</v>
      </c>
      <c r="M310">
        <v>41</v>
      </c>
      <c r="N310">
        <v>143</v>
      </c>
      <c r="O310">
        <v>151</v>
      </c>
      <c r="P310">
        <v>1</v>
      </c>
      <c r="Q310">
        <v>173</v>
      </c>
      <c r="R310">
        <v>1</v>
      </c>
      <c r="S310">
        <v>191</v>
      </c>
      <c r="T310">
        <v>201</v>
      </c>
      <c r="U310">
        <v>1</v>
      </c>
      <c r="V310">
        <f t="shared" si="8"/>
        <v>0</v>
      </c>
      <c r="X310">
        <f t="shared" si="9"/>
        <v>1504</v>
      </c>
    </row>
    <row r="311" spans="1:24">
      <c r="A311" s="1">
        <v>14</v>
      </c>
      <c r="B311">
        <v>18</v>
      </c>
      <c r="C311">
        <v>32</v>
      </c>
      <c r="D311">
        <v>43</v>
      </c>
      <c r="E311">
        <v>1505</v>
      </c>
      <c r="F311">
        <v>61</v>
      </c>
      <c r="G311">
        <v>73</v>
      </c>
      <c r="H311">
        <v>4</v>
      </c>
      <c r="I311">
        <v>93</v>
      </c>
      <c r="J311">
        <v>101</v>
      </c>
      <c r="K311">
        <v>2</v>
      </c>
      <c r="L311">
        <v>124</v>
      </c>
      <c r="M311">
        <v>32</v>
      </c>
      <c r="N311">
        <v>143</v>
      </c>
      <c r="O311">
        <v>153</v>
      </c>
      <c r="P311">
        <v>1</v>
      </c>
      <c r="Q311">
        <v>174</v>
      </c>
      <c r="R311">
        <v>1</v>
      </c>
      <c r="S311">
        <v>192</v>
      </c>
      <c r="T311">
        <v>201</v>
      </c>
      <c r="U311">
        <v>1</v>
      </c>
      <c r="V311">
        <f t="shared" si="8"/>
        <v>0</v>
      </c>
      <c r="X311">
        <f t="shared" si="9"/>
        <v>1508.5</v>
      </c>
    </row>
    <row r="312" spans="1:24">
      <c r="A312" s="1">
        <v>12</v>
      </c>
      <c r="B312">
        <v>15</v>
      </c>
      <c r="C312">
        <v>33</v>
      </c>
      <c r="D312">
        <v>45</v>
      </c>
      <c r="E312">
        <v>1512</v>
      </c>
      <c r="F312">
        <v>64</v>
      </c>
      <c r="G312">
        <v>73</v>
      </c>
      <c r="H312">
        <v>3</v>
      </c>
      <c r="I312">
        <v>94</v>
      </c>
      <c r="J312">
        <v>101</v>
      </c>
      <c r="K312">
        <v>3</v>
      </c>
      <c r="L312">
        <v>122</v>
      </c>
      <c r="M312">
        <v>61</v>
      </c>
      <c r="N312">
        <v>142</v>
      </c>
      <c r="O312">
        <v>152</v>
      </c>
      <c r="P312">
        <v>2</v>
      </c>
      <c r="Q312">
        <v>173</v>
      </c>
      <c r="R312">
        <v>1</v>
      </c>
      <c r="S312">
        <v>191</v>
      </c>
      <c r="T312">
        <v>201</v>
      </c>
      <c r="U312">
        <v>2</v>
      </c>
      <c r="V312">
        <f t="shared" si="8"/>
        <v>1</v>
      </c>
      <c r="X312">
        <f t="shared" si="9"/>
        <v>1513</v>
      </c>
    </row>
    <row r="313" spans="1:24">
      <c r="A313" s="1">
        <v>12</v>
      </c>
      <c r="B313">
        <v>15</v>
      </c>
      <c r="C313">
        <v>32</v>
      </c>
      <c r="D313">
        <v>45</v>
      </c>
      <c r="E313">
        <v>1514</v>
      </c>
      <c r="F313">
        <v>62</v>
      </c>
      <c r="G313">
        <v>73</v>
      </c>
      <c r="H313">
        <v>4</v>
      </c>
      <c r="I313">
        <v>93</v>
      </c>
      <c r="J313">
        <v>103</v>
      </c>
      <c r="K313">
        <v>2</v>
      </c>
      <c r="L313">
        <v>121</v>
      </c>
      <c r="M313">
        <v>22</v>
      </c>
      <c r="N313">
        <v>143</v>
      </c>
      <c r="O313">
        <v>152</v>
      </c>
      <c r="P313">
        <v>1</v>
      </c>
      <c r="Q313">
        <v>173</v>
      </c>
      <c r="R313">
        <v>1</v>
      </c>
      <c r="S313">
        <v>191</v>
      </c>
      <c r="T313">
        <v>201</v>
      </c>
      <c r="U313">
        <v>1</v>
      </c>
      <c r="V313">
        <f t="shared" si="8"/>
        <v>0</v>
      </c>
      <c r="X313">
        <f t="shared" si="9"/>
        <v>1515</v>
      </c>
    </row>
    <row r="314" spans="1:24">
      <c r="A314" s="1">
        <v>14</v>
      </c>
      <c r="B314">
        <v>24</v>
      </c>
      <c r="C314">
        <v>34</v>
      </c>
      <c r="D314">
        <v>43</v>
      </c>
      <c r="E314">
        <v>1516</v>
      </c>
      <c r="F314">
        <v>64</v>
      </c>
      <c r="G314">
        <v>73</v>
      </c>
      <c r="H314">
        <v>4</v>
      </c>
      <c r="I314">
        <v>92</v>
      </c>
      <c r="J314">
        <v>101</v>
      </c>
      <c r="K314">
        <v>1</v>
      </c>
      <c r="L314">
        <v>121</v>
      </c>
      <c r="M314">
        <v>43</v>
      </c>
      <c r="N314">
        <v>143</v>
      </c>
      <c r="O314">
        <v>152</v>
      </c>
      <c r="P314">
        <v>2</v>
      </c>
      <c r="Q314">
        <v>172</v>
      </c>
      <c r="R314">
        <v>1</v>
      </c>
      <c r="S314">
        <v>191</v>
      </c>
      <c r="T314">
        <v>201</v>
      </c>
      <c r="U314">
        <v>1</v>
      </c>
      <c r="V314">
        <f t="shared" si="8"/>
        <v>0</v>
      </c>
      <c r="X314">
        <f t="shared" si="9"/>
        <v>1518</v>
      </c>
    </row>
    <row r="315" spans="1:24">
      <c r="A315" s="1">
        <v>14</v>
      </c>
      <c r="B315">
        <v>15</v>
      </c>
      <c r="C315">
        <v>34</v>
      </c>
      <c r="D315">
        <v>42</v>
      </c>
      <c r="E315">
        <v>1520</v>
      </c>
      <c r="F315">
        <v>65</v>
      </c>
      <c r="G315">
        <v>75</v>
      </c>
      <c r="H315">
        <v>4</v>
      </c>
      <c r="I315">
        <v>93</v>
      </c>
      <c r="J315">
        <v>101</v>
      </c>
      <c r="K315">
        <v>4</v>
      </c>
      <c r="L315">
        <v>122</v>
      </c>
      <c r="M315">
        <v>63</v>
      </c>
      <c r="N315">
        <v>143</v>
      </c>
      <c r="O315">
        <v>152</v>
      </c>
      <c r="P315">
        <v>1</v>
      </c>
      <c r="Q315">
        <v>173</v>
      </c>
      <c r="R315">
        <v>1</v>
      </c>
      <c r="S315">
        <v>191</v>
      </c>
      <c r="T315">
        <v>201</v>
      </c>
      <c r="U315">
        <v>1</v>
      </c>
      <c r="V315">
        <f t="shared" si="8"/>
        <v>0</v>
      </c>
      <c r="X315">
        <f t="shared" si="9"/>
        <v>1520.5</v>
      </c>
    </row>
    <row r="316" spans="1:24">
      <c r="A316" s="1">
        <v>12</v>
      </c>
      <c r="B316">
        <v>10</v>
      </c>
      <c r="C316">
        <v>32</v>
      </c>
      <c r="D316">
        <v>42</v>
      </c>
      <c r="E316">
        <v>1521</v>
      </c>
      <c r="F316">
        <v>61</v>
      </c>
      <c r="G316">
        <v>73</v>
      </c>
      <c r="H316">
        <v>4</v>
      </c>
      <c r="I316">
        <v>91</v>
      </c>
      <c r="J316">
        <v>101</v>
      </c>
      <c r="K316">
        <v>2</v>
      </c>
      <c r="L316">
        <v>123</v>
      </c>
      <c r="M316">
        <v>31</v>
      </c>
      <c r="N316">
        <v>143</v>
      </c>
      <c r="O316">
        <v>152</v>
      </c>
      <c r="P316">
        <v>1</v>
      </c>
      <c r="Q316">
        <v>172</v>
      </c>
      <c r="R316">
        <v>1</v>
      </c>
      <c r="S316">
        <v>191</v>
      </c>
      <c r="T316">
        <v>201</v>
      </c>
      <c r="U316">
        <v>1</v>
      </c>
      <c r="V316">
        <f t="shared" si="8"/>
        <v>0</v>
      </c>
      <c r="X316">
        <f t="shared" si="9"/>
        <v>1523</v>
      </c>
    </row>
    <row r="317" spans="1:24">
      <c r="A317" s="1">
        <v>14</v>
      </c>
      <c r="B317">
        <v>24</v>
      </c>
      <c r="C317">
        <v>32</v>
      </c>
      <c r="D317">
        <v>40</v>
      </c>
      <c r="E317">
        <v>1525</v>
      </c>
      <c r="F317">
        <v>64</v>
      </c>
      <c r="G317">
        <v>74</v>
      </c>
      <c r="H317">
        <v>4</v>
      </c>
      <c r="I317">
        <v>92</v>
      </c>
      <c r="J317">
        <v>101</v>
      </c>
      <c r="K317">
        <v>3</v>
      </c>
      <c r="L317">
        <v>123</v>
      </c>
      <c r="M317">
        <v>34</v>
      </c>
      <c r="N317">
        <v>143</v>
      </c>
      <c r="O317">
        <v>152</v>
      </c>
      <c r="P317">
        <v>1</v>
      </c>
      <c r="Q317">
        <v>173</v>
      </c>
      <c r="R317">
        <v>2</v>
      </c>
      <c r="S317">
        <v>192</v>
      </c>
      <c r="T317">
        <v>201</v>
      </c>
      <c r="U317">
        <v>1</v>
      </c>
      <c r="V317">
        <f t="shared" si="8"/>
        <v>0</v>
      </c>
      <c r="X317">
        <f t="shared" si="9"/>
        <v>1525.5</v>
      </c>
    </row>
    <row r="318" spans="1:24">
      <c r="A318" s="1">
        <v>11</v>
      </c>
      <c r="B318">
        <v>12</v>
      </c>
      <c r="C318">
        <v>34</v>
      </c>
      <c r="D318">
        <v>41</v>
      </c>
      <c r="E318">
        <v>1526</v>
      </c>
      <c r="F318">
        <v>61</v>
      </c>
      <c r="G318">
        <v>75</v>
      </c>
      <c r="H318">
        <v>4</v>
      </c>
      <c r="I318">
        <v>93</v>
      </c>
      <c r="J318">
        <v>101</v>
      </c>
      <c r="K318">
        <v>4</v>
      </c>
      <c r="L318">
        <v>124</v>
      </c>
      <c r="M318">
        <v>66</v>
      </c>
      <c r="N318">
        <v>143</v>
      </c>
      <c r="O318">
        <v>153</v>
      </c>
      <c r="P318">
        <v>2</v>
      </c>
      <c r="Q318">
        <v>174</v>
      </c>
      <c r="R318">
        <v>1</v>
      </c>
      <c r="S318">
        <v>191</v>
      </c>
      <c r="T318">
        <v>201</v>
      </c>
      <c r="U318">
        <v>1</v>
      </c>
      <c r="V318">
        <f t="shared" si="8"/>
        <v>0</v>
      </c>
      <c r="X318">
        <f t="shared" si="9"/>
        <v>1528</v>
      </c>
    </row>
    <row r="319" spans="1:24">
      <c r="A319" s="1">
        <v>14</v>
      </c>
      <c r="B319">
        <v>18</v>
      </c>
      <c r="C319">
        <v>34</v>
      </c>
      <c r="D319">
        <v>40</v>
      </c>
      <c r="E319">
        <v>1530</v>
      </c>
      <c r="F319">
        <v>61</v>
      </c>
      <c r="G319">
        <v>73</v>
      </c>
      <c r="H319">
        <v>3</v>
      </c>
      <c r="I319">
        <v>93</v>
      </c>
      <c r="J319">
        <v>101</v>
      </c>
      <c r="K319">
        <v>2</v>
      </c>
      <c r="L319">
        <v>122</v>
      </c>
      <c r="M319">
        <v>32</v>
      </c>
      <c r="N319">
        <v>141</v>
      </c>
      <c r="O319">
        <v>152</v>
      </c>
      <c r="P319">
        <v>2</v>
      </c>
      <c r="Q319">
        <v>173</v>
      </c>
      <c r="R319">
        <v>1</v>
      </c>
      <c r="S319">
        <v>191</v>
      </c>
      <c r="T319">
        <v>201</v>
      </c>
      <c r="U319">
        <v>2</v>
      </c>
      <c r="V319">
        <f t="shared" si="8"/>
        <v>1</v>
      </c>
      <c r="X319">
        <f t="shared" si="9"/>
        <v>1531</v>
      </c>
    </row>
    <row r="320" spans="1:24">
      <c r="A320" s="1">
        <v>14</v>
      </c>
      <c r="B320">
        <v>15</v>
      </c>
      <c r="C320">
        <v>34</v>
      </c>
      <c r="D320">
        <v>46</v>
      </c>
      <c r="E320">
        <v>1532</v>
      </c>
      <c r="F320">
        <v>62</v>
      </c>
      <c r="G320">
        <v>73</v>
      </c>
      <c r="H320">
        <v>4</v>
      </c>
      <c r="I320">
        <v>92</v>
      </c>
      <c r="J320">
        <v>101</v>
      </c>
      <c r="K320">
        <v>3</v>
      </c>
      <c r="L320">
        <v>123</v>
      </c>
      <c r="M320">
        <v>31</v>
      </c>
      <c r="N320">
        <v>143</v>
      </c>
      <c r="O320">
        <v>152</v>
      </c>
      <c r="P320">
        <v>1</v>
      </c>
      <c r="Q320">
        <v>173</v>
      </c>
      <c r="R320">
        <v>1</v>
      </c>
      <c r="S320">
        <v>191</v>
      </c>
      <c r="T320">
        <v>201</v>
      </c>
      <c r="U320">
        <v>1</v>
      </c>
      <c r="V320">
        <f t="shared" si="8"/>
        <v>0</v>
      </c>
      <c r="X320">
        <f t="shared" si="9"/>
        <v>1532.5</v>
      </c>
    </row>
    <row r="321" spans="1:24">
      <c r="A321" s="1">
        <v>14</v>
      </c>
      <c r="B321">
        <v>24</v>
      </c>
      <c r="C321">
        <v>32</v>
      </c>
      <c r="D321">
        <v>43</v>
      </c>
      <c r="E321">
        <v>1533</v>
      </c>
      <c r="F321">
        <v>61</v>
      </c>
      <c r="G321">
        <v>72</v>
      </c>
      <c r="H321">
        <v>4</v>
      </c>
      <c r="I321">
        <v>92</v>
      </c>
      <c r="J321">
        <v>101</v>
      </c>
      <c r="K321">
        <v>3</v>
      </c>
      <c r="L321">
        <v>123</v>
      </c>
      <c r="M321">
        <v>38</v>
      </c>
      <c r="N321">
        <v>142</v>
      </c>
      <c r="O321">
        <v>152</v>
      </c>
      <c r="P321">
        <v>1</v>
      </c>
      <c r="Q321">
        <v>173</v>
      </c>
      <c r="R321">
        <v>1</v>
      </c>
      <c r="S321">
        <v>192</v>
      </c>
      <c r="T321">
        <v>201</v>
      </c>
      <c r="U321">
        <v>1</v>
      </c>
      <c r="V321">
        <f t="shared" si="8"/>
        <v>0</v>
      </c>
      <c r="X321">
        <f t="shared" si="9"/>
        <v>1533</v>
      </c>
    </row>
    <row r="322" spans="1:24">
      <c r="A322" s="1">
        <v>14</v>
      </c>
      <c r="B322">
        <v>18</v>
      </c>
      <c r="C322">
        <v>32</v>
      </c>
      <c r="D322">
        <v>42</v>
      </c>
      <c r="E322">
        <v>1533</v>
      </c>
      <c r="F322">
        <v>61</v>
      </c>
      <c r="G322">
        <v>72</v>
      </c>
      <c r="H322">
        <v>4</v>
      </c>
      <c r="I322">
        <v>94</v>
      </c>
      <c r="J322">
        <v>102</v>
      </c>
      <c r="K322">
        <v>1</v>
      </c>
      <c r="L322">
        <v>122</v>
      </c>
      <c r="M322">
        <v>43</v>
      </c>
      <c r="N322">
        <v>143</v>
      </c>
      <c r="O322">
        <v>152</v>
      </c>
      <c r="P322">
        <v>1</v>
      </c>
      <c r="Q322">
        <v>172</v>
      </c>
      <c r="R322">
        <v>2</v>
      </c>
      <c r="S322">
        <v>191</v>
      </c>
      <c r="T322">
        <v>201</v>
      </c>
      <c r="U322">
        <v>2</v>
      </c>
      <c r="V322">
        <f t="shared" ref="V322:V385" si="10">U322-1</f>
        <v>1</v>
      </c>
      <c r="X322">
        <f t="shared" si="9"/>
        <v>1533.5</v>
      </c>
    </row>
    <row r="323" spans="1:24">
      <c r="A323" s="1">
        <v>12</v>
      </c>
      <c r="B323">
        <v>12</v>
      </c>
      <c r="C323">
        <v>32</v>
      </c>
      <c r="D323">
        <v>43</v>
      </c>
      <c r="E323">
        <v>1534</v>
      </c>
      <c r="F323">
        <v>61</v>
      </c>
      <c r="G323">
        <v>72</v>
      </c>
      <c r="H323">
        <v>1</v>
      </c>
      <c r="I323">
        <v>94</v>
      </c>
      <c r="J323">
        <v>101</v>
      </c>
      <c r="K323">
        <v>1</v>
      </c>
      <c r="L323">
        <v>121</v>
      </c>
      <c r="M323">
        <v>23</v>
      </c>
      <c r="N323">
        <v>143</v>
      </c>
      <c r="O323">
        <v>151</v>
      </c>
      <c r="P323">
        <v>1</v>
      </c>
      <c r="Q323">
        <v>173</v>
      </c>
      <c r="R323">
        <v>1</v>
      </c>
      <c r="S323">
        <v>191</v>
      </c>
      <c r="T323">
        <v>201</v>
      </c>
      <c r="U323">
        <v>2</v>
      </c>
      <c r="V323">
        <f t="shared" si="10"/>
        <v>1</v>
      </c>
      <c r="X323">
        <f t="shared" si="9"/>
        <v>1535.5</v>
      </c>
    </row>
    <row r="324" spans="1:24">
      <c r="A324" s="1">
        <v>12</v>
      </c>
      <c r="B324">
        <v>15</v>
      </c>
      <c r="C324">
        <v>34</v>
      </c>
      <c r="D324">
        <v>43</v>
      </c>
      <c r="E324">
        <v>1537</v>
      </c>
      <c r="F324">
        <v>65</v>
      </c>
      <c r="G324">
        <v>75</v>
      </c>
      <c r="H324">
        <v>4</v>
      </c>
      <c r="I324">
        <v>93</v>
      </c>
      <c r="J324">
        <v>103</v>
      </c>
      <c r="K324">
        <v>4</v>
      </c>
      <c r="L324">
        <v>121</v>
      </c>
      <c r="M324">
        <v>50</v>
      </c>
      <c r="N324">
        <v>143</v>
      </c>
      <c r="O324">
        <v>152</v>
      </c>
      <c r="P324">
        <v>2</v>
      </c>
      <c r="Q324">
        <v>173</v>
      </c>
      <c r="R324">
        <v>1</v>
      </c>
      <c r="S324">
        <v>192</v>
      </c>
      <c r="T324">
        <v>201</v>
      </c>
      <c r="U324">
        <v>1</v>
      </c>
      <c r="V324">
        <f t="shared" si="10"/>
        <v>0</v>
      </c>
      <c r="X324">
        <f t="shared" si="9"/>
        <v>1537.5</v>
      </c>
    </row>
    <row r="325" spans="1:24">
      <c r="A325" s="1">
        <v>14</v>
      </c>
      <c r="B325">
        <v>6</v>
      </c>
      <c r="C325">
        <v>32</v>
      </c>
      <c r="D325">
        <v>46</v>
      </c>
      <c r="E325">
        <v>1538</v>
      </c>
      <c r="F325">
        <v>61</v>
      </c>
      <c r="G325">
        <v>72</v>
      </c>
      <c r="H325">
        <v>1</v>
      </c>
      <c r="I325">
        <v>92</v>
      </c>
      <c r="J325">
        <v>101</v>
      </c>
      <c r="K325">
        <v>2</v>
      </c>
      <c r="L325">
        <v>124</v>
      </c>
      <c r="M325">
        <v>56</v>
      </c>
      <c r="N325">
        <v>143</v>
      </c>
      <c r="O325">
        <v>152</v>
      </c>
      <c r="P325">
        <v>1</v>
      </c>
      <c r="Q325">
        <v>173</v>
      </c>
      <c r="R325">
        <v>1</v>
      </c>
      <c r="S325">
        <v>191</v>
      </c>
      <c r="T325">
        <v>201</v>
      </c>
      <c r="U325">
        <v>1</v>
      </c>
      <c r="V325">
        <f t="shared" si="10"/>
        <v>0</v>
      </c>
      <c r="X325">
        <f t="shared" ref="X325:X388" si="11">(E325+E326)/2</f>
        <v>1540</v>
      </c>
    </row>
    <row r="326" spans="1:24">
      <c r="A326" s="1">
        <v>14</v>
      </c>
      <c r="B326">
        <v>12</v>
      </c>
      <c r="C326">
        <v>32</v>
      </c>
      <c r="D326">
        <v>49</v>
      </c>
      <c r="E326">
        <v>1542</v>
      </c>
      <c r="F326">
        <v>61</v>
      </c>
      <c r="G326">
        <v>74</v>
      </c>
      <c r="H326">
        <v>2</v>
      </c>
      <c r="I326">
        <v>93</v>
      </c>
      <c r="J326">
        <v>101</v>
      </c>
      <c r="K326">
        <v>4</v>
      </c>
      <c r="L326">
        <v>123</v>
      </c>
      <c r="M326">
        <v>36</v>
      </c>
      <c r="N326">
        <v>143</v>
      </c>
      <c r="O326">
        <v>152</v>
      </c>
      <c r="P326">
        <v>1</v>
      </c>
      <c r="Q326">
        <v>173</v>
      </c>
      <c r="R326">
        <v>1</v>
      </c>
      <c r="S326">
        <v>192</v>
      </c>
      <c r="T326">
        <v>201</v>
      </c>
      <c r="U326">
        <v>1</v>
      </c>
      <c r="V326">
        <f t="shared" si="10"/>
        <v>0</v>
      </c>
      <c r="X326">
        <f t="shared" si="11"/>
        <v>1542.5</v>
      </c>
    </row>
    <row r="327" spans="1:24">
      <c r="A327" s="1">
        <v>14</v>
      </c>
      <c r="B327">
        <v>6</v>
      </c>
      <c r="C327">
        <v>32</v>
      </c>
      <c r="D327">
        <v>42</v>
      </c>
      <c r="E327">
        <v>1543</v>
      </c>
      <c r="F327">
        <v>64</v>
      </c>
      <c r="G327">
        <v>73</v>
      </c>
      <c r="H327">
        <v>4</v>
      </c>
      <c r="I327">
        <v>91</v>
      </c>
      <c r="J327">
        <v>101</v>
      </c>
      <c r="K327">
        <v>2</v>
      </c>
      <c r="L327">
        <v>121</v>
      </c>
      <c r="M327">
        <v>33</v>
      </c>
      <c r="N327">
        <v>143</v>
      </c>
      <c r="O327">
        <v>152</v>
      </c>
      <c r="P327">
        <v>1</v>
      </c>
      <c r="Q327">
        <v>173</v>
      </c>
      <c r="R327">
        <v>1</v>
      </c>
      <c r="S327">
        <v>191</v>
      </c>
      <c r="T327">
        <v>201</v>
      </c>
      <c r="U327">
        <v>1</v>
      </c>
      <c r="V327">
        <f t="shared" si="10"/>
        <v>0</v>
      </c>
      <c r="X327">
        <f t="shared" si="11"/>
        <v>1543.5</v>
      </c>
    </row>
    <row r="328" spans="1:24">
      <c r="A328" s="1">
        <v>14</v>
      </c>
      <c r="B328">
        <v>4</v>
      </c>
      <c r="C328">
        <v>34</v>
      </c>
      <c r="D328">
        <v>43</v>
      </c>
      <c r="E328">
        <v>1544</v>
      </c>
      <c r="F328">
        <v>61</v>
      </c>
      <c r="G328">
        <v>74</v>
      </c>
      <c r="H328">
        <v>2</v>
      </c>
      <c r="I328">
        <v>93</v>
      </c>
      <c r="J328">
        <v>101</v>
      </c>
      <c r="K328">
        <v>1</v>
      </c>
      <c r="L328">
        <v>121</v>
      </c>
      <c r="M328">
        <v>42</v>
      </c>
      <c r="N328">
        <v>143</v>
      </c>
      <c r="O328">
        <v>152</v>
      </c>
      <c r="P328">
        <v>3</v>
      </c>
      <c r="Q328">
        <v>172</v>
      </c>
      <c r="R328">
        <v>2</v>
      </c>
      <c r="S328">
        <v>191</v>
      </c>
      <c r="T328">
        <v>201</v>
      </c>
      <c r="U328">
        <v>1</v>
      </c>
      <c r="V328">
        <f t="shared" si="10"/>
        <v>0</v>
      </c>
      <c r="X328">
        <f t="shared" si="11"/>
        <v>1545</v>
      </c>
    </row>
    <row r="329" spans="1:24">
      <c r="A329" s="1">
        <v>11</v>
      </c>
      <c r="B329">
        <v>24</v>
      </c>
      <c r="C329">
        <v>31</v>
      </c>
      <c r="D329">
        <v>43</v>
      </c>
      <c r="E329">
        <v>1546</v>
      </c>
      <c r="F329">
        <v>61</v>
      </c>
      <c r="G329">
        <v>74</v>
      </c>
      <c r="H329">
        <v>4</v>
      </c>
      <c r="I329">
        <v>93</v>
      </c>
      <c r="J329">
        <v>103</v>
      </c>
      <c r="K329">
        <v>4</v>
      </c>
      <c r="L329">
        <v>123</v>
      </c>
      <c r="M329">
        <v>24</v>
      </c>
      <c r="N329">
        <v>141</v>
      </c>
      <c r="O329">
        <v>151</v>
      </c>
      <c r="P329">
        <v>1</v>
      </c>
      <c r="Q329">
        <v>172</v>
      </c>
      <c r="R329">
        <v>1</v>
      </c>
      <c r="S329">
        <v>191</v>
      </c>
      <c r="T329">
        <v>201</v>
      </c>
      <c r="U329">
        <v>2</v>
      </c>
      <c r="V329">
        <f t="shared" si="10"/>
        <v>1</v>
      </c>
      <c r="X329">
        <f t="shared" si="11"/>
        <v>1546</v>
      </c>
    </row>
    <row r="330" spans="1:24">
      <c r="A330" s="1">
        <v>14</v>
      </c>
      <c r="B330">
        <v>10</v>
      </c>
      <c r="C330">
        <v>32</v>
      </c>
      <c r="D330">
        <v>40</v>
      </c>
      <c r="E330">
        <v>1546</v>
      </c>
      <c r="F330">
        <v>61</v>
      </c>
      <c r="G330">
        <v>73</v>
      </c>
      <c r="H330">
        <v>3</v>
      </c>
      <c r="I330">
        <v>93</v>
      </c>
      <c r="J330">
        <v>101</v>
      </c>
      <c r="K330">
        <v>2</v>
      </c>
      <c r="L330">
        <v>121</v>
      </c>
      <c r="M330">
        <v>31</v>
      </c>
      <c r="N330">
        <v>143</v>
      </c>
      <c r="O330">
        <v>152</v>
      </c>
      <c r="P330">
        <v>1</v>
      </c>
      <c r="Q330">
        <v>172</v>
      </c>
      <c r="R330">
        <v>2</v>
      </c>
      <c r="S330">
        <v>191</v>
      </c>
      <c r="T330">
        <v>202</v>
      </c>
      <c r="U330">
        <v>1</v>
      </c>
      <c r="V330">
        <f t="shared" si="10"/>
        <v>0</v>
      </c>
      <c r="X330">
        <f t="shared" si="11"/>
        <v>1547.5</v>
      </c>
    </row>
    <row r="331" spans="1:24">
      <c r="A331" s="1">
        <v>12</v>
      </c>
      <c r="B331">
        <v>9</v>
      </c>
      <c r="C331">
        <v>32</v>
      </c>
      <c r="D331">
        <v>40</v>
      </c>
      <c r="E331">
        <v>1549</v>
      </c>
      <c r="F331">
        <v>65</v>
      </c>
      <c r="G331">
        <v>72</v>
      </c>
      <c r="H331">
        <v>4</v>
      </c>
      <c r="I331">
        <v>93</v>
      </c>
      <c r="J331">
        <v>101</v>
      </c>
      <c r="K331">
        <v>2</v>
      </c>
      <c r="L331">
        <v>121</v>
      </c>
      <c r="M331">
        <v>35</v>
      </c>
      <c r="N331">
        <v>143</v>
      </c>
      <c r="O331">
        <v>152</v>
      </c>
      <c r="P331">
        <v>1</v>
      </c>
      <c r="Q331">
        <v>171</v>
      </c>
      <c r="R331">
        <v>1</v>
      </c>
      <c r="S331">
        <v>191</v>
      </c>
      <c r="T331">
        <v>201</v>
      </c>
      <c r="U331">
        <v>1</v>
      </c>
      <c r="V331">
        <f t="shared" si="10"/>
        <v>0</v>
      </c>
      <c r="X331">
        <f t="shared" si="11"/>
        <v>1550.5</v>
      </c>
    </row>
    <row r="332" spans="1:24">
      <c r="A332" s="1">
        <v>14</v>
      </c>
      <c r="B332">
        <v>24</v>
      </c>
      <c r="C332">
        <v>32</v>
      </c>
      <c r="D332">
        <v>43</v>
      </c>
      <c r="E332">
        <v>1552</v>
      </c>
      <c r="F332">
        <v>61</v>
      </c>
      <c r="G332">
        <v>74</v>
      </c>
      <c r="H332">
        <v>3</v>
      </c>
      <c r="I332">
        <v>93</v>
      </c>
      <c r="J332">
        <v>101</v>
      </c>
      <c r="K332">
        <v>1</v>
      </c>
      <c r="L332">
        <v>123</v>
      </c>
      <c r="M332">
        <v>32</v>
      </c>
      <c r="N332">
        <v>141</v>
      </c>
      <c r="O332">
        <v>152</v>
      </c>
      <c r="P332">
        <v>1</v>
      </c>
      <c r="Q332">
        <v>173</v>
      </c>
      <c r="R332">
        <v>2</v>
      </c>
      <c r="S332">
        <v>191</v>
      </c>
      <c r="T332">
        <v>201</v>
      </c>
      <c r="U332">
        <v>1</v>
      </c>
      <c r="V332">
        <f t="shared" si="10"/>
        <v>0</v>
      </c>
      <c r="X332">
        <f t="shared" si="11"/>
        <v>1552.5</v>
      </c>
    </row>
    <row r="333" spans="1:24">
      <c r="A333" s="1">
        <v>12</v>
      </c>
      <c r="B333">
        <v>24</v>
      </c>
      <c r="C333">
        <v>33</v>
      </c>
      <c r="D333">
        <v>43</v>
      </c>
      <c r="E333">
        <v>1553</v>
      </c>
      <c r="F333">
        <v>62</v>
      </c>
      <c r="G333">
        <v>74</v>
      </c>
      <c r="H333">
        <v>3</v>
      </c>
      <c r="I333">
        <v>92</v>
      </c>
      <c r="J333">
        <v>101</v>
      </c>
      <c r="K333">
        <v>2</v>
      </c>
      <c r="L333">
        <v>122</v>
      </c>
      <c r="M333">
        <v>23</v>
      </c>
      <c r="N333">
        <v>143</v>
      </c>
      <c r="O333">
        <v>151</v>
      </c>
      <c r="P333">
        <v>2</v>
      </c>
      <c r="Q333">
        <v>173</v>
      </c>
      <c r="R333">
        <v>1</v>
      </c>
      <c r="S333">
        <v>192</v>
      </c>
      <c r="T333">
        <v>201</v>
      </c>
      <c r="U333">
        <v>1</v>
      </c>
      <c r="V333">
        <f t="shared" si="10"/>
        <v>0</v>
      </c>
      <c r="X333">
        <f t="shared" si="11"/>
        <v>1553</v>
      </c>
    </row>
    <row r="334" spans="1:24">
      <c r="A334" s="1">
        <v>11</v>
      </c>
      <c r="B334">
        <v>18</v>
      </c>
      <c r="C334">
        <v>31</v>
      </c>
      <c r="D334">
        <v>42</v>
      </c>
      <c r="E334">
        <v>1553</v>
      </c>
      <c r="F334">
        <v>61</v>
      </c>
      <c r="G334">
        <v>73</v>
      </c>
      <c r="H334">
        <v>4</v>
      </c>
      <c r="I334">
        <v>93</v>
      </c>
      <c r="J334">
        <v>101</v>
      </c>
      <c r="K334">
        <v>3</v>
      </c>
      <c r="L334">
        <v>123</v>
      </c>
      <c r="M334">
        <v>44</v>
      </c>
      <c r="N334">
        <v>141</v>
      </c>
      <c r="O334">
        <v>152</v>
      </c>
      <c r="P334">
        <v>1</v>
      </c>
      <c r="Q334">
        <v>173</v>
      </c>
      <c r="R334">
        <v>1</v>
      </c>
      <c r="S334">
        <v>191</v>
      </c>
      <c r="T334">
        <v>201</v>
      </c>
      <c r="U334">
        <v>2</v>
      </c>
      <c r="V334">
        <f t="shared" si="10"/>
        <v>1</v>
      </c>
      <c r="X334">
        <f t="shared" si="11"/>
        <v>1553.5</v>
      </c>
    </row>
    <row r="335" spans="1:24">
      <c r="A335" s="1">
        <v>14</v>
      </c>
      <c r="B335">
        <v>6</v>
      </c>
      <c r="C335">
        <v>34</v>
      </c>
      <c r="D335">
        <v>43</v>
      </c>
      <c r="E335">
        <v>1554</v>
      </c>
      <c r="F335">
        <v>61</v>
      </c>
      <c r="G335">
        <v>74</v>
      </c>
      <c r="H335">
        <v>1</v>
      </c>
      <c r="I335">
        <v>92</v>
      </c>
      <c r="J335">
        <v>101</v>
      </c>
      <c r="K335">
        <v>2</v>
      </c>
      <c r="L335">
        <v>123</v>
      </c>
      <c r="M335">
        <v>24</v>
      </c>
      <c r="N335">
        <v>143</v>
      </c>
      <c r="O335">
        <v>151</v>
      </c>
      <c r="P335">
        <v>2</v>
      </c>
      <c r="Q335">
        <v>173</v>
      </c>
      <c r="R335">
        <v>1</v>
      </c>
      <c r="S335">
        <v>192</v>
      </c>
      <c r="T335">
        <v>201</v>
      </c>
      <c r="U335">
        <v>1</v>
      </c>
      <c r="V335">
        <f t="shared" si="10"/>
        <v>0</v>
      </c>
      <c r="X335">
        <f t="shared" si="11"/>
        <v>1554.5</v>
      </c>
    </row>
    <row r="336" spans="1:24">
      <c r="A336" s="1">
        <v>14</v>
      </c>
      <c r="B336">
        <v>12</v>
      </c>
      <c r="C336">
        <v>33</v>
      </c>
      <c r="D336">
        <v>45</v>
      </c>
      <c r="E336">
        <v>1555</v>
      </c>
      <c r="F336">
        <v>64</v>
      </c>
      <c r="G336">
        <v>75</v>
      </c>
      <c r="H336">
        <v>4</v>
      </c>
      <c r="I336">
        <v>93</v>
      </c>
      <c r="J336">
        <v>101</v>
      </c>
      <c r="K336">
        <v>4</v>
      </c>
      <c r="L336">
        <v>124</v>
      </c>
      <c r="M336">
        <v>55</v>
      </c>
      <c r="N336">
        <v>143</v>
      </c>
      <c r="O336">
        <v>153</v>
      </c>
      <c r="P336">
        <v>2</v>
      </c>
      <c r="Q336">
        <v>173</v>
      </c>
      <c r="R336">
        <v>2</v>
      </c>
      <c r="S336">
        <v>191</v>
      </c>
      <c r="T336">
        <v>201</v>
      </c>
      <c r="U336">
        <v>2</v>
      </c>
      <c r="V336">
        <f t="shared" si="10"/>
        <v>1</v>
      </c>
      <c r="X336">
        <f t="shared" si="11"/>
        <v>1557</v>
      </c>
    </row>
    <row r="337" spans="1:24">
      <c r="A337" s="1">
        <v>14</v>
      </c>
      <c r="B337">
        <v>24</v>
      </c>
      <c r="C337">
        <v>31</v>
      </c>
      <c r="D337">
        <v>49</v>
      </c>
      <c r="E337">
        <v>1559</v>
      </c>
      <c r="F337">
        <v>61</v>
      </c>
      <c r="G337">
        <v>74</v>
      </c>
      <c r="H337">
        <v>4</v>
      </c>
      <c r="I337">
        <v>93</v>
      </c>
      <c r="J337">
        <v>101</v>
      </c>
      <c r="K337">
        <v>4</v>
      </c>
      <c r="L337">
        <v>123</v>
      </c>
      <c r="M337">
        <v>50</v>
      </c>
      <c r="N337">
        <v>141</v>
      </c>
      <c r="O337">
        <v>152</v>
      </c>
      <c r="P337">
        <v>1</v>
      </c>
      <c r="Q337">
        <v>173</v>
      </c>
      <c r="R337">
        <v>1</v>
      </c>
      <c r="S337">
        <v>192</v>
      </c>
      <c r="T337">
        <v>201</v>
      </c>
      <c r="U337">
        <v>1</v>
      </c>
      <c r="V337">
        <f t="shared" si="10"/>
        <v>0</v>
      </c>
      <c r="X337">
        <f t="shared" si="11"/>
        <v>1563</v>
      </c>
    </row>
    <row r="338" spans="1:24">
      <c r="A338" s="1">
        <v>12</v>
      </c>
      <c r="B338">
        <v>12</v>
      </c>
      <c r="C338">
        <v>32</v>
      </c>
      <c r="D338">
        <v>43</v>
      </c>
      <c r="E338">
        <v>1567</v>
      </c>
      <c r="F338">
        <v>61</v>
      </c>
      <c r="G338">
        <v>73</v>
      </c>
      <c r="H338">
        <v>1</v>
      </c>
      <c r="I338">
        <v>92</v>
      </c>
      <c r="J338">
        <v>101</v>
      </c>
      <c r="K338">
        <v>1</v>
      </c>
      <c r="L338">
        <v>123</v>
      </c>
      <c r="M338">
        <v>22</v>
      </c>
      <c r="N338">
        <v>143</v>
      </c>
      <c r="O338">
        <v>152</v>
      </c>
      <c r="P338">
        <v>1</v>
      </c>
      <c r="Q338">
        <v>173</v>
      </c>
      <c r="R338">
        <v>1</v>
      </c>
      <c r="S338">
        <v>192</v>
      </c>
      <c r="T338">
        <v>201</v>
      </c>
      <c r="U338">
        <v>1</v>
      </c>
      <c r="V338">
        <f t="shared" si="10"/>
        <v>0</v>
      </c>
      <c r="X338">
        <f t="shared" si="11"/>
        <v>1567.5</v>
      </c>
    </row>
    <row r="339" spans="1:24">
      <c r="A339" s="1">
        <v>14</v>
      </c>
      <c r="B339">
        <v>18</v>
      </c>
      <c r="C339">
        <v>32</v>
      </c>
      <c r="D339">
        <v>49</v>
      </c>
      <c r="E339">
        <v>1568</v>
      </c>
      <c r="F339">
        <v>62</v>
      </c>
      <c r="G339">
        <v>73</v>
      </c>
      <c r="H339">
        <v>3</v>
      </c>
      <c r="I339">
        <v>92</v>
      </c>
      <c r="J339">
        <v>101</v>
      </c>
      <c r="K339">
        <v>4</v>
      </c>
      <c r="L339">
        <v>122</v>
      </c>
      <c r="M339">
        <v>24</v>
      </c>
      <c r="N339">
        <v>143</v>
      </c>
      <c r="O339">
        <v>151</v>
      </c>
      <c r="P339">
        <v>1</v>
      </c>
      <c r="Q339">
        <v>172</v>
      </c>
      <c r="R339">
        <v>1</v>
      </c>
      <c r="S339">
        <v>191</v>
      </c>
      <c r="T339">
        <v>201</v>
      </c>
      <c r="U339">
        <v>1</v>
      </c>
      <c r="V339">
        <f t="shared" si="10"/>
        <v>0</v>
      </c>
      <c r="X339">
        <f t="shared" si="11"/>
        <v>1568.5</v>
      </c>
    </row>
    <row r="340" spans="1:24">
      <c r="A340" s="1">
        <v>14</v>
      </c>
      <c r="B340">
        <v>15</v>
      </c>
      <c r="C340">
        <v>31</v>
      </c>
      <c r="D340">
        <v>43</v>
      </c>
      <c r="E340">
        <v>1569</v>
      </c>
      <c r="F340">
        <v>62</v>
      </c>
      <c r="G340">
        <v>75</v>
      </c>
      <c r="H340">
        <v>4</v>
      </c>
      <c r="I340">
        <v>93</v>
      </c>
      <c r="J340">
        <v>101</v>
      </c>
      <c r="K340">
        <v>4</v>
      </c>
      <c r="L340">
        <v>123</v>
      </c>
      <c r="M340">
        <v>34</v>
      </c>
      <c r="N340">
        <v>141</v>
      </c>
      <c r="O340">
        <v>152</v>
      </c>
      <c r="P340">
        <v>1</v>
      </c>
      <c r="Q340">
        <v>172</v>
      </c>
      <c r="R340">
        <v>2</v>
      </c>
      <c r="S340">
        <v>191</v>
      </c>
      <c r="T340">
        <v>201</v>
      </c>
      <c r="U340">
        <v>1</v>
      </c>
      <c r="V340">
        <f t="shared" si="10"/>
        <v>0</v>
      </c>
      <c r="X340">
        <f t="shared" si="11"/>
        <v>1570.5</v>
      </c>
    </row>
    <row r="341" spans="1:24">
      <c r="A341" s="1">
        <v>14</v>
      </c>
      <c r="B341">
        <v>21</v>
      </c>
      <c r="C341">
        <v>32</v>
      </c>
      <c r="D341">
        <v>49</v>
      </c>
      <c r="E341">
        <v>1572</v>
      </c>
      <c r="F341">
        <v>64</v>
      </c>
      <c r="G341">
        <v>75</v>
      </c>
      <c r="H341">
        <v>4</v>
      </c>
      <c r="I341">
        <v>92</v>
      </c>
      <c r="J341">
        <v>101</v>
      </c>
      <c r="K341">
        <v>4</v>
      </c>
      <c r="L341">
        <v>121</v>
      </c>
      <c r="M341">
        <v>36</v>
      </c>
      <c r="N341">
        <v>141</v>
      </c>
      <c r="O341">
        <v>152</v>
      </c>
      <c r="P341">
        <v>1</v>
      </c>
      <c r="Q341">
        <v>172</v>
      </c>
      <c r="R341">
        <v>1</v>
      </c>
      <c r="S341">
        <v>191</v>
      </c>
      <c r="T341">
        <v>201</v>
      </c>
      <c r="U341">
        <v>1</v>
      </c>
      <c r="V341">
        <f t="shared" si="10"/>
        <v>0</v>
      </c>
      <c r="X341">
        <f t="shared" si="11"/>
        <v>1573</v>
      </c>
    </row>
    <row r="342" spans="1:24">
      <c r="A342" s="1">
        <v>14</v>
      </c>
      <c r="B342">
        <v>12</v>
      </c>
      <c r="C342">
        <v>32</v>
      </c>
      <c r="D342">
        <v>42</v>
      </c>
      <c r="E342">
        <v>1574</v>
      </c>
      <c r="F342">
        <v>61</v>
      </c>
      <c r="G342">
        <v>73</v>
      </c>
      <c r="H342">
        <v>4</v>
      </c>
      <c r="I342">
        <v>93</v>
      </c>
      <c r="J342">
        <v>101</v>
      </c>
      <c r="K342">
        <v>2</v>
      </c>
      <c r="L342">
        <v>121</v>
      </c>
      <c r="M342">
        <v>50</v>
      </c>
      <c r="N342">
        <v>143</v>
      </c>
      <c r="O342">
        <v>152</v>
      </c>
      <c r="P342">
        <v>1</v>
      </c>
      <c r="Q342">
        <v>173</v>
      </c>
      <c r="R342">
        <v>1</v>
      </c>
      <c r="S342">
        <v>191</v>
      </c>
      <c r="T342">
        <v>201</v>
      </c>
      <c r="U342">
        <v>1</v>
      </c>
      <c r="V342">
        <f t="shared" si="10"/>
        <v>0</v>
      </c>
      <c r="X342">
        <f t="shared" si="11"/>
        <v>1575.5</v>
      </c>
    </row>
    <row r="343" spans="1:24">
      <c r="A343" s="1">
        <v>12</v>
      </c>
      <c r="B343">
        <v>11</v>
      </c>
      <c r="C343">
        <v>32</v>
      </c>
      <c r="D343">
        <v>42</v>
      </c>
      <c r="E343">
        <v>1577</v>
      </c>
      <c r="F343">
        <v>64</v>
      </c>
      <c r="G343">
        <v>72</v>
      </c>
      <c r="H343">
        <v>4</v>
      </c>
      <c r="I343">
        <v>92</v>
      </c>
      <c r="J343">
        <v>101</v>
      </c>
      <c r="K343">
        <v>1</v>
      </c>
      <c r="L343">
        <v>121</v>
      </c>
      <c r="M343">
        <v>20</v>
      </c>
      <c r="N343">
        <v>143</v>
      </c>
      <c r="O343">
        <v>152</v>
      </c>
      <c r="P343">
        <v>1</v>
      </c>
      <c r="Q343">
        <v>173</v>
      </c>
      <c r="R343">
        <v>1</v>
      </c>
      <c r="S343">
        <v>191</v>
      </c>
      <c r="T343">
        <v>201</v>
      </c>
      <c r="U343">
        <v>1</v>
      </c>
      <c r="V343">
        <f t="shared" si="10"/>
        <v>0</v>
      </c>
      <c r="X343">
        <f t="shared" si="11"/>
        <v>1579.5</v>
      </c>
    </row>
    <row r="344" spans="1:24">
      <c r="A344" s="1">
        <v>14</v>
      </c>
      <c r="B344">
        <v>18</v>
      </c>
      <c r="C344">
        <v>34</v>
      </c>
      <c r="D344">
        <v>43</v>
      </c>
      <c r="E344">
        <v>1582</v>
      </c>
      <c r="F344">
        <v>64</v>
      </c>
      <c r="G344">
        <v>75</v>
      </c>
      <c r="H344">
        <v>4</v>
      </c>
      <c r="I344">
        <v>93</v>
      </c>
      <c r="J344">
        <v>101</v>
      </c>
      <c r="K344">
        <v>4</v>
      </c>
      <c r="L344">
        <v>123</v>
      </c>
      <c r="M344">
        <v>46</v>
      </c>
      <c r="N344">
        <v>143</v>
      </c>
      <c r="O344">
        <v>152</v>
      </c>
      <c r="P344">
        <v>2</v>
      </c>
      <c r="Q344">
        <v>173</v>
      </c>
      <c r="R344">
        <v>1</v>
      </c>
      <c r="S344">
        <v>191</v>
      </c>
      <c r="T344">
        <v>201</v>
      </c>
      <c r="U344">
        <v>1</v>
      </c>
      <c r="V344">
        <f t="shared" si="10"/>
        <v>0</v>
      </c>
      <c r="X344">
        <f t="shared" si="11"/>
        <v>1583.5</v>
      </c>
    </row>
    <row r="345" spans="1:24">
      <c r="A345" s="1">
        <v>14</v>
      </c>
      <c r="B345">
        <v>24</v>
      </c>
      <c r="C345">
        <v>34</v>
      </c>
      <c r="D345">
        <v>42</v>
      </c>
      <c r="E345">
        <v>1585</v>
      </c>
      <c r="F345">
        <v>61</v>
      </c>
      <c r="G345">
        <v>74</v>
      </c>
      <c r="H345">
        <v>4</v>
      </c>
      <c r="I345">
        <v>93</v>
      </c>
      <c r="J345">
        <v>101</v>
      </c>
      <c r="K345">
        <v>3</v>
      </c>
      <c r="L345">
        <v>122</v>
      </c>
      <c r="M345">
        <v>40</v>
      </c>
      <c r="N345">
        <v>143</v>
      </c>
      <c r="O345">
        <v>152</v>
      </c>
      <c r="P345">
        <v>2</v>
      </c>
      <c r="Q345">
        <v>173</v>
      </c>
      <c r="R345">
        <v>1</v>
      </c>
      <c r="S345">
        <v>191</v>
      </c>
      <c r="T345">
        <v>201</v>
      </c>
      <c r="U345">
        <v>1</v>
      </c>
      <c r="V345">
        <f t="shared" si="10"/>
        <v>0</v>
      </c>
      <c r="X345">
        <f t="shared" si="11"/>
        <v>1588</v>
      </c>
    </row>
    <row r="346" spans="1:24">
      <c r="A346" s="1">
        <v>14</v>
      </c>
      <c r="B346">
        <v>21</v>
      </c>
      <c r="C346">
        <v>33</v>
      </c>
      <c r="D346">
        <v>42</v>
      </c>
      <c r="E346">
        <v>1591</v>
      </c>
      <c r="F346">
        <v>62</v>
      </c>
      <c r="G346">
        <v>74</v>
      </c>
      <c r="H346">
        <v>4</v>
      </c>
      <c r="I346">
        <v>93</v>
      </c>
      <c r="J346">
        <v>101</v>
      </c>
      <c r="K346">
        <v>3</v>
      </c>
      <c r="L346">
        <v>121</v>
      </c>
      <c r="M346">
        <v>34</v>
      </c>
      <c r="N346">
        <v>143</v>
      </c>
      <c r="O346">
        <v>152</v>
      </c>
      <c r="P346">
        <v>2</v>
      </c>
      <c r="Q346">
        <v>174</v>
      </c>
      <c r="R346">
        <v>1</v>
      </c>
      <c r="S346">
        <v>191</v>
      </c>
      <c r="T346">
        <v>201</v>
      </c>
      <c r="U346">
        <v>1</v>
      </c>
      <c r="V346">
        <f t="shared" si="10"/>
        <v>0</v>
      </c>
      <c r="X346">
        <f t="shared" si="11"/>
        <v>1591.5</v>
      </c>
    </row>
    <row r="347" spans="1:24">
      <c r="A347" s="1">
        <v>14</v>
      </c>
      <c r="B347">
        <v>12</v>
      </c>
      <c r="C347">
        <v>34</v>
      </c>
      <c r="D347">
        <v>42</v>
      </c>
      <c r="E347">
        <v>1592</v>
      </c>
      <c r="F347">
        <v>64</v>
      </c>
      <c r="G347">
        <v>74</v>
      </c>
      <c r="H347">
        <v>3</v>
      </c>
      <c r="I347">
        <v>92</v>
      </c>
      <c r="J347">
        <v>101</v>
      </c>
      <c r="K347">
        <v>2</v>
      </c>
      <c r="L347">
        <v>122</v>
      </c>
      <c r="M347">
        <v>35</v>
      </c>
      <c r="N347">
        <v>143</v>
      </c>
      <c r="O347">
        <v>152</v>
      </c>
      <c r="P347">
        <v>1</v>
      </c>
      <c r="Q347">
        <v>173</v>
      </c>
      <c r="R347">
        <v>1</v>
      </c>
      <c r="S347">
        <v>191</v>
      </c>
      <c r="T347">
        <v>202</v>
      </c>
      <c r="U347">
        <v>1</v>
      </c>
      <c r="V347">
        <f t="shared" si="10"/>
        <v>0</v>
      </c>
      <c r="X347">
        <f t="shared" si="11"/>
        <v>1593.5</v>
      </c>
    </row>
    <row r="348" spans="1:24">
      <c r="A348" s="1">
        <v>14</v>
      </c>
      <c r="B348">
        <v>6</v>
      </c>
      <c r="C348">
        <v>32</v>
      </c>
      <c r="D348">
        <v>43</v>
      </c>
      <c r="E348">
        <v>1595</v>
      </c>
      <c r="F348">
        <v>61</v>
      </c>
      <c r="G348">
        <v>74</v>
      </c>
      <c r="H348">
        <v>3</v>
      </c>
      <c r="I348">
        <v>93</v>
      </c>
      <c r="J348">
        <v>101</v>
      </c>
      <c r="K348">
        <v>2</v>
      </c>
      <c r="L348">
        <v>122</v>
      </c>
      <c r="M348">
        <v>51</v>
      </c>
      <c r="N348">
        <v>143</v>
      </c>
      <c r="O348">
        <v>152</v>
      </c>
      <c r="P348">
        <v>1</v>
      </c>
      <c r="Q348">
        <v>173</v>
      </c>
      <c r="R348">
        <v>2</v>
      </c>
      <c r="S348">
        <v>191</v>
      </c>
      <c r="T348">
        <v>201</v>
      </c>
      <c r="U348">
        <v>1</v>
      </c>
      <c r="V348">
        <f t="shared" si="10"/>
        <v>0</v>
      </c>
      <c r="X348">
        <f t="shared" si="11"/>
        <v>1596</v>
      </c>
    </row>
    <row r="349" spans="1:24">
      <c r="A349" s="1">
        <v>14</v>
      </c>
      <c r="B349">
        <v>10</v>
      </c>
      <c r="C349">
        <v>32</v>
      </c>
      <c r="D349">
        <v>40</v>
      </c>
      <c r="E349">
        <v>1597</v>
      </c>
      <c r="F349">
        <v>63</v>
      </c>
      <c r="G349">
        <v>73</v>
      </c>
      <c r="H349">
        <v>3</v>
      </c>
      <c r="I349">
        <v>93</v>
      </c>
      <c r="J349">
        <v>101</v>
      </c>
      <c r="K349">
        <v>2</v>
      </c>
      <c r="L349">
        <v>124</v>
      </c>
      <c r="M349">
        <v>40</v>
      </c>
      <c r="N349">
        <v>143</v>
      </c>
      <c r="O349">
        <v>151</v>
      </c>
      <c r="P349">
        <v>1</v>
      </c>
      <c r="Q349">
        <v>172</v>
      </c>
      <c r="R349">
        <v>2</v>
      </c>
      <c r="S349">
        <v>191</v>
      </c>
      <c r="T349">
        <v>202</v>
      </c>
      <c r="U349">
        <v>1</v>
      </c>
      <c r="V349">
        <f t="shared" si="10"/>
        <v>0</v>
      </c>
      <c r="X349">
        <f t="shared" si="11"/>
        <v>1597</v>
      </c>
    </row>
    <row r="350" spans="1:24">
      <c r="A350" s="1">
        <v>14</v>
      </c>
      <c r="B350">
        <v>24</v>
      </c>
      <c r="C350">
        <v>34</v>
      </c>
      <c r="D350">
        <v>46</v>
      </c>
      <c r="E350">
        <v>1597</v>
      </c>
      <c r="F350">
        <v>61</v>
      </c>
      <c r="G350">
        <v>75</v>
      </c>
      <c r="H350">
        <v>4</v>
      </c>
      <c r="I350">
        <v>93</v>
      </c>
      <c r="J350">
        <v>101</v>
      </c>
      <c r="K350">
        <v>4</v>
      </c>
      <c r="L350">
        <v>124</v>
      </c>
      <c r="M350">
        <v>54</v>
      </c>
      <c r="N350">
        <v>143</v>
      </c>
      <c r="O350">
        <v>153</v>
      </c>
      <c r="P350">
        <v>2</v>
      </c>
      <c r="Q350">
        <v>173</v>
      </c>
      <c r="R350">
        <v>2</v>
      </c>
      <c r="S350">
        <v>191</v>
      </c>
      <c r="T350">
        <v>201</v>
      </c>
      <c r="U350">
        <v>1</v>
      </c>
      <c r="V350">
        <f t="shared" si="10"/>
        <v>0</v>
      </c>
      <c r="X350">
        <f t="shared" si="11"/>
        <v>1599.5</v>
      </c>
    </row>
    <row r="351" spans="1:24">
      <c r="A351" s="1">
        <v>11</v>
      </c>
      <c r="B351">
        <v>21</v>
      </c>
      <c r="C351">
        <v>34</v>
      </c>
      <c r="D351">
        <v>40</v>
      </c>
      <c r="E351">
        <v>1602</v>
      </c>
      <c r="F351">
        <v>61</v>
      </c>
      <c r="G351">
        <v>75</v>
      </c>
      <c r="H351">
        <v>4</v>
      </c>
      <c r="I351">
        <v>94</v>
      </c>
      <c r="J351">
        <v>101</v>
      </c>
      <c r="K351">
        <v>3</v>
      </c>
      <c r="L351">
        <v>123</v>
      </c>
      <c r="M351">
        <v>30</v>
      </c>
      <c r="N351">
        <v>143</v>
      </c>
      <c r="O351">
        <v>152</v>
      </c>
      <c r="P351">
        <v>2</v>
      </c>
      <c r="Q351">
        <v>173</v>
      </c>
      <c r="R351">
        <v>1</v>
      </c>
      <c r="S351">
        <v>192</v>
      </c>
      <c r="T351">
        <v>201</v>
      </c>
      <c r="U351">
        <v>1</v>
      </c>
      <c r="V351">
        <f t="shared" si="10"/>
        <v>0</v>
      </c>
      <c r="X351">
        <f t="shared" si="11"/>
        <v>1602.5</v>
      </c>
    </row>
    <row r="352" spans="1:24">
      <c r="A352" s="1">
        <v>11</v>
      </c>
      <c r="B352">
        <v>24</v>
      </c>
      <c r="C352">
        <v>32</v>
      </c>
      <c r="D352">
        <v>43</v>
      </c>
      <c r="E352">
        <v>1603</v>
      </c>
      <c r="F352">
        <v>61</v>
      </c>
      <c r="G352">
        <v>75</v>
      </c>
      <c r="H352">
        <v>4</v>
      </c>
      <c r="I352">
        <v>92</v>
      </c>
      <c r="J352">
        <v>101</v>
      </c>
      <c r="K352">
        <v>4</v>
      </c>
      <c r="L352">
        <v>123</v>
      </c>
      <c r="M352">
        <v>55</v>
      </c>
      <c r="N352">
        <v>143</v>
      </c>
      <c r="O352">
        <v>152</v>
      </c>
      <c r="P352">
        <v>1</v>
      </c>
      <c r="Q352">
        <v>173</v>
      </c>
      <c r="R352">
        <v>1</v>
      </c>
      <c r="S352">
        <v>191</v>
      </c>
      <c r="T352">
        <v>201</v>
      </c>
      <c r="U352">
        <v>1</v>
      </c>
      <c r="V352">
        <f t="shared" si="10"/>
        <v>0</v>
      </c>
      <c r="X352">
        <f t="shared" si="11"/>
        <v>1611.5</v>
      </c>
    </row>
    <row r="353" spans="1:24">
      <c r="A353" s="1">
        <v>11</v>
      </c>
      <c r="B353">
        <v>12</v>
      </c>
      <c r="C353">
        <v>32</v>
      </c>
      <c r="D353">
        <v>42</v>
      </c>
      <c r="E353">
        <v>1620</v>
      </c>
      <c r="F353">
        <v>61</v>
      </c>
      <c r="G353">
        <v>73</v>
      </c>
      <c r="H353">
        <v>2</v>
      </c>
      <c r="I353">
        <v>92</v>
      </c>
      <c r="J353">
        <v>102</v>
      </c>
      <c r="K353">
        <v>3</v>
      </c>
      <c r="L353">
        <v>122</v>
      </c>
      <c r="M353">
        <v>30</v>
      </c>
      <c r="N353">
        <v>143</v>
      </c>
      <c r="O353">
        <v>152</v>
      </c>
      <c r="P353">
        <v>1</v>
      </c>
      <c r="Q353">
        <v>173</v>
      </c>
      <c r="R353">
        <v>1</v>
      </c>
      <c r="S353">
        <v>191</v>
      </c>
      <c r="T353">
        <v>201</v>
      </c>
      <c r="U353">
        <v>1</v>
      </c>
      <c r="V353">
        <f t="shared" si="10"/>
        <v>0</v>
      </c>
      <c r="X353">
        <f t="shared" si="11"/>
        <v>1633.5</v>
      </c>
    </row>
    <row r="354" spans="1:24">
      <c r="A354" s="1">
        <v>11</v>
      </c>
      <c r="B354">
        <v>21</v>
      </c>
      <c r="C354">
        <v>31</v>
      </c>
      <c r="D354">
        <v>40</v>
      </c>
      <c r="E354">
        <v>1647</v>
      </c>
      <c r="F354">
        <v>65</v>
      </c>
      <c r="G354">
        <v>73</v>
      </c>
      <c r="H354">
        <v>4</v>
      </c>
      <c r="I354">
        <v>93</v>
      </c>
      <c r="J354">
        <v>101</v>
      </c>
      <c r="K354">
        <v>2</v>
      </c>
      <c r="L354">
        <v>122</v>
      </c>
      <c r="M354">
        <v>40</v>
      </c>
      <c r="N354">
        <v>143</v>
      </c>
      <c r="O354">
        <v>152</v>
      </c>
      <c r="P354">
        <v>2</v>
      </c>
      <c r="Q354">
        <v>172</v>
      </c>
      <c r="R354">
        <v>2</v>
      </c>
      <c r="S354">
        <v>191</v>
      </c>
      <c r="T354">
        <v>201</v>
      </c>
      <c r="U354">
        <v>2</v>
      </c>
      <c r="V354">
        <f t="shared" si="10"/>
        <v>1</v>
      </c>
      <c r="X354">
        <f t="shared" si="11"/>
        <v>1651</v>
      </c>
    </row>
    <row r="355" spans="1:24">
      <c r="A355" s="1">
        <v>14</v>
      </c>
      <c r="B355">
        <v>12</v>
      </c>
      <c r="C355">
        <v>34</v>
      </c>
      <c r="D355">
        <v>43</v>
      </c>
      <c r="E355">
        <v>1655</v>
      </c>
      <c r="F355">
        <v>61</v>
      </c>
      <c r="G355">
        <v>75</v>
      </c>
      <c r="H355">
        <v>2</v>
      </c>
      <c r="I355">
        <v>93</v>
      </c>
      <c r="J355">
        <v>101</v>
      </c>
      <c r="K355">
        <v>4</v>
      </c>
      <c r="L355">
        <v>121</v>
      </c>
      <c r="M355">
        <v>63</v>
      </c>
      <c r="N355">
        <v>143</v>
      </c>
      <c r="O355">
        <v>152</v>
      </c>
      <c r="P355">
        <v>2</v>
      </c>
      <c r="Q355">
        <v>172</v>
      </c>
      <c r="R355">
        <v>1</v>
      </c>
      <c r="S355">
        <v>192</v>
      </c>
      <c r="T355">
        <v>201</v>
      </c>
      <c r="U355">
        <v>1</v>
      </c>
      <c r="V355">
        <f t="shared" si="10"/>
        <v>0</v>
      </c>
      <c r="X355">
        <f t="shared" si="11"/>
        <v>1656</v>
      </c>
    </row>
    <row r="356" spans="1:24">
      <c r="A356" s="1">
        <v>11</v>
      </c>
      <c r="B356">
        <v>12</v>
      </c>
      <c r="C356">
        <v>32</v>
      </c>
      <c r="D356">
        <v>42</v>
      </c>
      <c r="E356">
        <v>1657</v>
      </c>
      <c r="F356">
        <v>61</v>
      </c>
      <c r="G356">
        <v>73</v>
      </c>
      <c r="H356">
        <v>2</v>
      </c>
      <c r="I356">
        <v>93</v>
      </c>
      <c r="J356">
        <v>101</v>
      </c>
      <c r="K356">
        <v>2</v>
      </c>
      <c r="L356">
        <v>121</v>
      </c>
      <c r="M356">
        <v>27</v>
      </c>
      <c r="N356">
        <v>143</v>
      </c>
      <c r="O356">
        <v>152</v>
      </c>
      <c r="P356">
        <v>1</v>
      </c>
      <c r="Q356">
        <v>173</v>
      </c>
      <c r="R356">
        <v>1</v>
      </c>
      <c r="S356">
        <v>191</v>
      </c>
      <c r="T356">
        <v>201</v>
      </c>
      <c r="U356">
        <v>1</v>
      </c>
      <c r="V356">
        <f t="shared" si="10"/>
        <v>0</v>
      </c>
      <c r="X356">
        <f t="shared" si="11"/>
        <v>1658</v>
      </c>
    </row>
    <row r="357" spans="1:24">
      <c r="A357" s="1">
        <v>11</v>
      </c>
      <c r="B357">
        <v>24</v>
      </c>
      <c r="C357">
        <v>33</v>
      </c>
      <c r="D357">
        <v>43</v>
      </c>
      <c r="E357">
        <v>1659</v>
      </c>
      <c r="F357">
        <v>61</v>
      </c>
      <c r="G357">
        <v>72</v>
      </c>
      <c r="H357">
        <v>4</v>
      </c>
      <c r="I357">
        <v>92</v>
      </c>
      <c r="J357">
        <v>101</v>
      </c>
      <c r="K357">
        <v>2</v>
      </c>
      <c r="L357">
        <v>123</v>
      </c>
      <c r="M357">
        <v>29</v>
      </c>
      <c r="N357">
        <v>143</v>
      </c>
      <c r="O357">
        <v>151</v>
      </c>
      <c r="P357">
        <v>1</v>
      </c>
      <c r="Q357">
        <v>172</v>
      </c>
      <c r="R357">
        <v>1</v>
      </c>
      <c r="S357">
        <v>192</v>
      </c>
      <c r="T357">
        <v>201</v>
      </c>
      <c r="U357">
        <v>2</v>
      </c>
      <c r="V357">
        <f t="shared" si="10"/>
        <v>1</v>
      </c>
      <c r="X357">
        <f t="shared" si="11"/>
        <v>1664.5</v>
      </c>
    </row>
    <row r="358" spans="1:24">
      <c r="A358" s="1">
        <v>12</v>
      </c>
      <c r="B358">
        <v>9</v>
      </c>
      <c r="C358">
        <v>32</v>
      </c>
      <c r="D358">
        <v>43</v>
      </c>
      <c r="E358">
        <v>1670</v>
      </c>
      <c r="F358">
        <v>61</v>
      </c>
      <c r="G358">
        <v>72</v>
      </c>
      <c r="H358">
        <v>4</v>
      </c>
      <c r="I358">
        <v>92</v>
      </c>
      <c r="J358">
        <v>101</v>
      </c>
      <c r="K358">
        <v>2</v>
      </c>
      <c r="L358">
        <v>123</v>
      </c>
      <c r="M358">
        <v>22</v>
      </c>
      <c r="N358">
        <v>143</v>
      </c>
      <c r="O358">
        <v>152</v>
      </c>
      <c r="P358">
        <v>1</v>
      </c>
      <c r="Q358">
        <v>173</v>
      </c>
      <c r="R358">
        <v>1</v>
      </c>
      <c r="S358">
        <v>192</v>
      </c>
      <c r="T358">
        <v>201</v>
      </c>
      <c r="U358">
        <v>2</v>
      </c>
      <c r="V358">
        <f t="shared" si="10"/>
        <v>1</v>
      </c>
      <c r="X358">
        <f t="shared" si="11"/>
        <v>1675</v>
      </c>
    </row>
    <row r="359" spans="1:24">
      <c r="A359" s="1">
        <v>11</v>
      </c>
      <c r="B359">
        <v>12</v>
      </c>
      <c r="C359">
        <v>32</v>
      </c>
      <c r="D359">
        <v>43</v>
      </c>
      <c r="E359">
        <v>1680</v>
      </c>
      <c r="F359">
        <v>63</v>
      </c>
      <c r="G359">
        <v>75</v>
      </c>
      <c r="H359">
        <v>3</v>
      </c>
      <c r="I359">
        <v>94</v>
      </c>
      <c r="J359">
        <v>101</v>
      </c>
      <c r="K359">
        <v>1</v>
      </c>
      <c r="L359">
        <v>121</v>
      </c>
      <c r="M359">
        <v>35</v>
      </c>
      <c r="N359">
        <v>143</v>
      </c>
      <c r="O359">
        <v>152</v>
      </c>
      <c r="P359">
        <v>1</v>
      </c>
      <c r="Q359">
        <v>173</v>
      </c>
      <c r="R359">
        <v>1</v>
      </c>
      <c r="S359">
        <v>191</v>
      </c>
      <c r="T359">
        <v>201</v>
      </c>
      <c r="U359">
        <v>1</v>
      </c>
      <c r="V359">
        <f t="shared" si="10"/>
        <v>0</v>
      </c>
      <c r="X359">
        <f t="shared" si="11"/>
        <v>1697.5</v>
      </c>
    </row>
    <row r="360" spans="1:24">
      <c r="A360" s="1">
        <v>12</v>
      </c>
      <c r="B360">
        <v>30</v>
      </c>
      <c r="C360">
        <v>32</v>
      </c>
      <c r="D360">
        <v>43</v>
      </c>
      <c r="E360">
        <v>1715</v>
      </c>
      <c r="F360">
        <v>65</v>
      </c>
      <c r="G360">
        <v>73</v>
      </c>
      <c r="H360">
        <v>4</v>
      </c>
      <c r="I360">
        <v>92</v>
      </c>
      <c r="J360">
        <v>101</v>
      </c>
      <c r="K360">
        <v>1</v>
      </c>
      <c r="L360">
        <v>123</v>
      </c>
      <c r="M360">
        <v>26</v>
      </c>
      <c r="N360">
        <v>143</v>
      </c>
      <c r="O360">
        <v>152</v>
      </c>
      <c r="P360">
        <v>1</v>
      </c>
      <c r="Q360">
        <v>173</v>
      </c>
      <c r="R360">
        <v>1</v>
      </c>
      <c r="S360">
        <v>191</v>
      </c>
      <c r="T360">
        <v>201</v>
      </c>
      <c r="U360">
        <v>1</v>
      </c>
      <c r="V360">
        <f t="shared" si="10"/>
        <v>0</v>
      </c>
      <c r="X360">
        <f t="shared" si="11"/>
        <v>1718</v>
      </c>
    </row>
    <row r="361" spans="1:24">
      <c r="A361" s="1">
        <v>11</v>
      </c>
      <c r="B361">
        <v>15</v>
      </c>
      <c r="C361">
        <v>32</v>
      </c>
      <c r="D361">
        <v>40</v>
      </c>
      <c r="E361">
        <v>1721</v>
      </c>
      <c r="F361">
        <v>61</v>
      </c>
      <c r="G361">
        <v>72</v>
      </c>
      <c r="H361">
        <v>2</v>
      </c>
      <c r="I361">
        <v>93</v>
      </c>
      <c r="J361">
        <v>101</v>
      </c>
      <c r="K361">
        <v>3</v>
      </c>
      <c r="L361">
        <v>121</v>
      </c>
      <c r="M361">
        <v>36</v>
      </c>
      <c r="N361">
        <v>143</v>
      </c>
      <c r="O361">
        <v>152</v>
      </c>
      <c r="P361">
        <v>1</v>
      </c>
      <c r="Q361">
        <v>173</v>
      </c>
      <c r="R361">
        <v>1</v>
      </c>
      <c r="S361">
        <v>191</v>
      </c>
      <c r="T361">
        <v>201</v>
      </c>
      <c r="U361">
        <v>1</v>
      </c>
      <c r="V361">
        <f t="shared" si="10"/>
        <v>0</v>
      </c>
      <c r="X361">
        <f t="shared" si="11"/>
        <v>1728.5</v>
      </c>
    </row>
    <row r="362" spans="1:24">
      <c r="A362" s="1">
        <v>14</v>
      </c>
      <c r="B362">
        <v>12</v>
      </c>
      <c r="C362">
        <v>32</v>
      </c>
      <c r="D362">
        <v>42</v>
      </c>
      <c r="E362">
        <v>1736</v>
      </c>
      <c r="F362">
        <v>61</v>
      </c>
      <c r="G362">
        <v>74</v>
      </c>
      <c r="H362">
        <v>3</v>
      </c>
      <c r="I362">
        <v>92</v>
      </c>
      <c r="J362">
        <v>101</v>
      </c>
      <c r="K362">
        <v>4</v>
      </c>
      <c r="L362">
        <v>121</v>
      </c>
      <c r="M362">
        <v>31</v>
      </c>
      <c r="N362">
        <v>143</v>
      </c>
      <c r="O362">
        <v>152</v>
      </c>
      <c r="P362">
        <v>1</v>
      </c>
      <c r="Q362">
        <v>172</v>
      </c>
      <c r="R362">
        <v>1</v>
      </c>
      <c r="S362">
        <v>191</v>
      </c>
      <c r="T362">
        <v>201</v>
      </c>
      <c r="U362">
        <v>1</v>
      </c>
      <c r="V362">
        <f t="shared" si="10"/>
        <v>0</v>
      </c>
      <c r="X362">
        <f t="shared" si="11"/>
        <v>1738</v>
      </c>
    </row>
    <row r="363" spans="1:24">
      <c r="A363" s="1">
        <v>14</v>
      </c>
      <c r="B363">
        <v>6</v>
      </c>
      <c r="C363">
        <v>34</v>
      </c>
      <c r="D363">
        <v>43</v>
      </c>
      <c r="E363">
        <v>1740</v>
      </c>
      <c r="F363">
        <v>61</v>
      </c>
      <c r="G363">
        <v>75</v>
      </c>
      <c r="H363">
        <v>2</v>
      </c>
      <c r="I363">
        <v>94</v>
      </c>
      <c r="J363">
        <v>101</v>
      </c>
      <c r="K363">
        <v>2</v>
      </c>
      <c r="L363">
        <v>121</v>
      </c>
      <c r="M363">
        <v>30</v>
      </c>
      <c r="N363">
        <v>143</v>
      </c>
      <c r="O363">
        <v>151</v>
      </c>
      <c r="P363">
        <v>2</v>
      </c>
      <c r="Q363">
        <v>173</v>
      </c>
      <c r="R363">
        <v>1</v>
      </c>
      <c r="S363">
        <v>191</v>
      </c>
      <c r="T363">
        <v>201</v>
      </c>
      <c r="U363">
        <v>1</v>
      </c>
      <c r="V363">
        <f t="shared" si="10"/>
        <v>0</v>
      </c>
      <c r="X363">
        <f t="shared" si="11"/>
        <v>1741.5</v>
      </c>
    </row>
    <row r="364" spans="1:24">
      <c r="A364" s="1">
        <v>14</v>
      </c>
      <c r="B364">
        <v>6</v>
      </c>
      <c r="C364">
        <v>33</v>
      </c>
      <c r="D364">
        <v>49</v>
      </c>
      <c r="E364">
        <v>1743</v>
      </c>
      <c r="F364">
        <v>62</v>
      </c>
      <c r="G364">
        <v>73</v>
      </c>
      <c r="H364">
        <v>1</v>
      </c>
      <c r="I364">
        <v>93</v>
      </c>
      <c r="J364">
        <v>101</v>
      </c>
      <c r="K364">
        <v>2</v>
      </c>
      <c r="L364">
        <v>121</v>
      </c>
      <c r="M364">
        <v>34</v>
      </c>
      <c r="N364">
        <v>143</v>
      </c>
      <c r="O364">
        <v>152</v>
      </c>
      <c r="P364">
        <v>2</v>
      </c>
      <c r="Q364">
        <v>172</v>
      </c>
      <c r="R364">
        <v>1</v>
      </c>
      <c r="S364">
        <v>191</v>
      </c>
      <c r="T364">
        <v>201</v>
      </c>
      <c r="U364">
        <v>1</v>
      </c>
      <c r="V364">
        <f t="shared" si="10"/>
        <v>0</v>
      </c>
      <c r="X364">
        <f t="shared" si="11"/>
        <v>1743</v>
      </c>
    </row>
    <row r="365" spans="1:24">
      <c r="A365" s="1">
        <v>12</v>
      </c>
      <c r="B365">
        <v>24</v>
      </c>
      <c r="C365">
        <v>34</v>
      </c>
      <c r="D365">
        <v>43</v>
      </c>
      <c r="E365">
        <v>1743</v>
      </c>
      <c r="F365">
        <v>61</v>
      </c>
      <c r="G365">
        <v>75</v>
      </c>
      <c r="H365">
        <v>4</v>
      </c>
      <c r="I365">
        <v>93</v>
      </c>
      <c r="J365">
        <v>101</v>
      </c>
      <c r="K365">
        <v>2</v>
      </c>
      <c r="L365">
        <v>122</v>
      </c>
      <c r="M365">
        <v>48</v>
      </c>
      <c r="N365">
        <v>143</v>
      </c>
      <c r="O365">
        <v>152</v>
      </c>
      <c r="P365">
        <v>2</v>
      </c>
      <c r="Q365">
        <v>172</v>
      </c>
      <c r="R365">
        <v>1</v>
      </c>
      <c r="S365">
        <v>191</v>
      </c>
      <c r="T365">
        <v>201</v>
      </c>
      <c r="U365">
        <v>1</v>
      </c>
      <c r="V365">
        <f t="shared" si="10"/>
        <v>0</v>
      </c>
      <c r="X365">
        <f t="shared" si="11"/>
        <v>1745</v>
      </c>
    </row>
    <row r="366" spans="1:24">
      <c r="A366" s="1">
        <v>11</v>
      </c>
      <c r="B366">
        <v>24</v>
      </c>
      <c r="C366">
        <v>32</v>
      </c>
      <c r="D366">
        <v>42</v>
      </c>
      <c r="E366">
        <v>1747</v>
      </c>
      <c r="F366">
        <v>61</v>
      </c>
      <c r="G366">
        <v>72</v>
      </c>
      <c r="H366">
        <v>4</v>
      </c>
      <c r="I366">
        <v>93</v>
      </c>
      <c r="J366">
        <v>102</v>
      </c>
      <c r="K366">
        <v>1</v>
      </c>
      <c r="L366">
        <v>122</v>
      </c>
      <c r="M366">
        <v>24</v>
      </c>
      <c r="N366">
        <v>143</v>
      </c>
      <c r="O366">
        <v>152</v>
      </c>
      <c r="P366">
        <v>1</v>
      </c>
      <c r="Q366">
        <v>172</v>
      </c>
      <c r="R366">
        <v>1</v>
      </c>
      <c r="S366">
        <v>191</v>
      </c>
      <c r="T366">
        <v>202</v>
      </c>
      <c r="U366">
        <v>1</v>
      </c>
      <c r="V366">
        <f t="shared" si="10"/>
        <v>0</v>
      </c>
      <c r="X366">
        <f t="shared" si="11"/>
        <v>1748.5</v>
      </c>
    </row>
    <row r="367" spans="1:24">
      <c r="A367" s="1">
        <v>14</v>
      </c>
      <c r="B367">
        <v>6</v>
      </c>
      <c r="C367">
        <v>31</v>
      </c>
      <c r="D367">
        <v>43</v>
      </c>
      <c r="E367">
        <v>1750</v>
      </c>
      <c r="F367">
        <v>63</v>
      </c>
      <c r="G367">
        <v>75</v>
      </c>
      <c r="H367">
        <v>2</v>
      </c>
      <c r="I367">
        <v>93</v>
      </c>
      <c r="J367">
        <v>101</v>
      </c>
      <c r="K367">
        <v>4</v>
      </c>
      <c r="L367">
        <v>122</v>
      </c>
      <c r="M367">
        <v>45</v>
      </c>
      <c r="N367">
        <v>141</v>
      </c>
      <c r="O367">
        <v>152</v>
      </c>
      <c r="P367">
        <v>1</v>
      </c>
      <c r="Q367">
        <v>172</v>
      </c>
      <c r="R367">
        <v>2</v>
      </c>
      <c r="S367">
        <v>191</v>
      </c>
      <c r="T367">
        <v>201</v>
      </c>
      <c r="U367">
        <v>1</v>
      </c>
      <c r="V367">
        <f t="shared" si="10"/>
        <v>0</v>
      </c>
      <c r="X367">
        <f t="shared" si="11"/>
        <v>1752.5</v>
      </c>
    </row>
    <row r="368" spans="1:24">
      <c r="A368" s="1">
        <v>11</v>
      </c>
      <c r="B368">
        <v>24</v>
      </c>
      <c r="C368">
        <v>32</v>
      </c>
      <c r="D368">
        <v>410</v>
      </c>
      <c r="E368">
        <v>1755</v>
      </c>
      <c r="F368">
        <v>61</v>
      </c>
      <c r="G368">
        <v>75</v>
      </c>
      <c r="H368">
        <v>4</v>
      </c>
      <c r="I368">
        <v>92</v>
      </c>
      <c r="J368">
        <v>103</v>
      </c>
      <c r="K368">
        <v>4</v>
      </c>
      <c r="L368">
        <v>121</v>
      </c>
      <c r="M368">
        <v>58</v>
      </c>
      <c r="N368">
        <v>143</v>
      </c>
      <c r="O368">
        <v>152</v>
      </c>
      <c r="P368">
        <v>1</v>
      </c>
      <c r="Q368">
        <v>172</v>
      </c>
      <c r="R368">
        <v>1</v>
      </c>
      <c r="S368">
        <v>192</v>
      </c>
      <c r="T368">
        <v>201</v>
      </c>
      <c r="U368">
        <v>1</v>
      </c>
      <c r="V368">
        <f t="shared" si="10"/>
        <v>0</v>
      </c>
      <c r="X368">
        <f t="shared" si="11"/>
        <v>1760.5</v>
      </c>
    </row>
    <row r="369" spans="1:24">
      <c r="A369" s="1">
        <v>14</v>
      </c>
      <c r="B369">
        <v>6</v>
      </c>
      <c r="C369">
        <v>32</v>
      </c>
      <c r="D369">
        <v>42</v>
      </c>
      <c r="E369">
        <v>1766</v>
      </c>
      <c r="F369">
        <v>61</v>
      </c>
      <c r="G369">
        <v>73</v>
      </c>
      <c r="H369">
        <v>1</v>
      </c>
      <c r="I369">
        <v>94</v>
      </c>
      <c r="J369">
        <v>101</v>
      </c>
      <c r="K369">
        <v>2</v>
      </c>
      <c r="L369">
        <v>122</v>
      </c>
      <c r="M369">
        <v>21</v>
      </c>
      <c r="N369">
        <v>143</v>
      </c>
      <c r="O369">
        <v>151</v>
      </c>
      <c r="P369">
        <v>1</v>
      </c>
      <c r="Q369">
        <v>173</v>
      </c>
      <c r="R369">
        <v>1</v>
      </c>
      <c r="S369">
        <v>191</v>
      </c>
      <c r="T369">
        <v>201</v>
      </c>
      <c r="U369">
        <v>1</v>
      </c>
      <c r="V369">
        <f t="shared" si="10"/>
        <v>0</v>
      </c>
      <c r="X369">
        <f t="shared" si="11"/>
        <v>1767</v>
      </c>
    </row>
    <row r="370" spans="1:24">
      <c r="A370" s="1">
        <v>14</v>
      </c>
      <c r="B370">
        <v>12</v>
      </c>
      <c r="C370">
        <v>32</v>
      </c>
      <c r="D370">
        <v>42</v>
      </c>
      <c r="E370">
        <v>1768</v>
      </c>
      <c r="F370">
        <v>61</v>
      </c>
      <c r="G370">
        <v>73</v>
      </c>
      <c r="H370">
        <v>3</v>
      </c>
      <c r="I370">
        <v>93</v>
      </c>
      <c r="J370">
        <v>101</v>
      </c>
      <c r="K370">
        <v>2</v>
      </c>
      <c r="L370">
        <v>121</v>
      </c>
      <c r="M370">
        <v>24</v>
      </c>
      <c r="N370">
        <v>143</v>
      </c>
      <c r="O370">
        <v>151</v>
      </c>
      <c r="P370">
        <v>1</v>
      </c>
      <c r="Q370">
        <v>172</v>
      </c>
      <c r="R370">
        <v>1</v>
      </c>
      <c r="S370">
        <v>191</v>
      </c>
      <c r="T370">
        <v>201</v>
      </c>
      <c r="U370">
        <v>1</v>
      </c>
      <c r="V370">
        <f t="shared" si="10"/>
        <v>0</v>
      </c>
      <c r="X370">
        <f t="shared" si="11"/>
        <v>1773</v>
      </c>
    </row>
    <row r="371" spans="1:24">
      <c r="A371" s="1">
        <v>12</v>
      </c>
      <c r="B371">
        <v>15</v>
      </c>
      <c r="C371">
        <v>30</v>
      </c>
      <c r="D371">
        <v>40</v>
      </c>
      <c r="E371">
        <v>1778</v>
      </c>
      <c r="F371">
        <v>61</v>
      </c>
      <c r="G371">
        <v>72</v>
      </c>
      <c r="H371">
        <v>2</v>
      </c>
      <c r="I371">
        <v>92</v>
      </c>
      <c r="J371">
        <v>101</v>
      </c>
      <c r="K371">
        <v>1</v>
      </c>
      <c r="L371">
        <v>121</v>
      </c>
      <c r="M371">
        <v>26</v>
      </c>
      <c r="N371">
        <v>143</v>
      </c>
      <c r="O371">
        <v>151</v>
      </c>
      <c r="P371">
        <v>2</v>
      </c>
      <c r="Q371">
        <v>171</v>
      </c>
      <c r="R371">
        <v>1</v>
      </c>
      <c r="S371">
        <v>191</v>
      </c>
      <c r="T371">
        <v>201</v>
      </c>
      <c r="U371">
        <v>2</v>
      </c>
      <c r="V371">
        <f t="shared" si="10"/>
        <v>1</v>
      </c>
      <c r="X371">
        <f t="shared" si="11"/>
        <v>1786.5</v>
      </c>
    </row>
    <row r="372" spans="1:24">
      <c r="A372" s="1">
        <v>12</v>
      </c>
      <c r="B372">
        <v>18</v>
      </c>
      <c r="C372">
        <v>34</v>
      </c>
      <c r="D372">
        <v>43</v>
      </c>
      <c r="E372">
        <v>1795</v>
      </c>
      <c r="F372">
        <v>61</v>
      </c>
      <c r="G372">
        <v>75</v>
      </c>
      <c r="H372">
        <v>3</v>
      </c>
      <c r="I372">
        <v>92</v>
      </c>
      <c r="J372">
        <v>103</v>
      </c>
      <c r="K372">
        <v>4</v>
      </c>
      <c r="L372">
        <v>121</v>
      </c>
      <c r="M372">
        <v>48</v>
      </c>
      <c r="N372">
        <v>141</v>
      </c>
      <c r="O372">
        <v>151</v>
      </c>
      <c r="P372">
        <v>2</v>
      </c>
      <c r="Q372">
        <v>172</v>
      </c>
      <c r="R372">
        <v>1</v>
      </c>
      <c r="S372">
        <v>192</v>
      </c>
      <c r="T372">
        <v>201</v>
      </c>
      <c r="U372">
        <v>1</v>
      </c>
      <c r="V372">
        <f t="shared" si="10"/>
        <v>0</v>
      </c>
      <c r="X372">
        <f t="shared" si="11"/>
        <v>1796</v>
      </c>
    </row>
    <row r="373" spans="1:24">
      <c r="A373" s="1">
        <v>11</v>
      </c>
      <c r="B373">
        <v>13</v>
      </c>
      <c r="C373">
        <v>34</v>
      </c>
      <c r="D373">
        <v>49</v>
      </c>
      <c r="E373">
        <v>1797</v>
      </c>
      <c r="F373">
        <v>61</v>
      </c>
      <c r="G373">
        <v>72</v>
      </c>
      <c r="H373">
        <v>3</v>
      </c>
      <c r="I373">
        <v>93</v>
      </c>
      <c r="J373">
        <v>101</v>
      </c>
      <c r="K373">
        <v>1</v>
      </c>
      <c r="L373">
        <v>122</v>
      </c>
      <c r="M373">
        <v>28</v>
      </c>
      <c r="N373">
        <v>141</v>
      </c>
      <c r="O373">
        <v>152</v>
      </c>
      <c r="P373">
        <v>2</v>
      </c>
      <c r="Q373">
        <v>172</v>
      </c>
      <c r="R373">
        <v>1</v>
      </c>
      <c r="S373">
        <v>191</v>
      </c>
      <c r="T373">
        <v>201</v>
      </c>
      <c r="U373">
        <v>1</v>
      </c>
      <c r="V373">
        <f t="shared" si="10"/>
        <v>0</v>
      </c>
      <c r="X373">
        <f t="shared" si="11"/>
        <v>1798.5</v>
      </c>
    </row>
    <row r="374" spans="1:24">
      <c r="A374" s="1">
        <v>14</v>
      </c>
      <c r="B374">
        <v>18</v>
      </c>
      <c r="C374">
        <v>34</v>
      </c>
      <c r="D374">
        <v>43</v>
      </c>
      <c r="E374">
        <v>1800</v>
      </c>
      <c r="F374">
        <v>61</v>
      </c>
      <c r="G374">
        <v>73</v>
      </c>
      <c r="H374">
        <v>4</v>
      </c>
      <c r="I374">
        <v>93</v>
      </c>
      <c r="J374">
        <v>101</v>
      </c>
      <c r="K374">
        <v>2</v>
      </c>
      <c r="L374">
        <v>123</v>
      </c>
      <c r="M374">
        <v>24</v>
      </c>
      <c r="N374">
        <v>143</v>
      </c>
      <c r="O374">
        <v>152</v>
      </c>
      <c r="P374">
        <v>2</v>
      </c>
      <c r="Q374">
        <v>173</v>
      </c>
      <c r="R374">
        <v>1</v>
      </c>
      <c r="S374">
        <v>191</v>
      </c>
      <c r="T374">
        <v>201</v>
      </c>
      <c r="U374">
        <v>1</v>
      </c>
      <c r="V374">
        <f t="shared" si="10"/>
        <v>0</v>
      </c>
      <c r="X374">
        <f t="shared" si="11"/>
        <v>1802</v>
      </c>
    </row>
    <row r="375" spans="1:24">
      <c r="A375" s="1">
        <v>12</v>
      </c>
      <c r="B375">
        <v>12</v>
      </c>
      <c r="C375">
        <v>34</v>
      </c>
      <c r="D375">
        <v>41</v>
      </c>
      <c r="E375">
        <v>1804</v>
      </c>
      <c r="F375">
        <v>62</v>
      </c>
      <c r="G375">
        <v>72</v>
      </c>
      <c r="H375">
        <v>3</v>
      </c>
      <c r="I375">
        <v>93</v>
      </c>
      <c r="J375">
        <v>101</v>
      </c>
      <c r="K375">
        <v>4</v>
      </c>
      <c r="L375">
        <v>122</v>
      </c>
      <c r="M375">
        <v>44</v>
      </c>
      <c r="N375">
        <v>143</v>
      </c>
      <c r="O375">
        <v>152</v>
      </c>
      <c r="P375">
        <v>1</v>
      </c>
      <c r="Q375">
        <v>173</v>
      </c>
      <c r="R375">
        <v>1</v>
      </c>
      <c r="S375">
        <v>191</v>
      </c>
      <c r="T375">
        <v>201</v>
      </c>
      <c r="U375">
        <v>1</v>
      </c>
      <c r="V375">
        <f t="shared" si="10"/>
        <v>0</v>
      </c>
      <c r="X375">
        <f t="shared" si="11"/>
        <v>1806</v>
      </c>
    </row>
    <row r="376" spans="1:24">
      <c r="A376" s="1">
        <v>14</v>
      </c>
      <c r="B376">
        <v>18</v>
      </c>
      <c r="C376">
        <v>33</v>
      </c>
      <c r="D376">
        <v>42</v>
      </c>
      <c r="E376">
        <v>1808</v>
      </c>
      <c r="F376">
        <v>61</v>
      </c>
      <c r="G376">
        <v>74</v>
      </c>
      <c r="H376">
        <v>4</v>
      </c>
      <c r="I376">
        <v>92</v>
      </c>
      <c r="J376">
        <v>101</v>
      </c>
      <c r="K376">
        <v>1</v>
      </c>
      <c r="L376">
        <v>121</v>
      </c>
      <c r="M376">
        <v>22</v>
      </c>
      <c r="N376">
        <v>143</v>
      </c>
      <c r="O376">
        <v>152</v>
      </c>
      <c r="P376">
        <v>1</v>
      </c>
      <c r="Q376">
        <v>173</v>
      </c>
      <c r="R376">
        <v>1</v>
      </c>
      <c r="S376">
        <v>191</v>
      </c>
      <c r="T376">
        <v>201</v>
      </c>
      <c r="U376">
        <v>2</v>
      </c>
      <c r="V376">
        <f t="shared" si="10"/>
        <v>1</v>
      </c>
      <c r="X376">
        <f t="shared" si="11"/>
        <v>1812.5</v>
      </c>
    </row>
    <row r="377" spans="1:24">
      <c r="A377" s="1">
        <v>14</v>
      </c>
      <c r="B377">
        <v>18</v>
      </c>
      <c r="C377">
        <v>34</v>
      </c>
      <c r="D377">
        <v>42</v>
      </c>
      <c r="E377">
        <v>1817</v>
      </c>
      <c r="F377">
        <v>61</v>
      </c>
      <c r="G377">
        <v>73</v>
      </c>
      <c r="H377">
        <v>4</v>
      </c>
      <c r="I377">
        <v>92</v>
      </c>
      <c r="J377">
        <v>101</v>
      </c>
      <c r="K377">
        <v>2</v>
      </c>
      <c r="L377">
        <v>124</v>
      </c>
      <c r="M377">
        <v>28</v>
      </c>
      <c r="N377">
        <v>143</v>
      </c>
      <c r="O377">
        <v>152</v>
      </c>
      <c r="P377">
        <v>2</v>
      </c>
      <c r="Q377">
        <v>173</v>
      </c>
      <c r="R377">
        <v>1</v>
      </c>
      <c r="S377">
        <v>191</v>
      </c>
      <c r="T377">
        <v>201</v>
      </c>
      <c r="U377">
        <v>1</v>
      </c>
      <c r="V377">
        <f t="shared" si="10"/>
        <v>0</v>
      </c>
      <c r="X377">
        <f t="shared" si="11"/>
        <v>1818</v>
      </c>
    </row>
    <row r="378" spans="1:24">
      <c r="A378" s="1">
        <v>14</v>
      </c>
      <c r="B378">
        <v>36</v>
      </c>
      <c r="C378">
        <v>32</v>
      </c>
      <c r="D378">
        <v>46</v>
      </c>
      <c r="E378">
        <v>1819</v>
      </c>
      <c r="F378">
        <v>61</v>
      </c>
      <c r="G378">
        <v>73</v>
      </c>
      <c r="H378">
        <v>4</v>
      </c>
      <c r="I378">
        <v>93</v>
      </c>
      <c r="J378">
        <v>101</v>
      </c>
      <c r="K378">
        <v>4</v>
      </c>
      <c r="L378">
        <v>124</v>
      </c>
      <c r="M378">
        <v>37</v>
      </c>
      <c r="N378">
        <v>142</v>
      </c>
      <c r="O378">
        <v>153</v>
      </c>
      <c r="P378">
        <v>1</v>
      </c>
      <c r="Q378">
        <v>173</v>
      </c>
      <c r="R378">
        <v>1</v>
      </c>
      <c r="S378">
        <v>192</v>
      </c>
      <c r="T378">
        <v>201</v>
      </c>
      <c r="U378">
        <v>2</v>
      </c>
      <c r="V378">
        <f t="shared" si="10"/>
        <v>1</v>
      </c>
      <c r="X378">
        <f t="shared" si="11"/>
        <v>1819.5</v>
      </c>
    </row>
    <row r="379" spans="1:24">
      <c r="A379" s="1">
        <v>14</v>
      </c>
      <c r="B379">
        <v>18</v>
      </c>
      <c r="C379">
        <v>32</v>
      </c>
      <c r="D379">
        <v>40</v>
      </c>
      <c r="E379">
        <v>1820</v>
      </c>
      <c r="F379">
        <v>61</v>
      </c>
      <c r="G379">
        <v>73</v>
      </c>
      <c r="H379">
        <v>2</v>
      </c>
      <c r="I379">
        <v>94</v>
      </c>
      <c r="J379">
        <v>101</v>
      </c>
      <c r="K379">
        <v>2</v>
      </c>
      <c r="L379">
        <v>122</v>
      </c>
      <c r="M379">
        <v>30</v>
      </c>
      <c r="N379">
        <v>143</v>
      </c>
      <c r="O379">
        <v>152</v>
      </c>
      <c r="P379">
        <v>1</v>
      </c>
      <c r="Q379">
        <v>174</v>
      </c>
      <c r="R379">
        <v>1</v>
      </c>
      <c r="S379">
        <v>192</v>
      </c>
      <c r="T379">
        <v>201</v>
      </c>
      <c r="U379">
        <v>1</v>
      </c>
      <c r="V379">
        <f t="shared" si="10"/>
        <v>0</v>
      </c>
      <c r="X379">
        <f t="shared" si="11"/>
        <v>1821.5</v>
      </c>
    </row>
    <row r="380" spans="1:24">
      <c r="A380" s="1">
        <v>11</v>
      </c>
      <c r="B380">
        <v>24</v>
      </c>
      <c r="C380">
        <v>32</v>
      </c>
      <c r="D380">
        <v>43</v>
      </c>
      <c r="E380">
        <v>1823</v>
      </c>
      <c r="F380">
        <v>61</v>
      </c>
      <c r="G380">
        <v>71</v>
      </c>
      <c r="H380">
        <v>4</v>
      </c>
      <c r="I380">
        <v>93</v>
      </c>
      <c r="J380">
        <v>101</v>
      </c>
      <c r="K380">
        <v>2</v>
      </c>
      <c r="L380">
        <v>123</v>
      </c>
      <c r="M380">
        <v>30</v>
      </c>
      <c r="N380">
        <v>142</v>
      </c>
      <c r="O380">
        <v>152</v>
      </c>
      <c r="P380">
        <v>1</v>
      </c>
      <c r="Q380">
        <v>174</v>
      </c>
      <c r="R380">
        <v>2</v>
      </c>
      <c r="S380">
        <v>191</v>
      </c>
      <c r="T380">
        <v>201</v>
      </c>
      <c r="U380">
        <v>2</v>
      </c>
      <c r="V380">
        <f t="shared" si="10"/>
        <v>1</v>
      </c>
      <c r="X380">
        <f t="shared" si="11"/>
        <v>1826</v>
      </c>
    </row>
    <row r="381" spans="1:24">
      <c r="A381" s="1">
        <v>14</v>
      </c>
      <c r="B381">
        <v>15</v>
      </c>
      <c r="C381">
        <v>34</v>
      </c>
      <c r="D381">
        <v>43</v>
      </c>
      <c r="E381">
        <v>1829</v>
      </c>
      <c r="F381">
        <v>61</v>
      </c>
      <c r="G381">
        <v>75</v>
      </c>
      <c r="H381">
        <v>4</v>
      </c>
      <c r="I381">
        <v>93</v>
      </c>
      <c r="J381">
        <v>101</v>
      </c>
      <c r="K381">
        <v>4</v>
      </c>
      <c r="L381">
        <v>123</v>
      </c>
      <c r="M381">
        <v>46</v>
      </c>
      <c r="N381">
        <v>143</v>
      </c>
      <c r="O381">
        <v>152</v>
      </c>
      <c r="P381">
        <v>2</v>
      </c>
      <c r="Q381">
        <v>173</v>
      </c>
      <c r="R381">
        <v>1</v>
      </c>
      <c r="S381">
        <v>192</v>
      </c>
      <c r="T381">
        <v>201</v>
      </c>
      <c r="U381">
        <v>1</v>
      </c>
      <c r="V381">
        <f t="shared" si="10"/>
        <v>0</v>
      </c>
      <c r="X381">
        <f t="shared" si="11"/>
        <v>1832</v>
      </c>
    </row>
    <row r="382" spans="1:24">
      <c r="A382" s="1">
        <v>11</v>
      </c>
      <c r="B382">
        <v>21</v>
      </c>
      <c r="C382">
        <v>32</v>
      </c>
      <c r="D382">
        <v>43</v>
      </c>
      <c r="E382">
        <v>1835</v>
      </c>
      <c r="F382">
        <v>61</v>
      </c>
      <c r="G382">
        <v>73</v>
      </c>
      <c r="H382">
        <v>3</v>
      </c>
      <c r="I382">
        <v>92</v>
      </c>
      <c r="J382">
        <v>101</v>
      </c>
      <c r="K382">
        <v>2</v>
      </c>
      <c r="L382">
        <v>121</v>
      </c>
      <c r="M382">
        <v>25</v>
      </c>
      <c r="N382">
        <v>143</v>
      </c>
      <c r="O382">
        <v>152</v>
      </c>
      <c r="P382">
        <v>2</v>
      </c>
      <c r="Q382">
        <v>173</v>
      </c>
      <c r="R382">
        <v>1</v>
      </c>
      <c r="S382">
        <v>192</v>
      </c>
      <c r="T382">
        <v>201</v>
      </c>
      <c r="U382">
        <v>2</v>
      </c>
      <c r="V382">
        <f t="shared" si="10"/>
        <v>1</v>
      </c>
      <c r="X382">
        <f t="shared" si="11"/>
        <v>1836</v>
      </c>
    </row>
    <row r="383" spans="1:24">
      <c r="A383" s="1">
        <v>12</v>
      </c>
      <c r="B383">
        <v>24</v>
      </c>
      <c r="C383">
        <v>31</v>
      </c>
      <c r="D383">
        <v>46</v>
      </c>
      <c r="E383">
        <v>1837</v>
      </c>
      <c r="F383">
        <v>61</v>
      </c>
      <c r="G383">
        <v>74</v>
      </c>
      <c r="H383">
        <v>4</v>
      </c>
      <c r="I383">
        <v>92</v>
      </c>
      <c r="J383">
        <v>101</v>
      </c>
      <c r="K383">
        <v>4</v>
      </c>
      <c r="L383">
        <v>124</v>
      </c>
      <c r="M383">
        <v>34</v>
      </c>
      <c r="N383">
        <v>141</v>
      </c>
      <c r="O383">
        <v>153</v>
      </c>
      <c r="P383">
        <v>1</v>
      </c>
      <c r="Q383">
        <v>172</v>
      </c>
      <c r="R383">
        <v>1</v>
      </c>
      <c r="S383">
        <v>191</v>
      </c>
      <c r="T383">
        <v>201</v>
      </c>
      <c r="U383">
        <v>2</v>
      </c>
      <c r="V383">
        <f t="shared" si="10"/>
        <v>1</v>
      </c>
      <c r="X383">
        <f t="shared" si="11"/>
        <v>1839.5</v>
      </c>
    </row>
    <row r="384" spans="1:24">
      <c r="A384" s="1">
        <v>11</v>
      </c>
      <c r="B384">
        <v>36</v>
      </c>
      <c r="C384">
        <v>32</v>
      </c>
      <c r="D384">
        <v>40</v>
      </c>
      <c r="E384">
        <v>1842</v>
      </c>
      <c r="F384">
        <v>61</v>
      </c>
      <c r="G384">
        <v>72</v>
      </c>
      <c r="H384">
        <v>4</v>
      </c>
      <c r="I384">
        <v>92</v>
      </c>
      <c r="J384">
        <v>101</v>
      </c>
      <c r="K384">
        <v>4</v>
      </c>
      <c r="L384">
        <v>123</v>
      </c>
      <c r="M384">
        <v>34</v>
      </c>
      <c r="N384">
        <v>143</v>
      </c>
      <c r="O384">
        <v>152</v>
      </c>
      <c r="P384">
        <v>1</v>
      </c>
      <c r="Q384">
        <v>173</v>
      </c>
      <c r="R384">
        <v>1</v>
      </c>
      <c r="S384">
        <v>192</v>
      </c>
      <c r="T384">
        <v>201</v>
      </c>
      <c r="U384">
        <v>2</v>
      </c>
      <c r="V384">
        <f t="shared" si="10"/>
        <v>1</v>
      </c>
      <c r="X384">
        <f t="shared" si="11"/>
        <v>1843.5</v>
      </c>
    </row>
    <row r="385" spans="1:24">
      <c r="A385" s="1">
        <v>11</v>
      </c>
      <c r="B385">
        <v>15</v>
      </c>
      <c r="C385">
        <v>32</v>
      </c>
      <c r="D385">
        <v>42</v>
      </c>
      <c r="E385">
        <v>1845</v>
      </c>
      <c r="F385">
        <v>61</v>
      </c>
      <c r="G385">
        <v>72</v>
      </c>
      <c r="H385">
        <v>4</v>
      </c>
      <c r="I385">
        <v>92</v>
      </c>
      <c r="J385">
        <v>103</v>
      </c>
      <c r="K385">
        <v>1</v>
      </c>
      <c r="L385">
        <v>122</v>
      </c>
      <c r="M385">
        <v>46</v>
      </c>
      <c r="N385">
        <v>143</v>
      </c>
      <c r="O385">
        <v>151</v>
      </c>
      <c r="P385">
        <v>1</v>
      </c>
      <c r="Q385">
        <v>173</v>
      </c>
      <c r="R385">
        <v>1</v>
      </c>
      <c r="S385">
        <v>191</v>
      </c>
      <c r="T385">
        <v>201</v>
      </c>
      <c r="U385">
        <v>1</v>
      </c>
      <c r="V385">
        <f t="shared" si="10"/>
        <v>0</v>
      </c>
      <c r="X385">
        <f t="shared" si="11"/>
        <v>1845</v>
      </c>
    </row>
    <row r="386" spans="1:24">
      <c r="A386" s="1">
        <v>11</v>
      </c>
      <c r="B386">
        <v>45</v>
      </c>
      <c r="C386">
        <v>32</v>
      </c>
      <c r="D386">
        <v>43</v>
      </c>
      <c r="E386">
        <v>1845</v>
      </c>
      <c r="F386">
        <v>61</v>
      </c>
      <c r="G386">
        <v>73</v>
      </c>
      <c r="H386">
        <v>4</v>
      </c>
      <c r="I386">
        <v>93</v>
      </c>
      <c r="J386">
        <v>101</v>
      </c>
      <c r="K386">
        <v>4</v>
      </c>
      <c r="L386">
        <v>124</v>
      </c>
      <c r="M386">
        <v>23</v>
      </c>
      <c r="N386">
        <v>143</v>
      </c>
      <c r="O386">
        <v>153</v>
      </c>
      <c r="P386">
        <v>1</v>
      </c>
      <c r="Q386">
        <v>173</v>
      </c>
      <c r="R386">
        <v>1</v>
      </c>
      <c r="S386">
        <v>192</v>
      </c>
      <c r="T386">
        <v>201</v>
      </c>
      <c r="U386">
        <v>2</v>
      </c>
      <c r="V386">
        <f t="shared" ref="V386:V449" si="12">U386-1</f>
        <v>1</v>
      </c>
      <c r="X386">
        <f t="shared" si="11"/>
        <v>1848</v>
      </c>
    </row>
    <row r="387" spans="1:24">
      <c r="A387" s="1">
        <v>14</v>
      </c>
      <c r="B387">
        <v>24</v>
      </c>
      <c r="C387">
        <v>34</v>
      </c>
      <c r="D387">
        <v>43</v>
      </c>
      <c r="E387">
        <v>1851</v>
      </c>
      <c r="F387">
        <v>61</v>
      </c>
      <c r="G387">
        <v>74</v>
      </c>
      <c r="H387">
        <v>4</v>
      </c>
      <c r="I387">
        <v>94</v>
      </c>
      <c r="J387">
        <v>103</v>
      </c>
      <c r="K387">
        <v>2</v>
      </c>
      <c r="L387">
        <v>123</v>
      </c>
      <c r="M387">
        <v>33</v>
      </c>
      <c r="N387">
        <v>143</v>
      </c>
      <c r="O387">
        <v>152</v>
      </c>
      <c r="P387">
        <v>2</v>
      </c>
      <c r="Q387">
        <v>173</v>
      </c>
      <c r="R387">
        <v>1</v>
      </c>
      <c r="S387">
        <v>192</v>
      </c>
      <c r="T387">
        <v>201</v>
      </c>
      <c r="U387">
        <v>1</v>
      </c>
      <c r="V387">
        <f t="shared" si="12"/>
        <v>0</v>
      </c>
      <c r="X387">
        <f t="shared" si="11"/>
        <v>1854.5</v>
      </c>
    </row>
    <row r="388" spans="1:24">
      <c r="A388" s="1">
        <v>11</v>
      </c>
      <c r="B388">
        <v>12</v>
      </c>
      <c r="C388">
        <v>32</v>
      </c>
      <c r="D388">
        <v>42</v>
      </c>
      <c r="E388">
        <v>1858</v>
      </c>
      <c r="F388">
        <v>61</v>
      </c>
      <c r="G388">
        <v>72</v>
      </c>
      <c r="H388">
        <v>4</v>
      </c>
      <c r="I388">
        <v>92</v>
      </c>
      <c r="J388">
        <v>101</v>
      </c>
      <c r="K388">
        <v>1</v>
      </c>
      <c r="L388">
        <v>123</v>
      </c>
      <c r="M388">
        <v>22</v>
      </c>
      <c r="N388">
        <v>143</v>
      </c>
      <c r="O388">
        <v>151</v>
      </c>
      <c r="P388">
        <v>1</v>
      </c>
      <c r="Q388">
        <v>173</v>
      </c>
      <c r="R388">
        <v>1</v>
      </c>
      <c r="S388">
        <v>191</v>
      </c>
      <c r="T388">
        <v>201</v>
      </c>
      <c r="U388">
        <v>1</v>
      </c>
      <c r="V388">
        <f t="shared" si="12"/>
        <v>0</v>
      </c>
      <c r="X388">
        <f t="shared" si="11"/>
        <v>1859</v>
      </c>
    </row>
    <row r="389" spans="1:24">
      <c r="A389" s="1">
        <v>12</v>
      </c>
      <c r="B389">
        <v>12</v>
      </c>
      <c r="C389">
        <v>34</v>
      </c>
      <c r="D389">
        <v>41</v>
      </c>
      <c r="E389">
        <v>1860</v>
      </c>
      <c r="F389">
        <v>61</v>
      </c>
      <c r="G389">
        <v>71</v>
      </c>
      <c r="H389">
        <v>4</v>
      </c>
      <c r="I389">
        <v>93</v>
      </c>
      <c r="J389">
        <v>101</v>
      </c>
      <c r="K389">
        <v>2</v>
      </c>
      <c r="L389">
        <v>123</v>
      </c>
      <c r="M389">
        <v>34</v>
      </c>
      <c r="N389">
        <v>143</v>
      </c>
      <c r="O389">
        <v>152</v>
      </c>
      <c r="P389">
        <v>2</v>
      </c>
      <c r="Q389">
        <v>174</v>
      </c>
      <c r="R389">
        <v>1</v>
      </c>
      <c r="S389">
        <v>192</v>
      </c>
      <c r="T389">
        <v>201</v>
      </c>
      <c r="U389">
        <v>1</v>
      </c>
      <c r="V389">
        <f t="shared" si="12"/>
        <v>0</v>
      </c>
      <c r="X389">
        <f t="shared" ref="X389:X452" si="13">(E389+E390)/2</f>
        <v>1862</v>
      </c>
    </row>
    <row r="390" spans="1:24">
      <c r="A390" s="1">
        <v>14</v>
      </c>
      <c r="B390">
        <v>18</v>
      </c>
      <c r="C390">
        <v>34</v>
      </c>
      <c r="D390">
        <v>46</v>
      </c>
      <c r="E390">
        <v>1864</v>
      </c>
      <c r="F390">
        <v>62</v>
      </c>
      <c r="G390">
        <v>73</v>
      </c>
      <c r="H390">
        <v>4</v>
      </c>
      <c r="I390">
        <v>92</v>
      </c>
      <c r="J390">
        <v>101</v>
      </c>
      <c r="K390">
        <v>2</v>
      </c>
      <c r="L390">
        <v>121</v>
      </c>
      <c r="M390">
        <v>30</v>
      </c>
      <c r="N390">
        <v>143</v>
      </c>
      <c r="O390">
        <v>152</v>
      </c>
      <c r="P390">
        <v>2</v>
      </c>
      <c r="Q390">
        <v>173</v>
      </c>
      <c r="R390">
        <v>1</v>
      </c>
      <c r="S390">
        <v>191</v>
      </c>
      <c r="T390">
        <v>201</v>
      </c>
      <c r="U390">
        <v>2</v>
      </c>
      <c r="V390">
        <f t="shared" si="12"/>
        <v>1</v>
      </c>
      <c r="X390">
        <f t="shared" si="13"/>
        <v>1865.5</v>
      </c>
    </row>
    <row r="391" spans="1:24">
      <c r="A391" s="1">
        <v>14</v>
      </c>
      <c r="B391">
        <v>30</v>
      </c>
      <c r="C391">
        <v>32</v>
      </c>
      <c r="D391">
        <v>43</v>
      </c>
      <c r="E391">
        <v>1867</v>
      </c>
      <c r="F391">
        <v>65</v>
      </c>
      <c r="G391">
        <v>75</v>
      </c>
      <c r="H391">
        <v>4</v>
      </c>
      <c r="I391">
        <v>93</v>
      </c>
      <c r="J391">
        <v>101</v>
      </c>
      <c r="K391">
        <v>4</v>
      </c>
      <c r="L391">
        <v>123</v>
      </c>
      <c r="M391">
        <v>58</v>
      </c>
      <c r="N391">
        <v>143</v>
      </c>
      <c r="O391">
        <v>152</v>
      </c>
      <c r="P391">
        <v>1</v>
      </c>
      <c r="Q391">
        <v>173</v>
      </c>
      <c r="R391">
        <v>1</v>
      </c>
      <c r="S391">
        <v>192</v>
      </c>
      <c r="T391">
        <v>201</v>
      </c>
      <c r="U391">
        <v>1</v>
      </c>
      <c r="V391">
        <f t="shared" si="12"/>
        <v>0</v>
      </c>
      <c r="X391">
        <f t="shared" si="13"/>
        <v>1869.5</v>
      </c>
    </row>
    <row r="392" spans="1:24">
      <c r="A392" s="1">
        <v>11</v>
      </c>
      <c r="B392">
        <v>6</v>
      </c>
      <c r="C392">
        <v>34</v>
      </c>
      <c r="D392">
        <v>42</v>
      </c>
      <c r="E392">
        <v>1872</v>
      </c>
      <c r="F392">
        <v>61</v>
      </c>
      <c r="G392">
        <v>71</v>
      </c>
      <c r="H392">
        <v>4</v>
      </c>
      <c r="I392">
        <v>93</v>
      </c>
      <c r="J392">
        <v>101</v>
      </c>
      <c r="K392">
        <v>4</v>
      </c>
      <c r="L392">
        <v>124</v>
      </c>
      <c r="M392">
        <v>36</v>
      </c>
      <c r="N392">
        <v>143</v>
      </c>
      <c r="O392">
        <v>153</v>
      </c>
      <c r="P392">
        <v>3</v>
      </c>
      <c r="Q392">
        <v>174</v>
      </c>
      <c r="R392">
        <v>1</v>
      </c>
      <c r="S392">
        <v>192</v>
      </c>
      <c r="T392">
        <v>201</v>
      </c>
      <c r="U392">
        <v>1</v>
      </c>
      <c r="V392">
        <f t="shared" si="12"/>
        <v>0</v>
      </c>
      <c r="X392">
        <f t="shared" si="13"/>
        <v>1876</v>
      </c>
    </row>
    <row r="393" spans="1:24">
      <c r="A393" s="1">
        <v>11</v>
      </c>
      <c r="B393">
        <v>18</v>
      </c>
      <c r="C393">
        <v>34</v>
      </c>
      <c r="D393">
        <v>43</v>
      </c>
      <c r="E393">
        <v>1880</v>
      </c>
      <c r="F393">
        <v>61</v>
      </c>
      <c r="G393">
        <v>74</v>
      </c>
      <c r="H393">
        <v>4</v>
      </c>
      <c r="I393">
        <v>94</v>
      </c>
      <c r="J393">
        <v>101</v>
      </c>
      <c r="K393">
        <v>1</v>
      </c>
      <c r="L393">
        <v>122</v>
      </c>
      <c r="M393">
        <v>32</v>
      </c>
      <c r="N393">
        <v>143</v>
      </c>
      <c r="O393">
        <v>152</v>
      </c>
      <c r="P393">
        <v>2</v>
      </c>
      <c r="Q393">
        <v>174</v>
      </c>
      <c r="R393">
        <v>1</v>
      </c>
      <c r="S393">
        <v>192</v>
      </c>
      <c r="T393">
        <v>201</v>
      </c>
      <c r="U393">
        <v>1</v>
      </c>
      <c r="V393">
        <f t="shared" si="12"/>
        <v>0</v>
      </c>
      <c r="X393">
        <f t="shared" si="13"/>
        <v>1880.5</v>
      </c>
    </row>
    <row r="394" spans="1:24">
      <c r="A394" s="1">
        <v>13</v>
      </c>
      <c r="B394">
        <v>12</v>
      </c>
      <c r="C394">
        <v>32</v>
      </c>
      <c r="D394">
        <v>43</v>
      </c>
      <c r="E394">
        <v>1881</v>
      </c>
      <c r="F394">
        <v>61</v>
      </c>
      <c r="G394">
        <v>73</v>
      </c>
      <c r="H394">
        <v>2</v>
      </c>
      <c r="I394">
        <v>92</v>
      </c>
      <c r="J394">
        <v>101</v>
      </c>
      <c r="K394">
        <v>2</v>
      </c>
      <c r="L394">
        <v>123</v>
      </c>
      <c r="M394">
        <v>44</v>
      </c>
      <c r="N394">
        <v>143</v>
      </c>
      <c r="O394">
        <v>151</v>
      </c>
      <c r="P394">
        <v>1</v>
      </c>
      <c r="Q394">
        <v>172</v>
      </c>
      <c r="R394">
        <v>1</v>
      </c>
      <c r="S394">
        <v>192</v>
      </c>
      <c r="T394">
        <v>201</v>
      </c>
      <c r="U394">
        <v>1</v>
      </c>
      <c r="V394">
        <f t="shared" si="12"/>
        <v>0</v>
      </c>
      <c r="X394">
        <f t="shared" si="13"/>
        <v>1881.5</v>
      </c>
    </row>
    <row r="395" spans="1:24">
      <c r="A395" s="1">
        <v>11</v>
      </c>
      <c r="B395">
        <v>18</v>
      </c>
      <c r="C395">
        <v>32</v>
      </c>
      <c r="D395">
        <v>43</v>
      </c>
      <c r="E395">
        <v>1882</v>
      </c>
      <c r="F395">
        <v>61</v>
      </c>
      <c r="G395">
        <v>73</v>
      </c>
      <c r="H395">
        <v>4</v>
      </c>
      <c r="I395">
        <v>92</v>
      </c>
      <c r="J395">
        <v>101</v>
      </c>
      <c r="K395">
        <v>4</v>
      </c>
      <c r="L395">
        <v>123</v>
      </c>
      <c r="M395">
        <v>25</v>
      </c>
      <c r="N395">
        <v>141</v>
      </c>
      <c r="O395">
        <v>151</v>
      </c>
      <c r="P395">
        <v>2</v>
      </c>
      <c r="Q395">
        <v>173</v>
      </c>
      <c r="R395">
        <v>1</v>
      </c>
      <c r="S395">
        <v>191</v>
      </c>
      <c r="T395">
        <v>201</v>
      </c>
      <c r="U395">
        <v>2</v>
      </c>
      <c r="V395">
        <f t="shared" si="12"/>
        <v>1</v>
      </c>
      <c r="X395">
        <f t="shared" si="13"/>
        <v>1883</v>
      </c>
    </row>
    <row r="396" spans="1:24">
      <c r="A396" s="1">
        <v>14</v>
      </c>
      <c r="B396">
        <v>12</v>
      </c>
      <c r="C396">
        <v>32</v>
      </c>
      <c r="D396">
        <v>40</v>
      </c>
      <c r="E396">
        <v>1884</v>
      </c>
      <c r="F396">
        <v>61</v>
      </c>
      <c r="G396">
        <v>75</v>
      </c>
      <c r="H396">
        <v>4</v>
      </c>
      <c r="I396">
        <v>93</v>
      </c>
      <c r="J396">
        <v>101</v>
      </c>
      <c r="K396">
        <v>4</v>
      </c>
      <c r="L396">
        <v>123</v>
      </c>
      <c r="M396">
        <v>39</v>
      </c>
      <c r="N396">
        <v>143</v>
      </c>
      <c r="O396">
        <v>152</v>
      </c>
      <c r="P396">
        <v>1</v>
      </c>
      <c r="Q396">
        <v>174</v>
      </c>
      <c r="R396">
        <v>1</v>
      </c>
      <c r="S396">
        <v>192</v>
      </c>
      <c r="T396">
        <v>201</v>
      </c>
      <c r="U396">
        <v>1</v>
      </c>
      <c r="V396">
        <f t="shared" si="12"/>
        <v>0</v>
      </c>
      <c r="X396">
        <f t="shared" si="13"/>
        <v>1885.5</v>
      </c>
    </row>
    <row r="397" spans="1:24">
      <c r="A397" s="1">
        <v>12</v>
      </c>
      <c r="B397">
        <v>18</v>
      </c>
      <c r="C397">
        <v>34</v>
      </c>
      <c r="D397">
        <v>49</v>
      </c>
      <c r="E397">
        <v>1887</v>
      </c>
      <c r="F397">
        <v>65</v>
      </c>
      <c r="G397">
        <v>73</v>
      </c>
      <c r="H397">
        <v>4</v>
      </c>
      <c r="I397">
        <v>94</v>
      </c>
      <c r="J397">
        <v>101</v>
      </c>
      <c r="K397">
        <v>4</v>
      </c>
      <c r="L397">
        <v>121</v>
      </c>
      <c r="M397">
        <v>28</v>
      </c>
      <c r="N397">
        <v>141</v>
      </c>
      <c r="O397">
        <v>152</v>
      </c>
      <c r="P397">
        <v>2</v>
      </c>
      <c r="Q397">
        <v>173</v>
      </c>
      <c r="R397">
        <v>1</v>
      </c>
      <c r="S397">
        <v>191</v>
      </c>
      <c r="T397">
        <v>201</v>
      </c>
      <c r="U397">
        <v>1</v>
      </c>
      <c r="V397">
        <f t="shared" si="12"/>
        <v>0</v>
      </c>
      <c r="X397">
        <f t="shared" si="13"/>
        <v>1890</v>
      </c>
    </row>
    <row r="398" spans="1:24">
      <c r="A398" s="1">
        <v>11</v>
      </c>
      <c r="B398">
        <v>12</v>
      </c>
      <c r="C398">
        <v>32</v>
      </c>
      <c r="D398">
        <v>40</v>
      </c>
      <c r="E398">
        <v>1893</v>
      </c>
      <c r="F398">
        <v>61</v>
      </c>
      <c r="G398">
        <v>73</v>
      </c>
      <c r="H398">
        <v>4</v>
      </c>
      <c r="I398">
        <v>92</v>
      </c>
      <c r="J398">
        <v>103</v>
      </c>
      <c r="K398">
        <v>4</v>
      </c>
      <c r="L398">
        <v>122</v>
      </c>
      <c r="M398">
        <v>29</v>
      </c>
      <c r="N398">
        <v>143</v>
      </c>
      <c r="O398">
        <v>152</v>
      </c>
      <c r="P398">
        <v>1</v>
      </c>
      <c r="Q398">
        <v>173</v>
      </c>
      <c r="R398">
        <v>1</v>
      </c>
      <c r="S398">
        <v>192</v>
      </c>
      <c r="T398">
        <v>201</v>
      </c>
      <c r="U398">
        <v>1</v>
      </c>
      <c r="V398">
        <f t="shared" si="12"/>
        <v>0</v>
      </c>
      <c r="X398">
        <f t="shared" si="13"/>
        <v>1895.5</v>
      </c>
    </row>
    <row r="399" spans="1:24">
      <c r="A399" s="1">
        <v>14</v>
      </c>
      <c r="B399">
        <v>6</v>
      </c>
      <c r="C399">
        <v>34</v>
      </c>
      <c r="D399">
        <v>43</v>
      </c>
      <c r="E399">
        <v>1898</v>
      </c>
      <c r="F399">
        <v>65</v>
      </c>
      <c r="G399">
        <v>73</v>
      </c>
      <c r="H399">
        <v>1</v>
      </c>
      <c r="I399">
        <v>93</v>
      </c>
      <c r="J399">
        <v>101</v>
      </c>
      <c r="K399">
        <v>2</v>
      </c>
      <c r="L399">
        <v>121</v>
      </c>
      <c r="M399">
        <v>34</v>
      </c>
      <c r="N399">
        <v>143</v>
      </c>
      <c r="O399">
        <v>152</v>
      </c>
      <c r="P399">
        <v>2</v>
      </c>
      <c r="Q399">
        <v>172</v>
      </c>
      <c r="R399">
        <v>2</v>
      </c>
      <c r="S399">
        <v>191</v>
      </c>
      <c r="T399">
        <v>201</v>
      </c>
      <c r="U399">
        <v>1</v>
      </c>
      <c r="V399">
        <f t="shared" si="12"/>
        <v>0</v>
      </c>
      <c r="X399">
        <f t="shared" si="13"/>
        <v>1899.5</v>
      </c>
    </row>
    <row r="400" spans="1:24">
      <c r="A400" s="1">
        <v>14</v>
      </c>
      <c r="B400">
        <v>24</v>
      </c>
      <c r="C400">
        <v>32</v>
      </c>
      <c r="D400">
        <v>43</v>
      </c>
      <c r="E400">
        <v>1901</v>
      </c>
      <c r="F400">
        <v>62</v>
      </c>
      <c r="G400">
        <v>73</v>
      </c>
      <c r="H400">
        <v>4</v>
      </c>
      <c r="I400">
        <v>93</v>
      </c>
      <c r="J400">
        <v>101</v>
      </c>
      <c r="K400">
        <v>4</v>
      </c>
      <c r="L400">
        <v>123</v>
      </c>
      <c r="M400">
        <v>29</v>
      </c>
      <c r="N400">
        <v>143</v>
      </c>
      <c r="O400">
        <v>151</v>
      </c>
      <c r="P400">
        <v>1</v>
      </c>
      <c r="Q400">
        <v>174</v>
      </c>
      <c r="R400">
        <v>1</v>
      </c>
      <c r="S400">
        <v>192</v>
      </c>
      <c r="T400">
        <v>201</v>
      </c>
      <c r="U400">
        <v>1</v>
      </c>
      <c r="V400">
        <f t="shared" si="12"/>
        <v>0</v>
      </c>
      <c r="X400">
        <f t="shared" si="13"/>
        <v>1903</v>
      </c>
    </row>
    <row r="401" spans="1:24">
      <c r="A401" s="1">
        <v>13</v>
      </c>
      <c r="B401">
        <v>15</v>
      </c>
      <c r="C401">
        <v>32</v>
      </c>
      <c r="D401">
        <v>46</v>
      </c>
      <c r="E401">
        <v>1905</v>
      </c>
      <c r="F401">
        <v>61</v>
      </c>
      <c r="G401">
        <v>75</v>
      </c>
      <c r="H401">
        <v>4</v>
      </c>
      <c r="I401">
        <v>93</v>
      </c>
      <c r="J401">
        <v>101</v>
      </c>
      <c r="K401">
        <v>4</v>
      </c>
      <c r="L401">
        <v>123</v>
      </c>
      <c r="M401">
        <v>40</v>
      </c>
      <c r="N401">
        <v>143</v>
      </c>
      <c r="O401">
        <v>151</v>
      </c>
      <c r="P401">
        <v>1</v>
      </c>
      <c r="Q401">
        <v>174</v>
      </c>
      <c r="R401">
        <v>1</v>
      </c>
      <c r="S401">
        <v>192</v>
      </c>
      <c r="T401">
        <v>201</v>
      </c>
      <c r="U401">
        <v>1</v>
      </c>
      <c r="V401">
        <f t="shared" si="12"/>
        <v>0</v>
      </c>
      <c r="X401">
        <f t="shared" si="13"/>
        <v>1906.5</v>
      </c>
    </row>
    <row r="402" spans="1:24">
      <c r="A402" s="1">
        <v>13</v>
      </c>
      <c r="B402">
        <v>30</v>
      </c>
      <c r="C402">
        <v>33</v>
      </c>
      <c r="D402">
        <v>49</v>
      </c>
      <c r="E402">
        <v>1908</v>
      </c>
      <c r="F402">
        <v>61</v>
      </c>
      <c r="G402">
        <v>75</v>
      </c>
      <c r="H402">
        <v>4</v>
      </c>
      <c r="I402">
        <v>93</v>
      </c>
      <c r="J402">
        <v>101</v>
      </c>
      <c r="K402">
        <v>4</v>
      </c>
      <c r="L402">
        <v>121</v>
      </c>
      <c r="M402">
        <v>66</v>
      </c>
      <c r="N402">
        <v>143</v>
      </c>
      <c r="O402">
        <v>152</v>
      </c>
      <c r="P402">
        <v>1</v>
      </c>
      <c r="Q402">
        <v>174</v>
      </c>
      <c r="R402">
        <v>1</v>
      </c>
      <c r="S402">
        <v>192</v>
      </c>
      <c r="T402">
        <v>201</v>
      </c>
      <c r="U402">
        <v>2</v>
      </c>
      <c r="V402">
        <f t="shared" si="12"/>
        <v>1</v>
      </c>
      <c r="X402">
        <f t="shared" si="13"/>
        <v>1910.5</v>
      </c>
    </row>
    <row r="403" spans="1:24">
      <c r="A403" s="1">
        <v>12</v>
      </c>
      <c r="B403">
        <v>18</v>
      </c>
      <c r="C403">
        <v>32</v>
      </c>
      <c r="D403">
        <v>49</v>
      </c>
      <c r="E403">
        <v>1913</v>
      </c>
      <c r="F403">
        <v>64</v>
      </c>
      <c r="G403">
        <v>72</v>
      </c>
      <c r="H403">
        <v>3</v>
      </c>
      <c r="I403">
        <v>94</v>
      </c>
      <c r="J403">
        <v>101</v>
      </c>
      <c r="K403">
        <v>3</v>
      </c>
      <c r="L403">
        <v>121</v>
      </c>
      <c r="M403">
        <v>36</v>
      </c>
      <c r="N403">
        <v>141</v>
      </c>
      <c r="O403">
        <v>152</v>
      </c>
      <c r="P403">
        <v>1</v>
      </c>
      <c r="Q403">
        <v>173</v>
      </c>
      <c r="R403">
        <v>1</v>
      </c>
      <c r="S403">
        <v>192</v>
      </c>
      <c r="T403">
        <v>201</v>
      </c>
      <c r="U403">
        <v>1</v>
      </c>
      <c r="V403">
        <f t="shared" si="12"/>
        <v>0</v>
      </c>
      <c r="X403">
        <f t="shared" si="13"/>
        <v>1916</v>
      </c>
    </row>
    <row r="404" spans="1:24">
      <c r="A404" s="1">
        <v>12</v>
      </c>
      <c r="B404">
        <v>9</v>
      </c>
      <c r="C404">
        <v>34</v>
      </c>
      <c r="D404">
        <v>42</v>
      </c>
      <c r="E404">
        <v>1919</v>
      </c>
      <c r="F404">
        <v>61</v>
      </c>
      <c r="G404">
        <v>74</v>
      </c>
      <c r="H404">
        <v>4</v>
      </c>
      <c r="I404">
        <v>93</v>
      </c>
      <c r="J404">
        <v>101</v>
      </c>
      <c r="K404">
        <v>3</v>
      </c>
      <c r="L404">
        <v>123</v>
      </c>
      <c r="M404">
        <v>35</v>
      </c>
      <c r="N404">
        <v>143</v>
      </c>
      <c r="O404">
        <v>151</v>
      </c>
      <c r="P404">
        <v>1</v>
      </c>
      <c r="Q404">
        <v>173</v>
      </c>
      <c r="R404">
        <v>1</v>
      </c>
      <c r="S404">
        <v>192</v>
      </c>
      <c r="T404">
        <v>201</v>
      </c>
      <c r="U404">
        <v>1</v>
      </c>
      <c r="V404">
        <f t="shared" si="12"/>
        <v>0</v>
      </c>
      <c r="X404">
        <f t="shared" si="13"/>
        <v>1919</v>
      </c>
    </row>
    <row r="405" spans="1:24">
      <c r="A405" s="1">
        <v>12</v>
      </c>
      <c r="B405">
        <v>30</v>
      </c>
      <c r="C405">
        <v>33</v>
      </c>
      <c r="D405">
        <v>43</v>
      </c>
      <c r="E405">
        <v>1919</v>
      </c>
      <c r="F405">
        <v>62</v>
      </c>
      <c r="G405">
        <v>72</v>
      </c>
      <c r="H405">
        <v>4</v>
      </c>
      <c r="I405">
        <v>93</v>
      </c>
      <c r="J405">
        <v>101</v>
      </c>
      <c r="K405">
        <v>3</v>
      </c>
      <c r="L405">
        <v>124</v>
      </c>
      <c r="M405">
        <v>30</v>
      </c>
      <c r="N405">
        <v>142</v>
      </c>
      <c r="O405">
        <v>152</v>
      </c>
      <c r="P405">
        <v>2</v>
      </c>
      <c r="Q405">
        <v>174</v>
      </c>
      <c r="R405">
        <v>1</v>
      </c>
      <c r="S405">
        <v>191</v>
      </c>
      <c r="T405">
        <v>201</v>
      </c>
      <c r="U405">
        <v>2</v>
      </c>
      <c r="V405">
        <f t="shared" si="12"/>
        <v>1</v>
      </c>
      <c r="X405">
        <f t="shared" si="13"/>
        <v>1920.5</v>
      </c>
    </row>
    <row r="406" spans="1:24">
      <c r="A406" s="1">
        <v>12</v>
      </c>
      <c r="B406">
        <v>12</v>
      </c>
      <c r="C406">
        <v>32</v>
      </c>
      <c r="D406">
        <v>42</v>
      </c>
      <c r="E406">
        <v>1922</v>
      </c>
      <c r="F406">
        <v>61</v>
      </c>
      <c r="G406">
        <v>73</v>
      </c>
      <c r="H406">
        <v>4</v>
      </c>
      <c r="I406">
        <v>93</v>
      </c>
      <c r="J406">
        <v>101</v>
      </c>
      <c r="K406">
        <v>2</v>
      </c>
      <c r="L406">
        <v>122</v>
      </c>
      <c r="M406">
        <v>37</v>
      </c>
      <c r="N406">
        <v>143</v>
      </c>
      <c r="O406">
        <v>152</v>
      </c>
      <c r="P406">
        <v>1</v>
      </c>
      <c r="Q406">
        <v>172</v>
      </c>
      <c r="R406">
        <v>1</v>
      </c>
      <c r="S406">
        <v>191</v>
      </c>
      <c r="T406">
        <v>201</v>
      </c>
      <c r="U406">
        <v>2</v>
      </c>
      <c r="V406">
        <f t="shared" si="12"/>
        <v>1</v>
      </c>
      <c r="X406">
        <f t="shared" si="13"/>
        <v>1923</v>
      </c>
    </row>
    <row r="407" spans="1:24">
      <c r="A407" s="1">
        <v>12</v>
      </c>
      <c r="B407">
        <v>18</v>
      </c>
      <c r="C407">
        <v>32</v>
      </c>
      <c r="D407">
        <v>42</v>
      </c>
      <c r="E407">
        <v>1924</v>
      </c>
      <c r="F407">
        <v>65</v>
      </c>
      <c r="G407">
        <v>72</v>
      </c>
      <c r="H407">
        <v>4</v>
      </c>
      <c r="I407">
        <v>92</v>
      </c>
      <c r="J407">
        <v>101</v>
      </c>
      <c r="K407">
        <v>3</v>
      </c>
      <c r="L407">
        <v>121</v>
      </c>
      <c r="M407">
        <v>27</v>
      </c>
      <c r="N407">
        <v>143</v>
      </c>
      <c r="O407">
        <v>151</v>
      </c>
      <c r="P407">
        <v>1</v>
      </c>
      <c r="Q407">
        <v>173</v>
      </c>
      <c r="R407">
        <v>1</v>
      </c>
      <c r="S407">
        <v>191</v>
      </c>
      <c r="T407">
        <v>201</v>
      </c>
      <c r="U407">
        <v>2</v>
      </c>
      <c r="V407">
        <f t="shared" si="12"/>
        <v>1</v>
      </c>
      <c r="X407">
        <f t="shared" si="13"/>
        <v>1924</v>
      </c>
    </row>
    <row r="408" spans="1:24">
      <c r="A408" s="1">
        <v>14</v>
      </c>
      <c r="B408">
        <v>10</v>
      </c>
      <c r="C408">
        <v>32</v>
      </c>
      <c r="D408">
        <v>43</v>
      </c>
      <c r="E408">
        <v>1924</v>
      </c>
      <c r="F408">
        <v>61</v>
      </c>
      <c r="G408">
        <v>73</v>
      </c>
      <c r="H408">
        <v>1</v>
      </c>
      <c r="I408">
        <v>93</v>
      </c>
      <c r="J408">
        <v>101</v>
      </c>
      <c r="K408">
        <v>4</v>
      </c>
      <c r="L408">
        <v>122</v>
      </c>
      <c r="M408">
        <v>38</v>
      </c>
      <c r="N408">
        <v>143</v>
      </c>
      <c r="O408">
        <v>152</v>
      </c>
      <c r="P408">
        <v>1</v>
      </c>
      <c r="Q408">
        <v>173</v>
      </c>
      <c r="R408">
        <v>1</v>
      </c>
      <c r="S408">
        <v>192</v>
      </c>
      <c r="T408">
        <v>202</v>
      </c>
      <c r="U408">
        <v>1</v>
      </c>
      <c r="V408">
        <f t="shared" si="12"/>
        <v>0</v>
      </c>
      <c r="X408">
        <f t="shared" si="13"/>
        <v>1924.5</v>
      </c>
    </row>
    <row r="409" spans="1:24">
      <c r="A409" s="1">
        <v>13</v>
      </c>
      <c r="B409">
        <v>24</v>
      </c>
      <c r="C409">
        <v>32</v>
      </c>
      <c r="D409">
        <v>42</v>
      </c>
      <c r="E409">
        <v>1925</v>
      </c>
      <c r="F409">
        <v>61</v>
      </c>
      <c r="G409">
        <v>73</v>
      </c>
      <c r="H409">
        <v>2</v>
      </c>
      <c r="I409">
        <v>93</v>
      </c>
      <c r="J409">
        <v>101</v>
      </c>
      <c r="K409">
        <v>2</v>
      </c>
      <c r="L409">
        <v>121</v>
      </c>
      <c r="M409">
        <v>26</v>
      </c>
      <c r="N409">
        <v>143</v>
      </c>
      <c r="O409">
        <v>152</v>
      </c>
      <c r="P409">
        <v>1</v>
      </c>
      <c r="Q409">
        <v>173</v>
      </c>
      <c r="R409">
        <v>1</v>
      </c>
      <c r="S409">
        <v>191</v>
      </c>
      <c r="T409">
        <v>201</v>
      </c>
      <c r="U409">
        <v>1</v>
      </c>
      <c r="V409">
        <f t="shared" si="12"/>
        <v>0</v>
      </c>
      <c r="X409">
        <f t="shared" si="13"/>
        <v>1926</v>
      </c>
    </row>
    <row r="410" spans="1:24">
      <c r="A410" s="1">
        <v>14</v>
      </c>
      <c r="B410">
        <v>24</v>
      </c>
      <c r="C410">
        <v>34</v>
      </c>
      <c r="D410">
        <v>46</v>
      </c>
      <c r="E410">
        <v>1927</v>
      </c>
      <c r="F410">
        <v>65</v>
      </c>
      <c r="G410">
        <v>73</v>
      </c>
      <c r="H410">
        <v>3</v>
      </c>
      <c r="I410">
        <v>92</v>
      </c>
      <c r="J410">
        <v>101</v>
      </c>
      <c r="K410">
        <v>2</v>
      </c>
      <c r="L410">
        <v>123</v>
      </c>
      <c r="M410">
        <v>33</v>
      </c>
      <c r="N410">
        <v>143</v>
      </c>
      <c r="O410">
        <v>152</v>
      </c>
      <c r="P410">
        <v>2</v>
      </c>
      <c r="Q410">
        <v>173</v>
      </c>
      <c r="R410">
        <v>1</v>
      </c>
      <c r="S410">
        <v>192</v>
      </c>
      <c r="T410">
        <v>201</v>
      </c>
      <c r="U410">
        <v>1</v>
      </c>
      <c r="V410">
        <f t="shared" si="12"/>
        <v>0</v>
      </c>
      <c r="X410">
        <f t="shared" si="13"/>
        <v>1927.5</v>
      </c>
    </row>
    <row r="411" spans="1:24">
      <c r="A411" s="1">
        <v>12</v>
      </c>
      <c r="B411">
        <v>18</v>
      </c>
      <c r="C411">
        <v>34</v>
      </c>
      <c r="D411">
        <v>42</v>
      </c>
      <c r="E411">
        <v>1928</v>
      </c>
      <c r="F411">
        <v>61</v>
      </c>
      <c r="G411">
        <v>72</v>
      </c>
      <c r="H411">
        <v>2</v>
      </c>
      <c r="I411">
        <v>93</v>
      </c>
      <c r="J411">
        <v>101</v>
      </c>
      <c r="K411">
        <v>2</v>
      </c>
      <c r="L411">
        <v>121</v>
      </c>
      <c r="M411">
        <v>31</v>
      </c>
      <c r="N411">
        <v>143</v>
      </c>
      <c r="O411">
        <v>152</v>
      </c>
      <c r="P411">
        <v>2</v>
      </c>
      <c r="Q411">
        <v>172</v>
      </c>
      <c r="R411">
        <v>1</v>
      </c>
      <c r="S411">
        <v>191</v>
      </c>
      <c r="T411">
        <v>201</v>
      </c>
      <c r="U411">
        <v>2</v>
      </c>
      <c r="V411">
        <f t="shared" si="12"/>
        <v>1</v>
      </c>
      <c r="X411">
        <f t="shared" si="13"/>
        <v>1931</v>
      </c>
    </row>
    <row r="412" spans="1:24">
      <c r="A412" s="1">
        <v>14</v>
      </c>
      <c r="B412">
        <v>12</v>
      </c>
      <c r="C412">
        <v>34</v>
      </c>
      <c r="D412">
        <v>43</v>
      </c>
      <c r="E412">
        <v>1934</v>
      </c>
      <c r="F412">
        <v>61</v>
      </c>
      <c r="G412">
        <v>75</v>
      </c>
      <c r="H412">
        <v>2</v>
      </c>
      <c r="I412">
        <v>93</v>
      </c>
      <c r="J412">
        <v>101</v>
      </c>
      <c r="K412">
        <v>2</v>
      </c>
      <c r="L412">
        <v>124</v>
      </c>
      <c r="M412">
        <v>26</v>
      </c>
      <c r="N412">
        <v>143</v>
      </c>
      <c r="O412">
        <v>152</v>
      </c>
      <c r="P412">
        <v>2</v>
      </c>
      <c r="Q412">
        <v>173</v>
      </c>
      <c r="R412">
        <v>1</v>
      </c>
      <c r="S412">
        <v>191</v>
      </c>
      <c r="T412">
        <v>201</v>
      </c>
      <c r="U412">
        <v>1</v>
      </c>
      <c r="V412">
        <f t="shared" si="12"/>
        <v>0</v>
      </c>
      <c r="X412">
        <f t="shared" si="13"/>
        <v>1934.5</v>
      </c>
    </row>
    <row r="413" spans="1:24">
      <c r="A413" s="1">
        <v>12</v>
      </c>
      <c r="B413">
        <v>24</v>
      </c>
      <c r="C413">
        <v>34</v>
      </c>
      <c r="D413">
        <v>49</v>
      </c>
      <c r="E413">
        <v>1935</v>
      </c>
      <c r="F413">
        <v>61</v>
      </c>
      <c r="G413">
        <v>75</v>
      </c>
      <c r="H413">
        <v>4</v>
      </c>
      <c r="I413">
        <v>91</v>
      </c>
      <c r="J413">
        <v>101</v>
      </c>
      <c r="K413">
        <v>4</v>
      </c>
      <c r="L413">
        <v>121</v>
      </c>
      <c r="M413">
        <v>31</v>
      </c>
      <c r="N413">
        <v>143</v>
      </c>
      <c r="O413">
        <v>152</v>
      </c>
      <c r="P413">
        <v>2</v>
      </c>
      <c r="Q413">
        <v>173</v>
      </c>
      <c r="R413">
        <v>1</v>
      </c>
      <c r="S413">
        <v>192</v>
      </c>
      <c r="T413">
        <v>201</v>
      </c>
      <c r="U413">
        <v>2</v>
      </c>
      <c r="V413">
        <f t="shared" si="12"/>
        <v>1</v>
      </c>
      <c r="X413">
        <f t="shared" si="13"/>
        <v>1935</v>
      </c>
    </row>
    <row r="414" spans="1:24">
      <c r="A414" s="1">
        <v>14</v>
      </c>
      <c r="B414">
        <v>12</v>
      </c>
      <c r="C414">
        <v>34</v>
      </c>
      <c r="D414">
        <v>42</v>
      </c>
      <c r="E414">
        <v>1935</v>
      </c>
      <c r="F414">
        <v>61</v>
      </c>
      <c r="G414">
        <v>75</v>
      </c>
      <c r="H414">
        <v>4</v>
      </c>
      <c r="I414">
        <v>93</v>
      </c>
      <c r="J414">
        <v>101</v>
      </c>
      <c r="K414">
        <v>4</v>
      </c>
      <c r="L414">
        <v>121</v>
      </c>
      <c r="M414">
        <v>43</v>
      </c>
      <c r="N414">
        <v>143</v>
      </c>
      <c r="O414">
        <v>152</v>
      </c>
      <c r="P414">
        <v>3</v>
      </c>
      <c r="Q414">
        <v>173</v>
      </c>
      <c r="R414">
        <v>1</v>
      </c>
      <c r="S414">
        <v>192</v>
      </c>
      <c r="T414">
        <v>201</v>
      </c>
      <c r="U414">
        <v>1</v>
      </c>
      <c r="V414">
        <f t="shared" si="12"/>
        <v>0</v>
      </c>
      <c r="X414">
        <f t="shared" si="13"/>
        <v>1935.5</v>
      </c>
    </row>
    <row r="415" spans="1:24">
      <c r="A415" s="1">
        <v>11</v>
      </c>
      <c r="B415">
        <v>18</v>
      </c>
      <c r="C415">
        <v>32</v>
      </c>
      <c r="D415">
        <v>43</v>
      </c>
      <c r="E415">
        <v>1936</v>
      </c>
      <c r="F415">
        <v>65</v>
      </c>
      <c r="G415">
        <v>74</v>
      </c>
      <c r="H415">
        <v>2</v>
      </c>
      <c r="I415">
        <v>94</v>
      </c>
      <c r="J415">
        <v>101</v>
      </c>
      <c r="K415">
        <v>4</v>
      </c>
      <c r="L415">
        <v>123</v>
      </c>
      <c r="M415">
        <v>23</v>
      </c>
      <c r="N415">
        <v>143</v>
      </c>
      <c r="O415">
        <v>151</v>
      </c>
      <c r="P415">
        <v>2</v>
      </c>
      <c r="Q415">
        <v>172</v>
      </c>
      <c r="R415">
        <v>1</v>
      </c>
      <c r="S415">
        <v>191</v>
      </c>
      <c r="T415">
        <v>201</v>
      </c>
      <c r="U415">
        <v>1</v>
      </c>
      <c r="V415">
        <f t="shared" si="12"/>
        <v>0</v>
      </c>
      <c r="X415">
        <f t="shared" si="13"/>
        <v>1937</v>
      </c>
    </row>
    <row r="416" spans="1:24">
      <c r="A416" s="1">
        <v>11</v>
      </c>
      <c r="B416">
        <v>24</v>
      </c>
      <c r="C416">
        <v>32</v>
      </c>
      <c r="D416">
        <v>43</v>
      </c>
      <c r="E416">
        <v>1938</v>
      </c>
      <c r="F416">
        <v>61</v>
      </c>
      <c r="G416">
        <v>72</v>
      </c>
      <c r="H416">
        <v>4</v>
      </c>
      <c r="I416">
        <v>91</v>
      </c>
      <c r="J416">
        <v>101</v>
      </c>
      <c r="K416">
        <v>3</v>
      </c>
      <c r="L416">
        <v>122</v>
      </c>
      <c r="M416">
        <v>32</v>
      </c>
      <c r="N416">
        <v>143</v>
      </c>
      <c r="O416">
        <v>152</v>
      </c>
      <c r="P416">
        <v>1</v>
      </c>
      <c r="Q416">
        <v>173</v>
      </c>
      <c r="R416">
        <v>1</v>
      </c>
      <c r="S416">
        <v>191</v>
      </c>
      <c r="T416">
        <v>201</v>
      </c>
      <c r="U416">
        <v>2</v>
      </c>
      <c r="V416">
        <f t="shared" si="12"/>
        <v>1</v>
      </c>
      <c r="X416">
        <f t="shared" si="13"/>
        <v>1939</v>
      </c>
    </row>
    <row r="417" spans="1:24">
      <c r="A417" s="1">
        <v>14</v>
      </c>
      <c r="B417">
        <v>24</v>
      </c>
      <c r="C417">
        <v>34</v>
      </c>
      <c r="D417">
        <v>40</v>
      </c>
      <c r="E417">
        <v>1940</v>
      </c>
      <c r="F417">
        <v>64</v>
      </c>
      <c r="G417">
        <v>75</v>
      </c>
      <c r="H417">
        <v>4</v>
      </c>
      <c r="I417">
        <v>93</v>
      </c>
      <c r="J417">
        <v>101</v>
      </c>
      <c r="K417">
        <v>4</v>
      </c>
      <c r="L417">
        <v>121</v>
      </c>
      <c r="M417">
        <v>60</v>
      </c>
      <c r="N417">
        <v>143</v>
      </c>
      <c r="O417">
        <v>152</v>
      </c>
      <c r="P417">
        <v>1</v>
      </c>
      <c r="Q417">
        <v>173</v>
      </c>
      <c r="R417">
        <v>1</v>
      </c>
      <c r="S417">
        <v>192</v>
      </c>
      <c r="T417">
        <v>201</v>
      </c>
      <c r="U417">
        <v>1</v>
      </c>
      <c r="V417">
        <f t="shared" si="12"/>
        <v>0</v>
      </c>
      <c r="X417">
        <f t="shared" si="13"/>
        <v>1940</v>
      </c>
    </row>
    <row r="418" spans="1:24">
      <c r="A418" s="1">
        <v>11</v>
      </c>
      <c r="B418">
        <v>18</v>
      </c>
      <c r="C418">
        <v>31</v>
      </c>
      <c r="D418">
        <v>43</v>
      </c>
      <c r="E418">
        <v>1940</v>
      </c>
      <c r="F418">
        <v>61</v>
      </c>
      <c r="G418">
        <v>72</v>
      </c>
      <c r="H418">
        <v>3</v>
      </c>
      <c r="I418">
        <v>93</v>
      </c>
      <c r="J418">
        <v>102</v>
      </c>
      <c r="K418">
        <v>4</v>
      </c>
      <c r="L418">
        <v>124</v>
      </c>
      <c r="M418">
        <v>36</v>
      </c>
      <c r="N418">
        <v>141</v>
      </c>
      <c r="O418">
        <v>153</v>
      </c>
      <c r="P418">
        <v>1</v>
      </c>
      <c r="Q418">
        <v>174</v>
      </c>
      <c r="R418">
        <v>1</v>
      </c>
      <c r="S418">
        <v>192</v>
      </c>
      <c r="T418">
        <v>201</v>
      </c>
      <c r="U418">
        <v>1</v>
      </c>
      <c r="V418">
        <f t="shared" si="12"/>
        <v>0</v>
      </c>
      <c r="X418">
        <f t="shared" si="13"/>
        <v>1940.5</v>
      </c>
    </row>
    <row r="419" spans="1:24">
      <c r="A419" s="1">
        <v>12</v>
      </c>
      <c r="B419">
        <v>18</v>
      </c>
      <c r="C419">
        <v>32</v>
      </c>
      <c r="D419">
        <v>49</v>
      </c>
      <c r="E419">
        <v>1941</v>
      </c>
      <c r="F419">
        <v>64</v>
      </c>
      <c r="G419">
        <v>73</v>
      </c>
      <c r="H419">
        <v>4</v>
      </c>
      <c r="I419">
        <v>93</v>
      </c>
      <c r="J419">
        <v>101</v>
      </c>
      <c r="K419">
        <v>2</v>
      </c>
      <c r="L419">
        <v>122</v>
      </c>
      <c r="M419">
        <v>35</v>
      </c>
      <c r="N419">
        <v>143</v>
      </c>
      <c r="O419">
        <v>152</v>
      </c>
      <c r="P419">
        <v>1</v>
      </c>
      <c r="Q419">
        <v>172</v>
      </c>
      <c r="R419">
        <v>1</v>
      </c>
      <c r="S419">
        <v>192</v>
      </c>
      <c r="T419">
        <v>201</v>
      </c>
      <c r="U419">
        <v>1</v>
      </c>
      <c r="V419">
        <f t="shared" si="12"/>
        <v>0</v>
      </c>
      <c r="X419">
        <f t="shared" si="13"/>
        <v>1942</v>
      </c>
    </row>
    <row r="420" spans="1:24">
      <c r="A420" s="1">
        <v>14</v>
      </c>
      <c r="B420">
        <v>18</v>
      </c>
      <c r="C420">
        <v>32</v>
      </c>
      <c r="D420">
        <v>45</v>
      </c>
      <c r="E420">
        <v>1943</v>
      </c>
      <c r="F420">
        <v>61</v>
      </c>
      <c r="G420">
        <v>72</v>
      </c>
      <c r="H420">
        <v>4</v>
      </c>
      <c r="I420">
        <v>92</v>
      </c>
      <c r="J420">
        <v>101</v>
      </c>
      <c r="K420">
        <v>4</v>
      </c>
      <c r="L420">
        <v>121</v>
      </c>
      <c r="M420">
        <v>23</v>
      </c>
      <c r="N420">
        <v>143</v>
      </c>
      <c r="O420">
        <v>152</v>
      </c>
      <c r="P420">
        <v>1</v>
      </c>
      <c r="Q420">
        <v>173</v>
      </c>
      <c r="R420">
        <v>1</v>
      </c>
      <c r="S420">
        <v>191</v>
      </c>
      <c r="T420">
        <v>201</v>
      </c>
      <c r="U420">
        <v>2</v>
      </c>
      <c r="V420">
        <f t="shared" si="12"/>
        <v>1</v>
      </c>
      <c r="X420">
        <f t="shared" si="13"/>
        <v>1946.5</v>
      </c>
    </row>
    <row r="421" spans="1:24">
      <c r="A421" s="1">
        <v>14</v>
      </c>
      <c r="B421">
        <v>18</v>
      </c>
      <c r="C421">
        <v>32</v>
      </c>
      <c r="D421">
        <v>49</v>
      </c>
      <c r="E421">
        <v>1950</v>
      </c>
      <c r="F421">
        <v>61</v>
      </c>
      <c r="G421">
        <v>74</v>
      </c>
      <c r="H421">
        <v>4</v>
      </c>
      <c r="I421">
        <v>93</v>
      </c>
      <c r="J421">
        <v>101</v>
      </c>
      <c r="K421">
        <v>1</v>
      </c>
      <c r="L421">
        <v>123</v>
      </c>
      <c r="M421">
        <v>34</v>
      </c>
      <c r="N421">
        <v>142</v>
      </c>
      <c r="O421">
        <v>152</v>
      </c>
      <c r="P421">
        <v>2</v>
      </c>
      <c r="Q421">
        <v>173</v>
      </c>
      <c r="R421">
        <v>1</v>
      </c>
      <c r="S421">
        <v>192</v>
      </c>
      <c r="T421">
        <v>201</v>
      </c>
      <c r="U421">
        <v>1</v>
      </c>
      <c r="V421">
        <f t="shared" si="12"/>
        <v>0</v>
      </c>
      <c r="X421">
        <f t="shared" si="13"/>
        <v>1951.5</v>
      </c>
    </row>
    <row r="422" spans="1:24">
      <c r="A422" s="1">
        <v>12</v>
      </c>
      <c r="B422">
        <v>36</v>
      </c>
      <c r="C422">
        <v>30</v>
      </c>
      <c r="D422">
        <v>49</v>
      </c>
      <c r="E422">
        <v>1953</v>
      </c>
      <c r="F422">
        <v>61</v>
      </c>
      <c r="G422">
        <v>75</v>
      </c>
      <c r="H422">
        <v>4</v>
      </c>
      <c r="I422">
        <v>93</v>
      </c>
      <c r="J422">
        <v>101</v>
      </c>
      <c r="K422">
        <v>4</v>
      </c>
      <c r="L422">
        <v>124</v>
      </c>
      <c r="M422">
        <v>61</v>
      </c>
      <c r="N422">
        <v>143</v>
      </c>
      <c r="O422">
        <v>153</v>
      </c>
      <c r="P422">
        <v>1</v>
      </c>
      <c r="Q422">
        <v>174</v>
      </c>
      <c r="R422">
        <v>1</v>
      </c>
      <c r="S422">
        <v>192</v>
      </c>
      <c r="T422">
        <v>201</v>
      </c>
      <c r="U422">
        <v>2</v>
      </c>
      <c r="V422">
        <f t="shared" si="12"/>
        <v>1</v>
      </c>
      <c r="X422">
        <f t="shared" si="13"/>
        <v>1955</v>
      </c>
    </row>
    <row r="423" spans="1:24">
      <c r="A423" s="1">
        <v>11</v>
      </c>
      <c r="B423">
        <v>6</v>
      </c>
      <c r="C423">
        <v>34</v>
      </c>
      <c r="D423">
        <v>43</v>
      </c>
      <c r="E423">
        <v>1957</v>
      </c>
      <c r="F423">
        <v>61</v>
      </c>
      <c r="G423">
        <v>74</v>
      </c>
      <c r="H423">
        <v>1</v>
      </c>
      <c r="I423">
        <v>92</v>
      </c>
      <c r="J423">
        <v>101</v>
      </c>
      <c r="K423">
        <v>4</v>
      </c>
      <c r="L423">
        <v>123</v>
      </c>
      <c r="M423">
        <v>31</v>
      </c>
      <c r="N423">
        <v>143</v>
      </c>
      <c r="O423">
        <v>152</v>
      </c>
      <c r="P423">
        <v>1</v>
      </c>
      <c r="Q423">
        <v>173</v>
      </c>
      <c r="R423">
        <v>1</v>
      </c>
      <c r="S423">
        <v>191</v>
      </c>
      <c r="T423">
        <v>201</v>
      </c>
      <c r="U423">
        <v>1</v>
      </c>
      <c r="V423">
        <f t="shared" si="12"/>
        <v>0</v>
      </c>
      <c r="X423">
        <f t="shared" si="13"/>
        <v>1959</v>
      </c>
    </row>
    <row r="424" spans="1:24">
      <c r="A424" s="1">
        <v>13</v>
      </c>
      <c r="B424">
        <v>18</v>
      </c>
      <c r="C424">
        <v>32</v>
      </c>
      <c r="D424">
        <v>40</v>
      </c>
      <c r="E424">
        <v>1961</v>
      </c>
      <c r="F424">
        <v>61</v>
      </c>
      <c r="G424">
        <v>75</v>
      </c>
      <c r="H424">
        <v>3</v>
      </c>
      <c r="I424">
        <v>92</v>
      </c>
      <c r="J424">
        <v>101</v>
      </c>
      <c r="K424">
        <v>2</v>
      </c>
      <c r="L424">
        <v>123</v>
      </c>
      <c r="M424">
        <v>23</v>
      </c>
      <c r="N424">
        <v>143</v>
      </c>
      <c r="O424">
        <v>152</v>
      </c>
      <c r="P424">
        <v>1</v>
      </c>
      <c r="Q424">
        <v>174</v>
      </c>
      <c r="R424">
        <v>1</v>
      </c>
      <c r="S424">
        <v>191</v>
      </c>
      <c r="T424">
        <v>201</v>
      </c>
      <c r="U424">
        <v>1</v>
      </c>
      <c r="V424">
        <f t="shared" si="12"/>
        <v>0</v>
      </c>
      <c r="X424">
        <f t="shared" si="13"/>
        <v>1962</v>
      </c>
    </row>
    <row r="425" spans="1:24">
      <c r="A425" s="1">
        <v>14</v>
      </c>
      <c r="B425">
        <v>12</v>
      </c>
      <c r="C425">
        <v>32</v>
      </c>
      <c r="D425">
        <v>43</v>
      </c>
      <c r="E425">
        <v>1963</v>
      </c>
      <c r="F425">
        <v>61</v>
      </c>
      <c r="G425">
        <v>74</v>
      </c>
      <c r="H425">
        <v>4</v>
      </c>
      <c r="I425">
        <v>93</v>
      </c>
      <c r="J425">
        <v>101</v>
      </c>
      <c r="K425">
        <v>2</v>
      </c>
      <c r="L425">
        <v>123</v>
      </c>
      <c r="M425">
        <v>31</v>
      </c>
      <c r="N425">
        <v>143</v>
      </c>
      <c r="O425">
        <v>151</v>
      </c>
      <c r="P425">
        <v>2</v>
      </c>
      <c r="Q425">
        <v>174</v>
      </c>
      <c r="R425">
        <v>2</v>
      </c>
      <c r="S425">
        <v>192</v>
      </c>
      <c r="T425">
        <v>201</v>
      </c>
      <c r="U425">
        <v>1</v>
      </c>
      <c r="V425">
        <f t="shared" si="12"/>
        <v>0</v>
      </c>
      <c r="X425">
        <f t="shared" si="13"/>
        <v>1964</v>
      </c>
    </row>
    <row r="426" spans="1:24">
      <c r="A426" s="1">
        <v>12</v>
      </c>
      <c r="B426">
        <v>24</v>
      </c>
      <c r="C426">
        <v>33</v>
      </c>
      <c r="D426">
        <v>40</v>
      </c>
      <c r="E426">
        <v>1965</v>
      </c>
      <c r="F426">
        <v>65</v>
      </c>
      <c r="G426">
        <v>73</v>
      </c>
      <c r="H426">
        <v>4</v>
      </c>
      <c r="I426">
        <v>92</v>
      </c>
      <c r="J426">
        <v>101</v>
      </c>
      <c r="K426">
        <v>4</v>
      </c>
      <c r="L426">
        <v>123</v>
      </c>
      <c r="M426">
        <v>42</v>
      </c>
      <c r="N426">
        <v>143</v>
      </c>
      <c r="O426">
        <v>151</v>
      </c>
      <c r="P426">
        <v>2</v>
      </c>
      <c r="Q426">
        <v>173</v>
      </c>
      <c r="R426">
        <v>1</v>
      </c>
      <c r="S426">
        <v>192</v>
      </c>
      <c r="T426">
        <v>201</v>
      </c>
      <c r="U426">
        <v>1</v>
      </c>
      <c r="V426">
        <f t="shared" si="12"/>
        <v>0</v>
      </c>
      <c r="X426">
        <f t="shared" si="13"/>
        <v>1966</v>
      </c>
    </row>
    <row r="427" spans="1:24">
      <c r="A427" s="1">
        <v>12</v>
      </c>
      <c r="B427">
        <v>24</v>
      </c>
      <c r="C427">
        <v>32</v>
      </c>
      <c r="D427">
        <v>43</v>
      </c>
      <c r="E427">
        <v>1967</v>
      </c>
      <c r="F427">
        <v>61</v>
      </c>
      <c r="G427">
        <v>75</v>
      </c>
      <c r="H427">
        <v>4</v>
      </c>
      <c r="I427">
        <v>92</v>
      </c>
      <c r="J427">
        <v>101</v>
      </c>
      <c r="K427">
        <v>4</v>
      </c>
      <c r="L427">
        <v>123</v>
      </c>
      <c r="M427">
        <v>20</v>
      </c>
      <c r="N427">
        <v>143</v>
      </c>
      <c r="O427">
        <v>152</v>
      </c>
      <c r="P427">
        <v>1</v>
      </c>
      <c r="Q427">
        <v>173</v>
      </c>
      <c r="R427">
        <v>1</v>
      </c>
      <c r="S427">
        <v>192</v>
      </c>
      <c r="T427">
        <v>201</v>
      </c>
      <c r="U427">
        <v>1</v>
      </c>
      <c r="V427">
        <f t="shared" si="12"/>
        <v>0</v>
      </c>
      <c r="X427">
        <f t="shared" si="13"/>
        <v>1972</v>
      </c>
    </row>
    <row r="428" spans="1:24">
      <c r="A428" s="1">
        <v>11</v>
      </c>
      <c r="B428">
        <v>36</v>
      </c>
      <c r="C428">
        <v>32</v>
      </c>
      <c r="D428">
        <v>46</v>
      </c>
      <c r="E428">
        <v>1977</v>
      </c>
      <c r="F428">
        <v>65</v>
      </c>
      <c r="G428">
        <v>75</v>
      </c>
      <c r="H428">
        <v>4</v>
      </c>
      <c r="I428">
        <v>93</v>
      </c>
      <c r="J428">
        <v>101</v>
      </c>
      <c r="K428">
        <v>4</v>
      </c>
      <c r="L428">
        <v>124</v>
      </c>
      <c r="M428">
        <v>40</v>
      </c>
      <c r="N428">
        <v>143</v>
      </c>
      <c r="O428">
        <v>152</v>
      </c>
      <c r="P428">
        <v>1</v>
      </c>
      <c r="Q428">
        <v>174</v>
      </c>
      <c r="R428">
        <v>1</v>
      </c>
      <c r="S428">
        <v>192</v>
      </c>
      <c r="T428">
        <v>201</v>
      </c>
      <c r="U428">
        <v>2</v>
      </c>
      <c r="V428">
        <f t="shared" si="12"/>
        <v>1</v>
      </c>
      <c r="X428">
        <f t="shared" si="13"/>
        <v>1978</v>
      </c>
    </row>
    <row r="429" spans="1:24">
      <c r="A429" s="1">
        <v>14</v>
      </c>
      <c r="B429">
        <v>15</v>
      </c>
      <c r="C429">
        <v>32</v>
      </c>
      <c r="D429">
        <v>43</v>
      </c>
      <c r="E429">
        <v>1979</v>
      </c>
      <c r="F429">
        <v>65</v>
      </c>
      <c r="G429">
        <v>75</v>
      </c>
      <c r="H429">
        <v>4</v>
      </c>
      <c r="I429">
        <v>93</v>
      </c>
      <c r="J429">
        <v>101</v>
      </c>
      <c r="K429">
        <v>2</v>
      </c>
      <c r="L429">
        <v>123</v>
      </c>
      <c r="M429">
        <v>35</v>
      </c>
      <c r="N429">
        <v>143</v>
      </c>
      <c r="O429">
        <v>152</v>
      </c>
      <c r="P429">
        <v>1</v>
      </c>
      <c r="Q429">
        <v>173</v>
      </c>
      <c r="R429">
        <v>1</v>
      </c>
      <c r="S429">
        <v>191</v>
      </c>
      <c r="T429">
        <v>201</v>
      </c>
      <c r="U429">
        <v>1</v>
      </c>
      <c r="V429">
        <f t="shared" si="12"/>
        <v>0</v>
      </c>
      <c r="X429">
        <f t="shared" si="13"/>
        <v>1979.5</v>
      </c>
    </row>
    <row r="430" spans="1:24">
      <c r="A430" s="1">
        <v>14</v>
      </c>
      <c r="B430">
        <v>9</v>
      </c>
      <c r="C430">
        <v>32</v>
      </c>
      <c r="D430">
        <v>42</v>
      </c>
      <c r="E430">
        <v>1980</v>
      </c>
      <c r="F430">
        <v>61</v>
      </c>
      <c r="G430">
        <v>72</v>
      </c>
      <c r="H430">
        <v>2</v>
      </c>
      <c r="I430">
        <v>92</v>
      </c>
      <c r="J430">
        <v>102</v>
      </c>
      <c r="K430">
        <v>2</v>
      </c>
      <c r="L430">
        <v>123</v>
      </c>
      <c r="M430">
        <v>19</v>
      </c>
      <c r="N430">
        <v>143</v>
      </c>
      <c r="O430">
        <v>151</v>
      </c>
      <c r="P430">
        <v>2</v>
      </c>
      <c r="Q430">
        <v>173</v>
      </c>
      <c r="R430">
        <v>1</v>
      </c>
      <c r="S430">
        <v>191</v>
      </c>
      <c r="T430">
        <v>201</v>
      </c>
      <c r="U430">
        <v>2</v>
      </c>
      <c r="V430">
        <f t="shared" si="12"/>
        <v>1</v>
      </c>
      <c r="X430">
        <f t="shared" si="13"/>
        <v>1982</v>
      </c>
    </row>
    <row r="431" spans="1:24">
      <c r="A431" s="1">
        <v>14</v>
      </c>
      <c r="B431">
        <v>18</v>
      </c>
      <c r="C431">
        <v>32</v>
      </c>
      <c r="D431">
        <v>42</v>
      </c>
      <c r="E431">
        <v>1984</v>
      </c>
      <c r="F431">
        <v>61</v>
      </c>
      <c r="G431">
        <v>73</v>
      </c>
      <c r="H431">
        <v>4</v>
      </c>
      <c r="I431">
        <v>93</v>
      </c>
      <c r="J431">
        <v>101</v>
      </c>
      <c r="K431">
        <v>4</v>
      </c>
      <c r="L431">
        <v>124</v>
      </c>
      <c r="M431">
        <v>47</v>
      </c>
      <c r="N431">
        <v>141</v>
      </c>
      <c r="O431">
        <v>153</v>
      </c>
      <c r="P431">
        <v>2</v>
      </c>
      <c r="Q431">
        <v>173</v>
      </c>
      <c r="R431">
        <v>1</v>
      </c>
      <c r="S431">
        <v>191</v>
      </c>
      <c r="T431">
        <v>201</v>
      </c>
      <c r="U431">
        <v>1</v>
      </c>
      <c r="V431">
        <f t="shared" si="12"/>
        <v>0</v>
      </c>
      <c r="X431">
        <f t="shared" si="13"/>
        <v>1985.5</v>
      </c>
    </row>
    <row r="432" spans="1:24">
      <c r="A432" s="1">
        <v>11</v>
      </c>
      <c r="B432">
        <v>24</v>
      </c>
      <c r="C432">
        <v>32</v>
      </c>
      <c r="D432">
        <v>43</v>
      </c>
      <c r="E432">
        <v>1987</v>
      </c>
      <c r="F432">
        <v>61</v>
      </c>
      <c r="G432">
        <v>73</v>
      </c>
      <c r="H432">
        <v>2</v>
      </c>
      <c r="I432">
        <v>93</v>
      </c>
      <c r="J432">
        <v>101</v>
      </c>
      <c r="K432">
        <v>4</v>
      </c>
      <c r="L432">
        <v>121</v>
      </c>
      <c r="M432">
        <v>21</v>
      </c>
      <c r="N432">
        <v>143</v>
      </c>
      <c r="O432">
        <v>151</v>
      </c>
      <c r="P432">
        <v>1</v>
      </c>
      <c r="Q432">
        <v>172</v>
      </c>
      <c r="R432">
        <v>2</v>
      </c>
      <c r="S432">
        <v>191</v>
      </c>
      <c r="T432">
        <v>201</v>
      </c>
      <c r="U432">
        <v>2</v>
      </c>
      <c r="V432">
        <f t="shared" si="12"/>
        <v>1</v>
      </c>
      <c r="X432">
        <f t="shared" si="13"/>
        <v>1991</v>
      </c>
    </row>
    <row r="433" spans="1:24">
      <c r="A433" s="1">
        <v>12</v>
      </c>
      <c r="B433">
        <v>12</v>
      </c>
      <c r="C433">
        <v>34</v>
      </c>
      <c r="D433">
        <v>40</v>
      </c>
      <c r="E433">
        <v>1995</v>
      </c>
      <c r="F433">
        <v>62</v>
      </c>
      <c r="G433">
        <v>72</v>
      </c>
      <c r="H433">
        <v>4</v>
      </c>
      <c r="I433">
        <v>93</v>
      </c>
      <c r="J433">
        <v>101</v>
      </c>
      <c r="K433">
        <v>1</v>
      </c>
      <c r="L433">
        <v>123</v>
      </c>
      <c r="M433">
        <v>27</v>
      </c>
      <c r="N433">
        <v>143</v>
      </c>
      <c r="O433">
        <v>152</v>
      </c>
      <c r="P433">
        <v>1</v>
      </c>
      <c r="Q433">
        <v>173</v>
      </c>
      <c r="R433">
        <v>1</v>
      </c>
      <c r="S433">
        <v>191</v>
      </c>
      <c r="T433">
        <v>201</v>
      </c>
      <c r="U433">
        <v>1</v>
      </c>
      <c r="V433">
        <f t="shared" si="12"/>
        <v>0</v>
      </c>
      <c r="X433">
        <f t="shared" si="13"/>
        <v>1998.5</v>
      </c>
    </row>
    <row r="434" spans="1:24">
      <c r="A434" s="1">
        <v>12</v>
      </c>
      <c r="B434">
        <v>12</v>
      </c>
      <c r="C434">
        <v>32</v>
      </c>
      <c r="D434">
        <v>40</v>
      </c>
      <c r="E434">
        <v>2002</v>
      </c>
      <c r="F434">
        <v>61</v>
      </c>
      <c r="G434">
        <v>74</v>
      </c>
      <c r="H434">
        <v>3</v>
      </c>
      <c r="I434">
        <v>93</v>
      </c>
      <c r="J434">
        <v>101</v>
      </c>
      <c r="K434">
        <v>4</v>
      </c>
      <c r="L434">
        <v>122</v>
      </c>
      <c r="M434">
        <v>30</v>
      </c>
      <c r="N434">
        <v>143</v>
      </c>
      <c r="O434">
        <v>151</v>
      </c>
      <c r="P434">
        <v>1</v>
      </c>
      <c r="Q434">
        <v>173</v>
      </c>
      <c r="R434">
        <v>2</v>
      </c>
      <c r="S434">
        <v>192</v>
      </c>
      <c r="T434">
        <v>201</v>
      </c>
      <c r="U434">
        <v>1</v>
      </c>
      <c r="V434">
        <f t="shared" si="12"/>
        <v>0</v>
      </c>
      <c r="X434">
        <f t="shared" si="13"/>
        <v>2007</v>
      </c>
    </row>
    <row r="435" spans="1:24">
      <c r="A435" s="1">
        <v>14</v>
      </c>
      <c r="B435">
        <v>12</v>
      </c>
      <c r="C435">
        <v>34</v>
      </c>
      <c r="D435">
        <v>46</v>
      </c>
      <c r="E435">
        <v>2012</v>
      </c>
      <c r="F435">
        <v>65</v>
      </c>
      <c r="G435">
        <v>74</v>
      </c>
      <c r="H435">
        <v>4</v>
      </c>
      <c r="I435">
        <v>92</v>
      </c>
      <c r="J435">
        <v>101</v>
      </c>
      <c r="K435">
        <v>2</v>
      </c>
      <c r="L435">
        <v>123</v>
      </c>
      <c r="M435">
        <v>61</v>
      </c>
      <c r="N435">
        <v>143</v>
      </c>
      <c r="O435">
        <v>152</v>
      </c>
      <c r="P435">
        <v>1</v>
      </c>
      <c r="Q435">
        <v>173</v>
      </c>
      <c r="R435">
        <v>1</v>
      </c>
      <c r="S435">
        <v>191</v>
      </c>
      <c r="T435">
        <v>201</v>
      </c>
      <c r="U435">
        <v>1</v>
      </c>
      <c r="V435">
        <f t="shared" si="12"/>
        <v>0</v>
      </c>
      <c r="X435">
        <f t="shared" si="13"/>
        <v>2017</v>
      </c>
    </row>
    <row r="436" spans="1:24">
      <c r="A436" s="1">
        <v>14</v>
      </c>
      <c r="B436">
        <v>24</v>
      </c>
      <c r="C436">
        <v>34</v>
      </c>
      <c r="D436">
        <v>40</v>
      </c>
      <c r="E436">
        <v>2022</v>
      </c>
      <c r="F436">
        <v>61</v>
      </c>
      <c r="G436">
        <v>73</v>
      </c>
      <c r="H436">
        <v>4</v>
      </c>
      <c r="I436">
        <v>92</v>
      </c>
      <c r="J436">
        <v>101</v>
      </c>
      <c r="K436">
        <v>4</v>
      </c>
      <c r="L436">
        <v>123</v>
      </c>
      <c r="M436">
        <v>37</v>
      </c>
      <c r="N436">
        <v>143</v>
      </c>
      <c r="O436">
        <v>152</v>
      </c>
      <c r="P436">
        <v>1</v>
      </c>
      <c r="Q436">
        <v>173</v>
      </c>
      <c r="R436">
        <v>1</v>
      </c>
      <c r="S436">
        <v>192</v>
      </c>
      <c r="T436">
        <v>201</v>
      </c>
      <c r="U436">
        <v>1</v>
      </c>
      <c r="V436">
        <f t="shared" si="12"/>
        <v>0</v>
      </c>
      <c r="X436">
        <f t="shared" si="13"/>
        <v>2025</v>
      </c>
    </row>
    <row r="437" spans="1:24">
      <c r="A437" s="1">
        <v>12</v>
      </c>
      <c r="B437">
        <v>12</v>
      </c>
      <c r="C437">
        <v>32</v>
      </c>
      <c r="D437">
        <v>41</v>
      </c>
      <c r="E437">
        <v>2028</v>
      </c>
      <c r="F437">
        <v>65</v>
      </c>
      <c r="G437">
        <v>73</v>
      </c>
      <c r="H437">
        <v>4</v>
      </c>
      <c r="I437">
        <v>93</v>
      </c>
      <c r="J437">
        <v>101</v>
      </c>
      <c r="K437">
        <v>2</v>
      </c>
      <c r="L437">
        <v>123</v>
      </c>
      <c r="M437">
        <v>30</v>
      </c>
      <c r="N437">
        <v>143</v>
      </c>
      <c r="O437">
        <v>152</v>
      </c>
      <c r="P437">
        <v>1</v>
      </c>
      <c r="Q437">
        <v>173</v>
      </c>
      <c r="R437">
        <v>1</v>
      </c>
      <c r="S437">
        <v>191</v>
      </c>
      <c r="T437">
        <v>201</v>
      </c>
      <c r="U437">
        <v>1</v>
      </c>
      <c r="V437">
        <f t="shared" si="12"/>
        <v>0</v>
      </c>
      <c r="X437">
        <f t="shared" si="13"/>
        <v>2028</v>
      </c>
    </row>
    <row r="438" spans="1:24">
      <c r="A438" s="1">
        <v>14</v>
      </c>
      <c r="B438">
        <v>24</v>
      </c>
      <c r="C438">
        <v>34</v>
      </c>
      <c r="D438">
        <v>42</v>
      </c>
      <c r="E438">
        <v>2028</v>
      </c>
      <c r="F438">
        <v>61</v>
      </c>
      <c r="G438">
        <v>74</v>
      </c>
      <c r="H438">
        <v>2</v>
      </c>
      <c r="I438">
        <v>93</v>
      </c>
      <c r="J438">
        <v>101</v>
      </c>
      <c r="K438">
        <v>2</v>
      </c>
      <c r="L438">
        <v>122</v>
      </c>
      <c r="M438">
        <v>30</v>
      </c>
      <c r="N438">
        <v>143</v>
      </c>
      <c r="O438">
        <v>152</v>
      </c>
      <c r="P438">
        <v>2</v>
      </c>
      <c r="Q438">
        <v>172</v>
      </c>
      <c r="R438">
        <v>1</v>
      </c>
      <c r="S438">
        <v>191</v>
      </c>
      <c r="T438">
        <v>201</v>
      </c>
      <c r="U438">
        <v>1</v>
      </c>
      <c r="V438">
        <f t="shared" si="12"/>
        <v>0</v>
      </c>
      <c r="X438">
        <f t="shared" si="13"/>
        <v>2029</v>
      </c>
    </row>
    <row r="439" spans="1:24">
      <c r="A439" s="1">
        <v>12</v>
      </c>
      <c r="B439">
        <v>9</v>
      </c>
      <c r="C439">
        <v>32</v>
      </c>
      <c r="D439">
        <v>42</v>
      </c>
      <c r="E439">
        <v>2030</v>
      </c>
      <c r="F439">
        <v>65</v>
      </c>
      <c r="G439">
        <v>74</v>
      </c>
      <c r="H439">
        <v>2</v>
      </c>
      <c r="I439">
        <v>93</v>
      </c>
      <c r="J439">
        <v>101</v>
      </c>
      <c r="K439">
        <v>1</v>
      </c>
      <c r="L439">
        <v>123</v>
      </c>
      <c r="M439">
        <v>24</v>
      </c>
      <c r="N439">
        <v>143</v>
      </c>
      <c r="O439">
        <v>152</v>
      </c>
      <c r="P439">
        <v>1</v>
      </c>
      <c r="Q439">
        <v>173</v>
      </c>
      <c r="R439">
        <v>1</v>
      </c>
      <c r="S439">
        <v>192</v>
      </c>
      <c r="T439">
        <v>201</v>
      </c>
      <c r="U439">
        <v>1</v>
      </c>
      <c r="V439">
        <f t="shared" si="12"/>
        <v>0</v>
      </c>
      <c r="X439">
        <f t="shared" si="13"/>
        <v>2031</v>
      </c>
    </row>
    <row r="440" spans="1:24">
      <c r="A440" s="1">
        <v>14</v>
      </c>
      <c r="B440">
        <v>24</v>
      </c>
      <c r="C440">
        <v>33</v>
      </c>
      <c r="D440">
        <v>40</v>
      </c>
      <c r="E440">
        <v>2032</v>
      </c>
      <c r="F440">
        <v>61</v>
      </c>
      <c r="G440">
        <v>75</v>
      </c>
      <c r="H440">
        <v>4</v>
      </c>
      <c r="I440">
        <v>93</v>
      </c>
      <c r="J440">
        <v>101</v>
      </c>
      <c r="K440">
        <v>4</v>
      </c>
      <c r="L440">
        <v>124</v>
      </c>
      <c r="M440">
        <v>60</v>
      </c>
      <c r="N440">
        <v>143</v>
      </c>
      <c r="O440">
        <v>153</v>
      </c>
      <c r="P440">
        <v>2</v>
      </c>
      <c r="Q440">
        <v>173</v>
      </c>
      <c r="R440">
        <v>1</v>
      </c>
      <c r="S440">
        <v>192</v>
      </c>
      <c r="T440">
        <v>201</v>
      </c>
      <c r="U440">
        <v>1</v>
      </c>
      <c r="V440">
        <f t="shared" si="12"/>
        <v>0</v>
      </c>
      <c r="X440">
        <f t="shared" si="13"/>
        <v>2035.5</v>
      </c>
    </row>
    <row r="441" spans="1:24">
      <c r="A441" s="1">
        <v>12</v>
      </c>
      <c r="B441">
        <v>24</v>
      </c>
      <c r="C441">
        <v>32</v>
      </c>
      <c r="D441">
        <v>43</v>
      </c>
      <c r="E441">
        <v>2039</v>
      </c>
      <c r="F441">
        <v>61</v>
      </c>
      <c r="G441">
        <v>72</v>
      </c>
      <c r="H441">
        <v>1</v>
      </c>
      <c r="I441">
        <v>94</v>
      </c>
      <c r="J441">
        <v>101</v>
      </c>
      <c r="K441">
        <v>1</v>
      </c>
      <c r="L441">
        <v>122</v>
      </c>
      <c r="M441">
        <v>22</v>
      </c>
      <c r="N441">
        <v>143</v>
      </c>
      <c r="O441">
        <v>152</v>
      </c>
      <c r="P441">
        <v>1</v>
      </c>
      <c r="Q441">
        <v>173</v>
      </c>
      <c r="R441">
        <v>1</v>
      </c>
      <c r="S441">
        <v>192</v>
      </c>
      <c r="T441">
        <v>201</v>
      </c>
      <c r="U441">
        <v>2</v>
      </c>
      <c r="V441">
        <f t="shared" si="12"/>
        <v>1</v>
      </c>
      <c r="X441">
        <f t="shared" si="13"/>
        <v>2039</v>
      </c>
    </row>
    <row r="442" spans="1:24">
      <c r="A442" s="1">
        <v>11</v>
      </c>
      <c r="B442">
        <v>18</v>
      </c>
      <c r="C442">
        <v>32</v>
      </c>
      <c r="D442">
        <v>42</v>
      </c>
      <c r="E442">
        <v>2039</v>
      </c>
      <c r="F442">
        <v>61</v>
      </c>
      <c r="G442">
        <v>73</v>
      </c>
      <c r="H442">
        <v>1</v>
      </c>
      <c r="I442">
        <v>92</v>
      </c>
      <c r="J442">
        <v>101</v>
      </c>
      <c r="K442">
        <v>4</v>
      </c>
      <c r="L442">
        <v>121</v>
      </c>
      <c r="M442">
        <v>20</v>
      </c>
      <c r="N442">
        <v>141</v>
      </c>
      <c r="O442">
        <v>151</v>
      </c>
      <c r="P442">
        <v>1</v>
      </c>
      <c r="Q442">
        <v>173</v>
      </c>
      <c r="R442">
        <v>1</v>
      </c>
      <c r="S442">
        <v>191</v>
      </c>
      <c r="T442">
        <v>201</v>
      </c>
      <c r="U442">
        <v>2</v>
      </c>
      <c r="V442">
        <f t="shared" si="12"/>
        <v>1</v>
      </c>
      <c r="X442">
        <f t="shared" si="13"/>
        <v>2045</v>
      </c>
    </row>
    <row r="443" spans="1:24">
      <c r="A443" s="1">
        <v>14</v>
      </c>
      <c r="B443">
        <v>18</v>
      </c>
      <c r="C443">
        <v>32</v>
      </c>
      <c r="D443">
        <v>43</v>
      </c>
      <c r="E443">
        <v>2051</v>
      </c>
      <c r="F443">
        <v>61</v>
      </c>
      <c r="G443">
        <v>72</v>
      </c>
      <c r="H443">
        <v>4</v>
      </c>
      <c r="I443">
        <v>93</v>
      </c>
      <c r="J443">
        <v>101</v>
      </c>
      <c r="K443">
        <v>1</v>
      </c>
      <c r="L443">
        <v>121</v>
      </c>
      <c r="M443">
        <v>33</v>
      </c>
      <c r="N443">
        <v>143</v>
      </c>
      <c r="O443">
        <v>152</v>
      </c>
      <c r="P443">
        <v>1</v>
      </c>
      <c r="Q443">
        <v>173</v>
      </c>
      <c r="R443">
        <v>1</v>
      </c>
      <c r="S443">
        <v>191</v>
      </c>
      <c r="T443">
        <v>201</v>
      </c>
      <c r="U443">
        <v>1</v>
      </c>
      <c r="V443">
        <f t="shared" si="12"/>
        <v>0</v>
      </c>
      <c r="X443">
        <f t="shared" si="13"/>
        <v>2054.5</v>
      </c>
    </row>
    <row r="444" spans="1:24">
      <c r="A444" s="1">
        <v>14</v>
      </c>
      <c r="B444">
        <v>24</v>
      </c>
      <c r="C444">
        <v>34</v>
      </c>
      <c r="D444">
        <v>45</v>
      </c>
      <c r="E444">
        <v>2058</v>
      </c>
      <c r="F444">
        <v>61</v>
      </c>
      <c r="G444">
        <v>73</v>
      </c>
      <c r="H444">
        <v>4</v>
      </c>
      <c r="I444">
        <v>91</v>
      </c>
      <c r="J444">
        <v>101</v>
      </c>
      <c r="K444">
        <v>2</v>
      </c>
      <c r="L444">
        <v>121</v>
      </c>
      <c r="M444">
        <v>33</v>
      </c>
      <c r="N444">
        <v>143</v>
      </c>
      <c r="O444">
        <v>152</v>
      </c>
      <c r="P444">
        <v>2</v>
      </c>
      <c r="Q444">
        <v>173</v>
      </c>
      <c r="R444">
        <v>1</v>
      </c>
      <c r="S444">
        <v>192</v>
      </c>
      <c r="T444">
        <v>201</v>
      </c>
      <c r="U444">
        <v>1</v>
      </c>
      <c r="V444">
        <f t="shared" si="12"/>
        <v>0</v>
      </c>
      <c r="X444">
        <f t="shared" si="13"/>
        <v>2060.5</v>
      </c>
    </row>
    <row r="445" spans="1:24">
      <c r="A445" s="1">
        <v>12</v>
      </c>
      <c r="B445">
        <v>6</v>
      </c>
      <c r="C445">
        <v>32</v>
      </c>
      <c r="D445">
        <v>43</v>
      </c>
      <c r="E445">
        <v>2063</v>
      </c>
      <c r="F445">
        <v>61</v>
      </c>
      <c r="G445">
        <v>72</v>
      </c>
      <c r="H445">
        <v>4</v>
      </c>
      <c r="I445">
        <v>94</v>
      </c>
      <c r="J445">
        <v>101</v>
      </c>
      <c r="K445">
        <v>3</v>
      </c>
      <c r="L445">
        <v>123</v>
      </c>
      <c r="M445">
        <v>30</v>
      </c>
      <c r="N445">
        <v>143</v>
      </c>
      <c r="O445">
        <v>151</v>
      </c>
      <c r="P445">
        <v>1</v>
      </c>
      <c r="Q445">
        <v>174</v>
      </c>
      <c r="R445">
        <v>1</v>
      </c>
      <c r="S445">
        <v>192</v>
      </c>
      <c r="T445">
        <v>201</v>
      </c>
      <c r="U445">
        <v>1</v>
      </c>
      <c r="V445">
        <f t="shared" si="12"/>
        <v>0</v>
      </c>
      <c r="X445">
        <f t="shared" si="13"/>
        <v>2063.5</v>
      </c>
    </row>
    <row r="446" spans="1:24">
      <c r="A446" s="1">
        <v>12</v>
      </c>
      <c r="B446">
        <v>24</v>
      </c>
      <c r="C446">
        <v>33</v>
      </c>
      <c r="D446">
        <v>42</v>
      </c>
      <c r="E446">
        <v>2064</v>
      </c>
      <c r="F446">
        <v>61</v>
      </c>
      <c r="G446">
        <v>71</v>
      </c>
      <c r="H446">
        <v>3</v>
      </c>
      <c r="I446">
        <v>92</v>
      </c>
      <c r="J446">
        <v>101</v>
      </c>
      <c r="K446">
        <v>2</v>
      </c>
      <c r="L446">
        <v>122</v>
      </c>
      <c r="M446">
        <v>34</v>
      </c>
      <c r="N446">
        <v>143</v>
      </c>
      <c r="O446">
        <v>152</v>
      </c>
      <c r="P446">
        <v>1</v>
      </c>
      <c r="Q446">
        <v>174</v>
      </c>
      <c r="R446">
        <v>1</v>
      </c>
      <c r="S446">
        <v>192</v>
      </c>
      <c r="T446">
        <v>201</v>
      </c>
      <c r="U446">
        <v>2</v>
      </c>
      <c r="V446">
        <f t="shared" si="12"/>
        <v>1</v>
      </c>
      <c r="X446">
        <f t="shared" si="13"/>
        <v>2066.5</v>
      </c>
    </row>
    <row r="447" spans="1:24">
      <c r="A447" s="1">
        <v>14</v>
      </c>
      <c r="B447">
        <v>10</v>
      </c>
      <c r="C447">
        <v>34</v>
      </c>
      <c r="D447">
        <v>42</v>
      </c>
      <c r="E447">
        <v>2069</v>
      </c>
      <c r="F447">
        <v>65</v>
      </c>
      <c r="G447">
        <v>73</v>
      </c>
      <c r="H447">
        <v>2</v>
      </c>
      <c r="I447">
        <v>94</v>
      </c>
      <c r="J447">
        <v>101</v>
      </c>
      <c r="K447">
        <v>1</v>
      </c>
      <c r="L447">
        <v>123</v>
      </c>
      <c r="M447">
        <v>26</v>
      </c>
      <c r="N447">
        <v>143</v>
      </c>
      <c r="O447">
        <v>152</v>
      </c>
      <c r="P447">
        <v>2</v>
      </c>
      <c r="Q447">
        <v>173</v>
      </c>
      <c r="R447">
        <v>1</v>
      </c>
      <c r="S447">
        <v>191</v>
      </c>
      <c r="T447">
        <v>202</v>
      </c>
      <c r="U447">
        <v>1</v>
      </c>
      <c r="V447">
        <f t="shared" si="12"/>
        <v>0</v>
      </c>
      <c r="X447">
        <f t="shared" si="13"/>
        <v>2071</v>
      </c>
    </row>
    <row r="448" spans="1:24">
      <c r="A448" s="1">
        <v>14</v>
      </c>
      <c r="B448">
        <v>12</v>
      </c>
      <c r="C448">
        <v>32</v>
      </c>
      <c r="D448">
        <v>43</v>
      </c>
      <c r="E448">
        <v>2073</v>
      </c>
      <c r="F448">
        <v>62</v>
      </c>
      <c r="G448">
        <v>73</v>
      </c>
      <c r="H448">
        <v>4</v>
      </c>
      <c r="I448">
        <v>92</v>
      </c>
      <c r="J448">
        <v>102</v>
      </c>
      <c r="K448">
        <v>2</v>
      </c>
      <c r="L448">
        <v>121</v>
      </c>
      <c r="M448">
        <v>28</v>
      </c>
      <c r="N448">
        <v>143</v>
      </c>
      <c r="O448">
        <v>152</v>
      </c>
      <c r="P448">
        <v>1</v>
      </c>
      <c r="Q448">
        <v>173</v>
      </c>
      <c r="R448">
        <v>1</v>
      </c>
      <c r="S448">
        <v>191</v>
      </c>
      <c r="T448">
        <v>201</v>
      </c>
      <c r="U448">
        <v>1</v>
      </c>
      <c r="V448">
        <f t="shared" si="12"/>
        <v>0</v>
      </c>
      <c r="X448">
        <f t="shared" si="13"/>
        <v>2076.5</v>
      </c>
    </row>
    <row r="449" spans="1:24">
      <c r="A449" s="1">
        <v>14</v>
      </c>
      <c r="B449">
        <v>6</v>
      </c>
      <c r="C449">
        <v>34</v>
      </c>
      <c r="D449">
        <v>40</v>
      </c>
      <c r="E449">
        <v>2080</v>
      </c>
      <c r="F449">
        <v>63</v>
      </c>
      <c r="G449">
        <v>73</v>
      </c>
      <c r="H449">
        <v>1</v>
      </c>
      <c r="I449">
        <v>94</v>
      </c>
      <c r="J449">
        <v>101</v>
      </c>
      <c r="K449">
        <v>2</v>
      </c>
      <c r="L449">
        <v>123</v>
      </c>
      <c r="M449">
        <v>24</v>
      </c>
      <c r="N449">
        <v>143</v>
      </c>
      <c r="O449">
        <v>152</v>
      </c>
      <c r="P449">
        <v>1</v>
      </c>
      <c r="Q449">
        <v>173</v>
      </c>
      <c r="R449">
        <v>1</v>
      </c>
      <c r="S449">
        <v>191</v>
      </c>
      <c r="T449">
        <v>201</v>
      </c>
      <c r="U449">
        <v>1</v>
      </c>
      <c r="V449">
        <f t="shared" si="12"/>
        <v>0</v>
      </c>
      <c r="X449">
        <f t="shared" si="13"/>
        <v>2088</v>
      </c>
    </row>
    <row r="450" spans="1:24">
      <c r="A450" s="1">
        <v>14</v>
      </c>
      <c r="B450">
        <v>12</v>
      </c>
      <c r="C450">
        <v>34</v>
      </c>
      <c r="D450">
        <v>46</v>
      </c>
      <c r="E450">
        <v>2096</v>
      </c>
      <c r="F450">
        <v>61</v>
      </c>
      <c r="G450">
        <v>74</v>
      </c>
      <c r="H450">
        <v>2</v>
      </c>
      <c r="I450">
        <v>93</v>
      </c>
      <c r="J450">
        <v>101</v>
      </c>
      <c r="K450">
        <v>3</v>
      </c>
      <c r="L450">
        <v>121</v>
      </c>
      <c r="M450">
        <v>49</v>
      </c>
      <c r="N450">
        <v>143</v>
      </c>
      <c r="O450">
        <v>152</v>
      </c>
      <c r="P450">
        <v>1</v>
      </c>
      <c r="Q450">
        <v>172</v>
      </c>
      <c r="R450">
        <v>2</v>
      </c>
      <c r="S450">
        <v>191</v>
      </c>
      <c r="T450">
        <v>201</v>
      </c>
      <c r="U450">
        <v>1</v>
      </c>
      <c r="V450">
        <f t="shared" ref="V450:V513" si="14">U450-1</f>
        <v>0</v>
      </c>
      <c r="X450">
        <f t="shared" si="13"/>
        <v>2098</v>
      </c>
    </row>
    <row r="451" spans="1:24">
      <c r="A451" s="1">
        <v>13</v>
      </c>
      <c r="B451">
        <v>18</v>
      </c>
      <c r="C451">
        <v>32</v>
      </c>
      <c r="D451">
        <v>43</v>
      </c>
      <c r="E451">
        <v>2100</v>
      </c>
      <c r="F451">
        <v>61</v>
      </c>
      <c r="G451">
        <v>73</v>
      </c>
      <c r="H451">
        <v>4</v>
      </c>
      <c r="I451">
        <v>93</v>
      </c>
      <c r="J451">
        <v>102</v>
      </c>
      <c r="K451">
        <v>2</v>
      </c>
      <c r="L451">
        <v>121</v>
      </c>
      <c r="M451">
        <v>37</v>
      </c>
      <c r="N451">
        <v>142</v>
      </c>
      <c r="O451">
        <v>152</v>
      </c>
      <c r="P451">
        <v>1</v>
      </c>
      <c r="Q451">
        <v>173</v>
      </c>
      <c r="R451">
        <v>1</v>
      </c>
      <c r="S451">
        <v>191</v>
      </c>
      <c r="T451">
        <v>201</v>
      </c>
      <c r="U451">
        <v>2</v>
      </c>
      <c r="V451">
        <f t="shared" si="14"/>
        <v>1</v>
      </c>
      <c r="X451">
        <f t="shared" si="13"/>
        <v>2100.5</v>
      </c>
    </row>
    <row r="452" spans="1:24">
      <c r="A452" s="1">
        <v>12</v>
      </c>
      <c r="B452">
        <v>13</v>
      </c>
      <c r="C452">
        <v>32</v>
      </c>
      <c r="D452">
        <v>43</v>
      </c>
      <c r="E452">
        <v>2101</v>
      </c>
      <c r="F452">
        <v>61</v>
      </c>
      <c r="G452">
        <v>72</v>
      </c>
      <c r="H452">
        <v>2</v>
      </c>
      <c r="I452">
        <v>92</v>
      </c>
      <c r="J452">
        <v>103</v>
      </c>
      <c r="K452">
        <v>4</v>
      </c>
      <c r="L452">
        <v>122</v>
      </c>
      <c r="M452">
        <v>23</v>
      </c>
      <c r="N452">
        <v>143</v>
      </c>
      <c r="O452">
        <v>152</v>
      </c>
      <c r="P452">
        <v>1</v>
      </c>
      <c r="Q452">
        <v>172</v>
      </c>
      <c r="R452">
        <v>1</v>
      </c>
      <c r="S452">
        <v>191</v>
      </c>
      <c r="T452">
        <v>201</v>
      </c>
      <c r="U452">
        <v>1</v>
      </c>
      <c r="V452">
        <f t="shared" si="14"/>
        <v>0</v>
      </c>
      <c r="X452">
        <f t="shared" si="13"/>
        <v>2104.5</v>
      </c>
    </row>
    <row r="453" spans="1:24">
      <c r="A453" s="1">
        <v>14</v>
      </c>
      <c r="B453">
        <v>6</v>
      </c>
      <c r="C453">
        <v>32</v>
      </c>
      <c r="D453">
        <v>43</v>
      </c>
      <c r="E453">
        <v>2108</v>
      </c>
      <c r="F453">
        <v>61</v>
      </c>
      <c r="G453">
        <v>74</v>
      </c>
      <c r="H453">
        <v>2</v>
      </c>
      <c r="I453">
        <v>94</v>
      </c>
      <c r="J453">
        <v>101</v>
      </c>
      <c r="K453">
        <v>2</v>
      </c>
      <c r="L453">
        <v>121</v>
      </c>
      <c r="M453">
        <v>29</v>
      </c>
      <c r="N453">
        <v>143</v>
      </c>
      <c r="O453">
        <v>151</v>
      </c>
      <c r="P453">
        <v>1</v>
      </c>
      <c r="Q453">
        <v>173</v>
      </c>
      <c r="R453">
        <v>1</v>
      </c>
      <c r="S453">
        <v>191</v>
      </c>
      <c r="T453">
        <v>201</v>
      </c>
      <c r="U453">
        <v>1</v>
      </c>
      <c r="V453">
        <f t="shared" si="14"/>
        <v>0</v>
      </c>
      <c r="X453">
        <f t="shared" ref="X453:X516" si="15">(E453+E454)/2</f>
        <v>2112</v>
      </c>
    </row>
    <row r="454" spans="1:24">
      <c r="A454" s="1">
        <v>13</v>
      </c>
      <c r="B454">
        <v>6</v>
      </c>
      <c r="C454">
        <v>32</v>
      </c>
      <c r="D454">
        <v>42</v>
      </c>
      <c r="E454">
        <v>2116</v>
      </c>
      <c r="F454">
        <v>61</v>
      </c>
      <c r="G454">
        <v>73</v>
      </c>
      <c r="H454">
        <v>2</v>
      </c>
      <c r="I454">
        <v>93</v>
      </c>
      <c r="J454">
        <v>101</v>
      </c>
      <c r="K454">
        <v>2</v>
      </c>
      <c r="L454">
        <v>121</v>
      </c>
      <c r="M454">
        <v>41</v>
      </c>
      <c r="N454">
        <v>143</v>
      </c>
      <c r="O454">
        <v>152</v>
      </c>
      <c r="P454">
        <v>1</v>
      </c>
      <c r="Q454">
        <v>173</v>
      </c>
      <c r="R454">
        <v>1</v>
      </c>
      <c r="S454">
        <v>192</v>
      </c>
      <c r="T454">
        <v>201</v>
      </c>
      <c r="U454">
        <v>1</v>
      </c>
      <c r="V454">
        <f t="shared" si="14"/>
        <v>0</v>
      </c>
      <c r="X454">
        <f t="shared" si="15"/>
        <v>2117</v>
      </c>
    </row>
    <row r="455" spans="1:24">
      <c r="A455" s="1">
        <v>12</v>
      </c>
      <c r="B455">
        <v>9</v>
      </c>
      <c r="C455">
        <v>32</v>
      </c>
      <c r="D455">
        <v>43</v>
      </c>
      <c r="E455">
        <v>2118</v>
      </c>
      <c r="F455">
        <v>61</v>
      </c>
      <c r="G455">
        <v>73</v>
      </c>
      <c r="H455">
        <v>2</v>
      </c>
      <c r="I455">
        <v>93</v>
      </c>
      <c r="J455">
        <v>101</v>
      </c>
      <c r="K455">
        <v>2</v>
      </c>
      <c r="L455">
        <v>121</v>
      </c>
      <c r="M455">
        <v>37</v>
      </c>
      <c r="N455">
        <v>143</v>
      </c>
      <c r="O455">
        <v>152</v>
      </c>
      <c r="P455">
        <v>1</v>
      </c>
      <c r="Q455">
        <v>172</v>
      </c>
      <c r="R455">
        <v>2</v>
      </c>
      <c r="S455">
        <v>191</v>
      </c>
      <c r="T455">
        <v>201</v>
      </c>
      <c r="U455">
        <v>1</v>
      </c>
      <c r="V455">
        <f t="shared" si="14"/>
        <v>0</v>
      </c>
      <c r="X455">
        <f t="shared" si="15"/>
        <v>2119.5</v>
      </c>
    </row>
    <row r="456" spans="1:24">
      <c r="A456" s="1">
        <v>11</v>
      </c>
      <c r="B456">
        <v>12</v>
      </c>
      <c r="C456">
        <v>34</v>
      </c>
      <c r="D456">
        <v>40</v>
      </c>
      <c r="E456">
        <v>2121</v>
      </c>
      <c r="F456">
        <v>61</v>
      </c>
      <c r="G456">
        <v>73</v>
      </c>
      <c r="H456">
        <v>4</v>
      </c>
      <c r="I456">
        <v>93</v>
      </c>
      <c r="J456">
        <v>101</v>
      </c>
      <c r="K456">
        <v>2</v>
      </c>
      <c r="L456">
        <v>122</v>
      </c>
      <c r="M456">
        <v>30</v>
      </c>
      <c r="N456">
        <v>143</v>
      </c>
      <c r="O456">
        <v>152</v>
      </c>
      <c r="P456">
        <v>2</v>
      </c>
      <c r="Q456">
        <v>173</v>
      </c>
      <c r="R456">
        <v>1</v>
      </c>
      <c r="S456">
        <v>191</v>
      </c>
      <c r="T456">
        <v>201</v>
      </c>
      <c r="U456">
        <v>1</v>
      </c>
      <c r="V456">
        <f t="shared" si="14"/>
        <v>0</v>
      </c>
      <c r="X456">
        <f t="shared" si="15"/>
        <v>2121.5</v>
      </c>
    </row>
    <row r="457" spans="1:24">
      <c r="A457" s="1">
        <v>11</v>
      </c>
      <c r="B457">
        <v>12</v>
      </c>
      <c r="C457">
        <v>34</v>
      </c>
      <c r="D457">
        <v>40</v>
      </c>
      <c r="E457">
        <v>2122</v>
      </c>
      <c r="F457">
        <v>61</v>
      </c>
      <c r="G457">
        <v>73</v>
      </c>
      <c r="H457">
        <v>3</v>
      </c>
      <c r="I457">
        <v>93</v>
      </c>
      <c r="J457">
        <v>101</v>
      </c>
      <c r="K457">
        <v>2</v>
      </c>
      <c r="L457">
        <v>121</v>
      </c>
      <c r="M457">
        <v>39</v>
      </c>
      <c r="N457">
        <v>143</v>
      </c>
      <c r="O457">
        <v>151</v>
      </c>
      <c r="P457">
        <v>2</v>
      </c>
      <c r="Q457">
        <v>172</v>
      </c>
      <c r="R457">
        <v>2</v>
      </c>
      <c r="S457">
        <v>191</v>
      </c>
      <c r="T457">
        <v>202</v>
      </c>
      <c r="U457">
        <v>1</v>
      </c>
      <c r="V457">
        <f t="shared" si="14"/>
        <v>0</v>
      </c>
      <c r="X457">
        <f t="shared" si="15"/>
        <v>2123</v>
      </c>
    </row>
    <row r="458" spans="1:24">
      <c r="A458" s="1">
        <v>11</v>
      </c>
      <c r="B458">
        <v>18</v>
      </c>
      <c r="C458">
        <v>34</v>
      </c>
      <c r="D458">
        <v>42</v>
      </c>
      <c r="E458">
        <v>2124</v>
      </c>
      <c r="F458">
        <v>61</v>
      </c>
      <c r="G458">
        <v>73</v>
      </c>
      <c r="H458">
        <v>4</v>
      </c>
      <c r="I458">
        <v>92</v>
      </c>
      <c r="J458">
        <v>101</v>
      </c>
      <c r="K458">
        <v>4</v>
      </c>
      <c r="L458">
        <v>121</v>
      </c>
      <c r="M458">
        <v>24</v>
      </c>
      <c r="N458">
        <v>143</v>
      </c>
      <c r="O458">
        <v>151</v>
      </c>
      <c r="P458">
        <v>2</v>
      </c>
      <c r="Q458">
        <v>173</v>
      </c>
      <c r="R458">
        <v>1</v>
      </c>
      <c r="S458">
        <v>191</v>
      </c>
      <c r="T458">
        <v>201</v>
      </c>
      <c r="U458">
        <v>2</v>
      </c>
      <c r="V458">
        <f t="shared" si="14"/>
        <v>1</v>
      </c>
      <c r="X458">
        <f t="shared" si="15"/>
        <v>2128</v>
      </c>
    </row>
    <row r="459" spans="1:24">
      <c r="A459" s="1">
        <v>11</v>
      </c>
      <c r="B459">
        <v>10</v>
      </c>
      <c r="C459">
        <v>34</v>
      </c>
      <c r="D459">
        <v>42</v>
      </c>
      <c r="E459">
        <v>2132</v>
      </c>
      <c r="F459">
        <v>65</v>
      </c>
      <c r="G459">
        <v>72</v>
      </c>
      <c r="H459">
        <v>2</v>
      </c>
      <c r="I459">
        <v>92</v>
      </c>
      <c r="J459">
        <v>102</v>
      </c>
      <c r="K459">
        <v>3</v>
      </c>
      <c r="L459">
        <v>121</v>
      </c>
      <c r="M459">
        <v>27</v>
      </c>
      <c r="N459">
        <v>143</v>
      </c>
      <c r="O459">
        <v>151</v>
      </c>
      <c r="P459">
        <v>2</v>
      </c>
      <c r="Q459">
        <v>173</v>
      </c>
      <c r="R459">
        <v>1</v>
      </c>
      <c r="S459">
        <v>191</v>
      </c>
      <c r="T459">
        <v>202</v>
      </c>
      <c r="U459">
        <v>1</v>
      </c>
      <c r="V459">
        <f t="shared" si="14"/>
        <v>0</v>
      </c>
      <c r="X459">
        <f t="shared" si="15"/>
        <v>2132.5</v>
      </c>
    </row>
    <row r="460" spans="1:24">
      <c r="A460" s="1">
        <v>14</v>
      </c>
      <c r="B460">
        <v>12</v>
      </c>
      <c r="C460">
        <v>32</v>
      </c>
      <c r="D460">
        <v>40</v>
      </c>
      <c r="E460">
        <v>2133</v>
      </c>
      <c r="F460">
        <v>65</v>
      </c>
      <c r="G460">
        <v>75</v>
      </c>
      <c r="H460">
        <v>4</v>
      </c>
      <c r="I460">
        <v>92</v>
      </c>
      <c r="J460">
        <v>101</v>
      </c>
      <c r="K460">
        <v>4</v>
      </c>
      <c r="L460">
        <v>124</v>
      </c>
      <c r="M460">
        <v>52</v>
      </c>
      <c r="N460">
        <v>143</v>
      </c>
      <c r="O460">
        <v>153</v>
      </c>
      <c r="P460">
        <v>1</v>
      </c>
      <c r="Q460">
        <v>174</v>
      </c>
      <c r="R460">
        <v>1</v>
      </c>
      <c r="S460">
        <v>192</v>
      </c>
      <c r="T460">
        <v>201</v>
      </c>
      <c r="U460">
        <v>1</v>
      </c>
      <c r="V460">
        <f t="shared" si="14"/>
        <v>0</v>
      </c>
      <c r="X460">
        <f t="shared" si="15"/>
        <v>2133.5</v>
      </c>
    </row>
    <row r="461" spans="1:24">
      <c r="A461" s="1">
        <v>14</v>
      </c>
      <c r="B461">
        <v>9</v>
      </c>
      <c r="C461">
        <v>34</v>
      </c>
      <c r="D461">
        <v>40</v>
      </c>
      <c r="E461">
        <v>2134</v>
      </c>
      <c r="F461">
        <v>61</v>
      </c>
      <c r="G461">
        <v>73</v>
      </c>
      <c r="H461">
        <v>4</v>
      </c>
      <c r="I461">
        <v>93</v>
      </c>
      <c r="J461">
        <v>101</v>
      </c>
      <c r="K461">
        <v>4</v>
      </c>
      <c r="L461">
        <v>123</v>
      </c>
      <c r="M461">
        <v>48</v>
      </c>
      <c r="N461">
        <v>143</v>
      </c>
      <c r="O461">
        <v>152</v>
      </c>
      <c r="P461">
        <v>3</v>
      </c>
      <c r="Q461">
        <v>173</v>
      </c>
      <c r="R461">
        <v>1</v>
      </c>
      <c r="S461">
        <v>192</v>
      </c>
      <c r="T461">
        <v>201</v>
      </c>
      <c r="U461">
        <v>1</v>
      </c>
      <c r="V461">
        <f t="shared" si="14"/>
        <v>0</v>
      </c>
      <c r="X461">
        <f t="shared" si="15"/>
        <v>2135</v>
      </c>
    </row>
    <row r="462" spans="1:24">
      <c r="A462" s="1">
        <v>11</v>
      </c>
      <c r="B462">
        <v>9</v>
      </c>
      <c r="C462">
        <v>32</v>
      </c>
      <c r="D462">
        <v>42</v>
      </c>
      <c r="E462">
        <v>2136</v>
      </c>
      <c r="F462">
        <v>61</v>
      </c>
      <c r="G462">
        <v>73</v>
      </c>
      <c r="H462">
        <v>3</v>
      </c>
      <c r="I462">
        <v>93</v>
      </c>
      <c r="J462">
        <v>101</v>
      </c>
      <c r="K462">
        <v>2</v>
      </c>
      <c r="L462">
        <v>121</v>
      </c>
      <c r="M462">
        <v>25</v>
      </c>
      <c r="N462">
        <v>143</v>
      </c>
      <c r="O462">
        <v>152</v>
      </c>
      <c r="P462">
        <v>1</v>
      </c>
      <c r="Q462">
        <v>173</v>
      </c>
      <c r="R462">
        <v>1</v>
      </c>
      <c r="S462">
        <v>191</v>
      </c>
      <c r="T462">
        <v>201</v>
      </c>
      <c r="U462">
        <v>1</v>
      </c>
      <c r="V462">
        <f t="shared" si="14"/>
        <v>0</v>
      </c>
      <c r="X462">
        <f t="shared" si="15"/>
        <v>2138.5</v>
      </c>
    </row>
    <row r="463" spans="1:24">
      <c r="A463" s="1">
        <v>14</v>
      </c>
      <c r="B463">
        <v>12</v>
      </c>
      <c r="C463">
        <v>32</v>
      </c>
      <c r="D463">
        <v>43</v>
      </c>
      <c r="E463">
        <v>2141</v>
      </c>
      <c r="F463">
        <v>62</v>
      </c>
      <c r="G463">
        <v>74</v>
      </c>
      <c r="H463">
        <v>3</v>
      </c>
      <c r="I463">
        <v>93</v>
      </c>
      <c r="J463">
        <v>101</v>
      </c>
      <c r="K463">
        <v>1</v>
      </c>
      <c r="L463">
        <v>124</v>
      </c>
      <c r="M463">
        <v>35</v>
      </c>
      <c r="N463">
        <v>143</v>
      </c>
      <c r="O463">
        <v>152</v>
      </c>
      <c r="P463">
        <v>1</v>
      </c>
      <c r="Q463">
        <v>173</v>
      </c>
      <c r="R463">
        <v>1</v>
      </c>
      <c r="S463">
        <v>191</v>
      </c>
      <c r="T463">
        <v>201</v>
      </c>
      <c r="U463">
        <v>1</v>
      </c>
      <c r="V463">
        <f t="shared" si="14"/>
        <v>0</v>
      </c>
      <c r="X463">
        <f t="shared" si="15"/>
        <v>2141.5</v>
      </c>
    </row>
    <row r="464" spans="1:24">
      <c r="A464" s="1">
        <v>14</v>
      </c>
      <c r="B464">
        <v>11</v>
      </c>
      <c r="C464">
        <v>32</v>
      </c>
      <c r="D464">
        <v>49</v>
      </c>
      <c r="E464">
        <v>2142</v>
      </c>
      <c r="F464">
        <v>64</v>
      </c>
      <c r="G464">
        <v>75</v>
      </c>
      <c r="H464">
        <v>1</v>
      </c>
      <c r="I464">
        <v>91</v>
      </c>
      <c r="J464">
        <v>101</v>
      </c>
      <c r="K464">
        <v>2</v>
      </c>
      <c r="L464">
        <v>121</v>
      </c>
      <c r="M464">
        <v>28</v>
      </c>
      <c r="N464">
        <v>143</v>
      </c>
      <c r="O464">
        <v>152</v>
      </c>
      <c r="P464">
        <v>1</v>
      </c>
      <c r="Q464">
        <v>173</v>
      </c>
      <c r="R464">
        <v>1</v>
      </c>
      <c r="S464">
        <v>192</v>
      </c>
      <c r="T464">
        <v>201</v>
      </c>
      <c r="U464">
        <v>1</v>
      </c>
      <c r="V464">
        <f t="shared" si="14"/>
        <v>0</v>
      </c>
      <c r="X464">
        <f t="shared" si="15"/>
        <v>2143.5</v>
      </c>
    </row>
    <row r="465" spans="1:24">
      <c r="A465" s="1">
        <v>11</v>
      </c>
      <c r="B465">
        <v>36</v>
      </c>
      <c r="C465">
        <v>33</v>
      </c>
      <c r="D465">
        <v>49</v>
      </c>
      <c r="E465">
        <v>2145</v>
      </c>
      <c r="F465">
        <v>61</v>
      </c>
      <c r="G465">
        <v>74</v>
      </c>
      <c r="H465">
        <v>2</v>
      </c>
      <c r="I465">
        <v>93</v>
      </c>
      <c r="J465">
        <v>101</v>
      </c>
      <c r="K465">
        <v>1</v>
      </c>
      <c r="L465">
        <v>123</v>
      </c>
      <c r="M465">
        <v>24</v>
      </c>
      <c r="N465">
        <v>143</v>
      </c>
      <c r="O465">
        <v>152</v>
      </c>
      <c r="P465">
        <v>2</v>
      </c>
      <c r="Q465">
        <v>173</v>
      </c>
      <c r="R465">
        <v>1</v>
      </c>
      <c r="S465">
        <v>192</v>
      </c>
      <c r="T465">
        <v>201</v>
      </c>
      <c r="U465">
        <v>2</v>
      </c>
      <c r="V465">
        <f t="shared" si="14"/>
        <v>1</v>
      </c>
      <c r="X465">
        <f t="shared" si="15"/>
        <v>2145.5</v>
      </c>
    </row>
    <row r="466" spans="1:24">
      <c r="A466" s="1">
        <v>14</v>
      </c>
      <c r="B466">
        <v>10</v>
      </c>
      <c r="C466">
        <v>34</v>
      </c>
      <c r="D466">
        <v>42</v>
      </c>
      <c r="E466">
        <v>2146</v>
      </c>
      <c r="F466">
        <v>61</v>
      </c>
      <c r="G466">
        <v>72</v>
      </c>
      <c r="H466">
        <v>1</v>
      </c>
      <c r="I466">
        <v>92</v>
      </c>
      <c r="J466">
        <v>101</v>
      </c>
      <c r="K466">
        <v>3</v>
      </c>
      <c r="L466">
        <v>121</v>
      </c>
      <c r="M466">
        <v>23</v>
      </c>
      <c r="N466">
        <v>143</v>
      </c>
      <c r="O466">
        <v>151</v>
      </c>
      <c r="P466">
        <v>2</v>
      </c>
      <c r="Q466">
        <v>173</v>
      </c>
      <c r="R466">
        <v>1</v>
      </c>
      <c r="S466">
        <v>191</v>
      </c>
      <c r="T466">
        <v>201</v>
      </c>
      <c r="U466">
        <v>1</v>
      </c>
      <c r="V466">
        <f t="shared" si="14"/>
        <v>0</v>
      </c>
      <c r="X466">
        <f t="shared" si="15"/>
        <v>2147.5</v>
      </c>
    </row>
    <row r="467" spans="1:24">
      <c r="A467" s="1">
        <v>11</v>
      </c>
      <c r="B467">
        <v>12</v>
      </c>
      <c r="C467">
        <v>31</v>
      </c>
      <c r="D467">
        <v>43</v>
      </c>
      <c r="E467">
        <v>2149</v>
      </c>
      <c r="F467">
        <v>61</v>
      </c>
      <c r="G467">
        <v>73</v>
      </c>
      <c r="H467">
        <v>4</v>
      </c>
      <c r="I467">
        <v>91</v>
      </c>
      <c r="J467">
        <v>101</v>
      </c>
      <c r="K467">
        <v>1</v>
      </c>
      <c r="L467">
        <v>124</v>
      </c>
      <c r="M467">
        <v>29</v>
      </c>
      <c r="N467">
        <v>143</v>
      </c>
      <c r="O467">
        <v>153</v>
      </c>
      <c r="P467">
        <v>1</v>
      </c>
      <c r="Q467">
        <v>173</v>
      </c>
      <c r="R467">
        <v>1</v>
      </c>
      <c r="S467">
        <v>191</v>
      </c>
      <c r="T467">
        <v>201</v>
      </c>
      <c r="U467">
        <v>2</v>
      </c>
      <c r="V467">
        <f t="shared" si="14"/>
        <v>1</v>
      </c>
      <c r="X467">
        <f t="shared" si="15"/>
        <v>2149.5</v>
      </c>
    </row>
    <row r="468" spans="1:24">
      <c r="A468" s="1">
        <v>12</v>
      </c>
      <c r="B468">
        <v>30</v>
      </c>
      <c r="C468">
        <v>32</v>
      </c>
      <c r="D468">
        <v>40</v>
      </c>
      <c r="E468">
        <v>2150</v>
      </c>
      <c r="F468">
        <v>61</v>
      </c>
      <c r="G468">
        <v>73</v>
      </c>
      <c r="H468">
        <v>4</v>
      </c>
      <c r="I468">
        <v>92</v>
      </c>
      <c r="J468">
        <v>103</v>
      </c>
      <c r="K468">
        <v>2</v>
      </c>
      <c r="L468">
        <v>124</v>
      </c>
      <c r="M468">
        <v>24</v>
      </c>
      <c r="N468">
        <v>141</v>
      </c>
      <c r="O468">
        <v>152</v>
      </c>
      <c r="P468">
        <v>1</v>
      </c>
      <c r="Q468">
        <v>173</v>
      </c>
      <c r="R468">
        <v>1</v>
      </c>
      <c r="S468">
        <v>191</v>
      </c>
      <c r="T468">
        <v>201</v>
      </c>
      <c r="U468">
        <v>2</v>
      </c>
      <c r="V468">
        <f t="shared" si="14"/>
        <v>1</v>
      </c>
      <c r="X468">
        <f t="shared" si="15"/>
        <v>2159.5</v>
      </c>
    </row>
    <row r="469" spans="1:24">
      <c r="A469" s="1">
        <v>14</v>
      </c>
      <c r="B469">
        <v>18</v>
      </c>
      <c r="C469">
        <v>33</v>
      </c>
      <c r="D469">
        <v>49</v>
      </c>
      <c r="E469">
        <v>2169</v>
      </c>
      <c r="F469">
        <v>61</v>
      </c>
      <c r="G469">
        <v>73</v>
      </c>
      <c r="H469">
        <v>4</v>
      </c>
      <c r="I469">
        <v>94</v>
      </c>
      <c r="J469">
        <v>101</v>
      </c>
      <c r="K469">
        <v>2</v>
      </c>
      <c r="L469">
        <v>123</v>
      </c>
      <c r="M469">
        <v>28</v>
      </c>
      <c r="N469">
        <v>143</v>
      </c>
      <c r="O469">
        <v>152</v>
      </c>
      <c r="P469">
        <v>1</v>
      </c>
      <c r="Q469">
        <v>173</v>
      </c>
      <c r="R469">
        <v>1</v>
      </c>
      <c r="S469">
        <v>192</v>
      </c>
      <c r="T469">
        <v>201</v>
      </c>
      <c r="U469">
        <v>2</v>
      </c>
      <c r="V469">
        <f t="shared" si="14"/>
        <v>1</v>
      </c>
      <c r="X469">
        <f t="shared" si="15"/>
        <v>2170</v>
      </c>
    </row>
    <row r="470" spans="1:24">
      <c r="A470" s="1">
        <v>14</v>
      </c>
      <c r="B470">
        <v>12</v>
      </c>
      <c r="C470">
        <v>32</v>
      </c>
      <c r="D470">
        <v>43</v>
      </c>
      <c r="E470">
        <v>2171</v>
      </c>
      <c r="F470">
        <v>61</v>
      </c>
      <c r="G470">
        <v>72</v>
      </c>
      <c r="H470">
        <v>2</v>
      </c>
      <c r="I470">
        <v>92</v>
      </c>
      <c r="J470">
        <v>101</v>
      </c>
      <c r="K470">
        <v>2</v>
      </c>
      <c r="L470">
        <v>123</v>
      </c>
      <c r="M470">
        <v>29</v>
      </c>
      <c r="N470">
        <v>141</v>
      </c>
      <c r="O470">
        <v>152</v>
      </c>
      <c r="P470">
        <v>1</v>
      </c>
      <c r="Q470">
        <v>173</v>
      </c>
      <c r="R470">
        <v>1</v>
      </c>
      <c r="S470">
        <v>191</v>
      </c>
      <c r="T470">
        <v>201</v>
      </c>
      <c r="U470">
        <v>1</v>
      </c>
      <c r="V470">
        <f t="shared" si="14"/>
        <v>0</v>
      </c>
      <c r="X470">
        <f t="shared" si="15"/>
        <v>2171</v>
      </c>
    </row>
    <row r="471" spans="1:24">
      <c r="A471" s="1">
        <v>11</v>
      </c>
      <c r="B471">
        <v>12</v>
      </c>
      <c r="C471">
        <v>34</v>
      </c>
      <c r="D471">
        <v>40</v>
      </c>
      <c r="E471">
        <v>2171</v>
      </c>
      <c r="F471">
        <v>61</v>
      </c>
      <c r="G471">
        <v>73</v>
      </c>
      <c r="H471">
        <v>4</v>
      </c>
      <c r="I471">
        <v>93</v>
      </c>
      <c r="J471">
        <v>101</v>
      </c>
      <c r="K471">
        <v>4</v>
      </c>
      <c r="L471">
        <v>122</v>
      </c>
      <c r="M471">
        <v>38</v>
      </c>
      <c r="N471">
        <v>141</v>
      </c>
      <c r="O471">
        <v>152</v>
      </c>
      <c r="P471">
        <v>2</v>
      </c>
      <c r="Q471">
        <v>172</v>
      </c>
      <c r="R471">
        <v>1</v>
      </c>
      <c r="S471">
        <v>191</v>
      </c>
      <c r="T471">
        <v>202</v>
      </c>
      <c r="U471">
        <v>1</v>
      </c>
      <c r="V471">
        <f t="shared" si="14"/>
        <v>0</v>
      </c>
      <c r="X471">
        <f t="shared" si="15"/>
        <v>2176</v>
      </c>
    </row>
    <row r="472" spans="1:24">
      <c r="A472" s="1">
        <v>12</v>
      </c>
      <c r="B472">
        <v>30</v>
      </c>
      <c r="C472">
        <v>34</v>
      </c>
      <c r="D472">
        <v>40</v>
      </c>
      <c r="E472">
        <v>2181</v>
      </c>
      <c r="F472">
        <v>65</v>
      </c>
      <c r="G472">
        <v>75</v>
      </c>
      <c r="H472">
        <v>4</v>
      </c>
      <c r="I472">
        <v>93</v>
      </c>
      <c r="J472">
        <v>101</v>
      </c>
      <c r="K472">
        <v>4</v>
      </c>
      <c r="L472">
        <v>121</v>
      </c>
      <c r="M472">
        <v>36</v>
      </c>
      <c r="N472">
        <v>143</v>
      </c>
      <c r="O472">
        <v>152</v>
      </c>
      <c r="P472">
        <v>2</v>
      </c>
      <c r="Q472">
        <v>173</v>
      </c>
      <c r="R472">
        <v>1</v>
      </c>
      <c r="S472">
        <v>191</v>
      </c>
      <c r="T472">
        <v>201</v>
      </c>
      <c r="U472">
        <v>1</v>
      </c>
      <c r="V472">
        <f t="shared" si="14"/>
        <v>0</v>
      </c>
      <c r="X472">
        <f t="shared" si="15"/>
        <v>2183.5</v>
      </c>
    </row>
    <row r="473" spans="1:24">
      <c r="A473" s="1">
        <v>14</v>
      </c>
      <c r="B473">
        <v>15</v>
      </c>
      <c r="C473">
        <v>32</v>
      </c>
      <c r="D473">
        <v>42</v>
      </c>
      <c r="E473">
        <v>2186</v>
      </c>
      <c r="F473">
        <v>65</v>
      </c>
      <c r="G473">
        <v>74</v>
      </c>
      <c r="H473">
        <v>1</v>
      </c>
      <c r="I473">
        <v>92</v>
      </c>
      <c r="J473">
        <v>101</v>
      </c>
      <c r="K473">
        <v>4</v>
      </c>
      <c r="L473">
        <v>121</v>
      </c>
      <c r="M473">
        <v>33</v>
      </c>
      <c r="N473">
        <v>141</v>
      </c>
      <c r="O473">
        <v>151</v>
      </c>
      <c r="P473">
        <v>1</v>
      </c>
      <c r="Q473">
        <v>172</v>
      </c>
      <c r="R473">
        <v>1</v>
      </c>
      <c r="S473">
        <v>191</v>
      </c>
      <c r="T473">
        <v>201</v>
      </c>
      <c r="U473">
        <v>1</v>
      </c>
      <c r="V473">
        <f t="shared" si="14"/>
        <v>0</v>
      </c>
      <c r="X473">
        <f t="shared" si="15"/>
        <v>2191.5</v>
      </c>
    </row>
    <row r="474" spans="1:24">
      <c r="A474" s="1">
        <v>14</v>
      </c>
      <c r="B474">
        <v>24</v>
      </c>
      <c r="C474">
        <v>34</v>
      </c>
      <c r="D474">
        <v>41</v>
      </c>
      <c r="E474">
        <v>2197</v>
      </c>
      <c r="F474">
        <v>65</v>
      </c>
      <c r="G474">
        <v>74</v>
      </c>
      <c r="H474">
        <v>4</v>
      </c>
      <c r="I474">
        <v>93</v>
      </c>
      <c r="J474">
        <v>101</v>
      </c>
      <c r="K474">
        <v>4</v>
      </c>
      <c r="L474">
        <v>123</v>
      </c>
      <c r="M474">
        <v>43</v>
      </c>
      <c r="N474">
        <v>143</v>
      </c>
      <c r="O474">
        <v>152</v>
      </c>
      <c r="P474">
        <v>2</v>
      </c>
      <c r="Q474">
        <v>173</v>
      </c>
      <c r="R474">
        <v>2</v>
      </c>
      <c r="S474">
        <v>192</v>
      </c>
      <c r="T474">
        <v>201</v>
      </c>
      <c r="U474">
        <v>1</v>
      </c>
      <c r="V474">
        <f t="shared" si="14"/>
        <v>0</v>
      </c>
      <c r="X474">
        <f t="shared" si="15"/>
        <v>2203.5</v>
      </c>
    </row>
    <row r="475" spans="1:24">
      <c r="A475" s="1">
        <v>14</v>
      </c>
      <c r="B475">
        <v>10</v>
      </c>
      <c r="C475">
        <v>32</v>
      </c>
      <c r="D475">
        <v>42</v>
      </c>
      <c r="E475">
        <v>2210</v>
      </c>
      <c r="F475">
        <v>61</v>
      </c>
      <c r="G475">
        <v>73</v>
      </c>
      <c r="H475">
        <v>2</v>
      </c>
      <c r="I475">
        <v>93</v>
      </c>
      <c r="J475">
        <v>101</v>
      </c>
      <c r="K475">
        <v>2</v>
      </c>
      <c r="L475">
        <v>121</v>
      </c>
      <c r="M475">
        <v>25</v>
      </c>
      <c r="N475">
        <v>141</v>
      </c>
      <c r="O475">
        <v>151</v>
      </c>
      <c r="P475">
        <v>1</v>
      </c>
      <c r="Q475">
        <v>172</v>
      </c>
      <c r="R475">
        <v>1</v>
      </c>
      <c r="S475">
        <v>191</v>
      </c>
      <c r="T475">
        <v>201</v>
      </c>
      <c r="U475">
        <v>2</v>
      </c>
      <c r="V475">
        <f t="shared" si="14"/>
        <v>1</v>
      </c>
      <c r="X475">
        <f t="shared" si="15"/>
        <v>2211</v>
      </c>
    </row>
    <row r="476" spans="1:24">
      <c r="A476" s="1">
        <v>11</v>
      </c>
      <c r="B476">
        <v>20</v>
      </c>
      <c r="C476">
        <v>32</v>
      </c>
      <c r="D476">
        <v>42</v>
      </c>
      <c r="E476">
        <v>2212</v>
      </c>
      <c r="F476">
        <v>65</v>
      </c>
      <c r="G476">
        <v>74</v>
      </c>
      <c r="H476">
        <v>4</v>
      </c>
      <c r="I476">
        <v>93</v>
      </c>
      <c r="J476">
        <v>101</v>
      </c>
      <c r="K476">
        <v>4</v>
      </c>
      <c r="L476">
        <v>123</v>
      </c>
      <c r="M476">
        <v>39</v>
      </c>
      <c r="N476">
        <v>143</v>
      </c>
      <c r="O476">
        <v>152</v>
      </c>
      <c r="P476">
        <v>1</v>
      </c>
      <c r="Q476">
        <v>173</v>
      </c>
      <c r="R476">
        <v>1</v>
      </c>
      <c r="S476">
        <v>192</v>
      </c>
      <c r="T476">
        <v>201</v>
      </c>
      <c r="U476">
        <v>1</v>
      </c>
      <c r="V476">
        <f t="shared" si="14"/>
        <v>0</v>
      </c>
      <c r="X476">
        <f t="shared" si="15"/>
        <v>2213</v>
      </c>
    </row>
    <row r="477" spans="1:24">
      <c r="A477" s="1">
        <v>11</v>
      </c>
      <c r="B477">
        <v>12</v>
      </c>
      <c r="C477">
        <v>32</v>
      </c>
      <c r="D477">
        <v>43</v>
      </c>
      <c r="E477">
        <v>2214</v>
      </c>
      <c r="F477">
        <v>61</v>
      </c>
      <c r="G477">
        <v>73</v>
      </c>
      <c r="H477">
        <v>4</v>
      </c>
      <c r="I477">
        <v>93</v>
      </c>
      <c r="J477">
        <v>101</v>
      </c>
      <c r="K477">
        <v>3</v>
      </c>
      <c r="L477">
        <v>122</v>
      </c>
      <c r="M477">
        <v>24</v>
      </c>
      <c r="N477">
        <v>143</v>
      </c>
      <c r="O477">
        <v>152</v>
      </c>
      <c r="P477">
        <v>1</v>
      </c>
      <c r="Q477">
        <v>172</v>
      </c>
      <c r="R477">
        <v>1</v>
      </c>
      <c r="S477">
        <v>191</v>
      </c>
      <c r="T477">
        <v>201</v>
      </c>
      <c r="U477">
        <v>1</v>
      </c>
      <c r="V477">
        <f t="shared" si="14"/>
        <v>0</v>
      </c>
      <c r="X477">
        <f t="shared" si="15"/>
        <v>2217.5</v>
      </c>
    </row>
    <row r="478" spans="1:24">
      <c r="A478" s="1">
        <v>14</v>
      </c>
      <c r="B478">
        <v>15</v>
      </c>
      <c r="C478">
        <v>32</v>
      </c>
      <c r="D478">
        <v>42</v>
      </c>
      <c r="E478">
        <v>2221</v>
      </c>
      <c r="F478">
        <v>63</v>
      </c>
      <c r="G478">
        <v>73</v>
      </c>
      <c r="H478">
        <v>2</v>
      </c>
      <c r="I478">
        <v>92</v>
      </c>
      <c r="J478">
        <v>101</v>
      </c>
      <c r="K478">
        <v>4</v>
      </c>
      <c r="L478">
        <v>123</v>
      </c>
      <c r="M478">
        <v>20</v>
      </c>
      <c r="N478">
        <v>143</v>
      </c>
      <c r="O478">
        <v>151</v>
      </c>
      <c r="P478">
        <v>1</v>
      </c>
      <c r="Q478">
        <v>173</v>
      </c>
      <c r="R478">
        <v>1</v>
      </c>
      <c r="S478">
        <v>191</v>
      </c>
      <c r="T478">
        <v>201</v>
      </c>
      <c r="U478">
        <v>1</v>
      </c>
      <c r="V478">
        <f t="shared" si="14"/>
        <v>0</v>
      </c>
      <c r="X478">
        <f t="shared" si="15"/>
        <v>2222</v>
      </c>
    </row>
    <row r="479" spans="1:24">
      <c r="A479" s="1">
        <v>14</v>
      </c>
      <c r="B479">
        <v>24</v>
      </c>
      <c r="C479">
        <v>34</v>
      </c>
      <c r="D479">
        <v>43</v>
      </c>
      <c r="E479">
        <v>2223</v>
      </c>
      <c r="F479">
        <v>62</v>
      </c>
      <c r="G479">
        <v>75</v>
      </c>
      <c r="H479">
        <v>4</v>
      </c>
      <c r="I479">
        <v>93</v>
      </c>
      <c r="J479">
        <v>101</v>
      </c>
      <c r="K479">
        <v>4</v>
      </c>
      <c r="L479">
        <v>122</v>
      </c>
      <c r="M479">
        <v>52</v>
      </c>
      <c r="N479">
        <v>141</v>
      </c>
      <c r="O479">
        <v>152</v>
      </c>
      <c r="P479">
        <v>2</v>
      </c>
      <c r="Q479">
        <v>173</v>
      </c>
      <c r="R479">
        <v>1</v>
      </c>
      <c r="S479">
        <v>191</v>
      </c>
      <c r="T479">
        <v>201</v>
      </c>
      <c r="U479">
        <v>1</v>
      </c>
      <c r="V479">
        <f t="shared" si="14"/>
        <v>0</v>
      </c>
      <c r="X479">
        <f t="shared" si="15"/>
        <v>2224</v>
      </c>
    </row>
    <row r="480" spans="1:24">
      <c r="A480" s="1">
        <v>12</v>
      </c>
      <c r="B480">
        <v>36</v>
      </c>
      <c r="C480">
        <v>33</v>
      </c>
      <c r="D480">
        <v>40</v>
      </c>
      <c r="E480">
        <v>2225</v>
      </c>
      <c r="F480">
        <v>61</v>
      </c>
      <c r="G480">
        <v>75</v>
      </c>
      <c r="H480">
        <v>4</v>
      </c>
      <c r="I480">
        <v>93</v>
      </c>
      <c r="J480">
        <v>101</v>
      </c>
      <c r="K480">
        <v>4</v>
      </c>
      <c r="L480">
        <v>124</v>
      </c>
      <c r="M480">
        <v>57</v>
      </c>
      <c r="N480">
        <v>141</v>
      </c>
      <c r="O480">
        <v>153</v>
      </c>
      <c r="P480">
        <v>2</v>
      </c>
      <c r="Q480">
        <v>173</v>
      </c>
      <c r="R480">
        <v>1</v>
      </c>
      <c r="S480">
        <v>192</v>
      </c>
      <c r="T480">
        <v>201</v>
      </c>
      <c r="U480">
        <v>2</v>
      </c>
      <c r="V480">
        <f t="shared" si="14"/>
        <v>1</v>
      </c>
      <c r="X480">
        <f t="shared" si="15"/>
        <v>2230</v>
      </c>
    </row>
    <row r="481" spans="1:24">
      <c r="A481" s="1">
        <v>11</v>
      </c>
      <c r="B481">
        <v>20</v>
      </c>
      <c r="C481">
        <v>34</v>
      </c>
      <c r="D481">
        <v>40</v>
      </c>
      <c r="E481">
        <v>2235</v>
      </c>
      <c r="F481">
        <v>61</v>
      </c>
      <c r="G481">
        <v>73</v>
      </c>
      <c r="H481">
        <v>4</v>
      </c>
      <c r="I481">
        <v>94</v>
      </c>
      <c r="J481">
        <v>103</v>
      </c>
      <c r="K481">
        <v>2</v>
      </c>
      <c r="L481">
        <v>122</v>
      </c>
      <c r="M481">
        <v>33</v>
      </c>
      <c r="N481">
        <v>141</v>
      </c>
      <c r="O481">
        <v>151</v>
      </c>
      <c r="P481">
        <v>2</v>
      </c>
      <c r="Q481">
        <v>173</v>
      </c>
      <c r="R481">
        <v>1</v>
      </c>
      <c r="S481">
        <v>191</v>
      </c>
      <c r="T481">
        <v>202</v>
      </c>
      <c r="U481">
        <v>2</v>
      </c>
      <c r="V481">
        <f t="shared" si="14"/>
        <v>1</v>
      </c>
      <c r="X481">
        <f t="shared" si="15"/>
        <v>2236.5</v>
      </c>
    </row>
    <row r="482" spans="1:24">
      <c r="A482" s="1">
        <v>14</v>
      </c>
      <c r="B482">
        <v>18</v>
      </c>
      <c r="C482">
        <v>34</v>
      </c>
      <c r="D482">
        <v>43</v>
      </c>
      <c r="E482">
        <v>2238</v>
      </c>
      <c r="F482">
        <v>61</v>
      </c>
      <c r="G482">
        <v>73</v>
      </c>
      <c r="H482">
        <v>2</v>
      </c>
      <c r="I482">
        <v>92</v>
      </c>
      <c r="J482">
        <v>101</v>
      </c>
      <c r="K482">
        <v>1</v>
      </c>
      <c r="L482">
        <v>123</v>
      </c>
      <c r="M482">
        <v>25</v>
      </c>
      <c r="N482">
        <v>143</v>
      </c>
      <c r="O482">
        <v>152</v>
      </c>
      <c r="P482">
        <v>2</v>
      </c>
      <c r="Q482">
        <v>173</v>
      </c>
      <c r="R482">
        <v>1</v>
      </c>
      <c r="S482">
        <v>191</v>
      </c>
      <c r="T482">
        <v>201</v>
      </c>
      <c r="U482">
        <v>1</v>
      </c>
      <c r="V482">
        <f t="shared" si="14"/>
        <v>0</v>
      </c>
      <c r="X482">
        <f t="shared" si="15"/>
        <v>2239.5</v>
      </c>
    </row>
    <row r="483" spans="1:24">
      <c r="A483" s="1">
        <v>11</v>
      </c>
      <c r="B483">
        <v>10</v>
      </c>
      <c r="C483">
        <v>34</v>
      </c>
      <c r="D483">
        <v>40</v>
      </c>
      <c r="E483">
        <v>2241</v>
      </c>
      <c r="F483">
        <v>61</v>
      </c>
      <c r="G483">
        <v>72</v>
      </c>
      <c r="H483">
        <v>1</v>
      </c>
      <c r="I483">
        <v>93</v>
      </c>
      <c r="J483">
        <v>101</v>
      </c>
      <c r="K483">
        <v>3</v>
      </c>
      <c r="L483">
        <v>121</v>
      </c>
      <c r="M483">
        <v>48</v>
      </c>
      <c r="N483">
        <v>143</v>
      </c>
      <c r="O483">
        <v>151</v>
      </c>
      <c r="P483">
        <v>2</v>
      </c>
      <c r="Q483">
        <v>172</v>
      </c>
      <c r="R483">
        <v>2</v>
      </c>
      <c r="S483">
        <v>191</v>
      </c>
      <c r="T483">
        <v>202</v>
      </c>
      <c r="U483">
        <v>1</v>
      </c>
      <c r="V483">
        <f t="shared" si="14"/>
        <v>0</v>
      </c>
      <c r="X483">
        <f t="shared" si="15"/>
        <v>2241</v>
      </c>
    </row>
    <row r="484" spans="1:24">
      <c r="A484" s="1">
        <v>14</v>
      </c>
      <c r="B484">
        <v>21</v>
      </c>
      <c r="C484">
        <v>32</v>
      </c>
      <c r="D484">
        <v>42</v>
      </c>
      <c r="E484">
        <v>2241</v>
      </c>
      <c r="F484">
        <v>61</v>
      </c>
      <c r="G484">
        <v>75</v>
      </c>
      <c r="H484">
        <v>4</v>
      </c>
      <c r="I484">
        <v>93</v>
      </c>
      <c r="J484">
        <v>101</v>
      </c>
      <c r="K484">
        <v>2</v>
      </c>
      <c r="L484">
        <v>121</v>
      </c>
      <c r="M484">
        <v>50</v>
      </c>
      <c r="N484">
        <v>143</v>
      </c>
      <c r="O484">
        <v>152</v>
      </c>
      <c r="P484">
        <v>2</v>
      </c>
      <c r="Q484">
        <v>173</v>
      </c>
      <c r="R484">
        <v>1</v>
      </c>
      <c r="S484">
        <v>191</v>
      </c>
      <c r="T484">
        <v>201</v>
      </c>
      <c r="U484">
        <v>1</v>
      </c>
      <c r="V484">
        <f t="shared" si="14"/>
        <v>0</v>
      </c>
      <c r="X484">
        <f t="shared" si="15"/>
        <v>2243.5</v>
      </c>
    </row>
    <row r="485" spans="1:24">
      <c r="A485" s="1">
        <v>11</v>
      </c>
      <c r="B485">
        <v>12</v>
      </c>
      <c r="C485">
        <v>34</v>
      </c>
      <c r="D485">
        <v>42</v>
      </c>
      <c r="E485">
        <v>2246</v>
      </c>
      <c r="F485">
        <v>61</v>
      </c>
      <c r="G485">
        <v>75</v>
      </c>
      <c r="H485">
        <v>3</v>
      </c>
      <c r="I485">
        <v>93</v>
      </c>
      <c r="J485">
        <v>101</v>
      </c>
      <c r="K485">
        <v>3</v>
      </c>
      <c r="L485">
        <v>122</v>
      </c>
      <c r="M485">
        <v>60</v>
      </c>
      <c r="N485">
        <v>143</v>
      </c>
      <c r="O485">
        <v>152</v>
      </c>
      <c r="P485">
        <v>2</v>
      </c>
      <c r="Q485">
        <v>173</v>
      </c>
      <c r="R485">
        <v>1</v>
      </c>
      <c r="S485">
        <v>191</v>
      </c>
      <c r="T485">
        <v>201</v>
      </c>
      <c r="U485">
        <v>2</v>
      </c>
      <c r="V485">
        <f t="shared" si="14"/>
        <v>1</v>
      </c>
      <c r="X485">
        <f t="shared" si="15"/>
        <v>2246.5</v>
      </c>
    </row>
    <row r="486" spans="1:24">
      <c r="A486" s="1">
        <v>13</v>
      </c>
      <c r="B486">
        <v>12</v>
      </c>
      <c r="C486">
        <v>33</v>
      </c>
      <c r="D486">
        <v>40</v>
      </c>
      <c r="E486">
        <v>2247</v>
      </c>
      <c r="F486">
        <v>61</v>
      </c>
      <c r="G486">
        <v>73</v>
      </c>
      <c r="H486">
        <v>2</v>
      </c>
      <c r="I486">
        <v>92</v>
      </c>
      <c r="J486">
        <v>101</v>
      </c>
      <c r="K486">
        <v>2</v>
      </c>
      <c r="L486">
        <v>123</v>
      </c>
      <c r="M486">
        <v>36</v>
      </c>
      <c r="N486">
        <v>142</v>
      </c>
      <c r="O486">
        <v>152</v>
      </c>
      <c r="P486">
        <v>2</v>
      </c>
      <c r="Q486">
        <v>173</v>
      </c>
      <c r="R486">
        <v>1</v>
      </c>
      <c r="S486">
        <v>192</v>
      </c>
      <c r="T486">
        <v>201</v>
      </c>
      <c r="U486">
        <v>1</v>
      </c>
      <c r="V486">
        <f t="shared" si="14"/>
        <v>0</v>
      </c>
      <c r="X486">
        <f t="shared" si="15"/>
        <v>2248</v>
      </c>
    </row>
    <row r="487" spans="1:24">
      <c r="A487" s="1">
        <v>11</v>
      </c>
      <c r="B487">
        <v>18</v>
      </c>
      <c r="C487">
        <v>32</v>
      </c>
      <c r="D487">
        <v>40</v>
      </c>
      <c r="E487">
        <v>2249</v>
      </c>
      <c r="F487">
        <v>62</v>
      </c>
      <c r="G487">
        <v>74</v>
      </c>
      <c r="H487">
        <v>4</v>
      </c>
      <c r="I487">
        <v>93</v>
      </c>
      <c r="J487">
        <v>101</v>
      </c>
      <c r="K487">
        <v>3</v>
      </c>
      <c r="L487">
        <v>123</v>
      </c>
      <c r="M487">
        <v>30</v>
      </c>
      <c r="N487">
        <v>143</v>
      </c>
      <c r="O487">
        <v>152</v>
      </c>
      <c r="P487">
        <v>1</v>
      </c>
      <c r="Q487">
        <v>174</v>
      </c>
      <c r="R487">
        <v>2</v>
      </c>
      <c r="S487">
        <v>192</v>
      </c>
      <c r="T487">
        <v>201</v>
      </c>
      <c r="U487">
        <v>1</v>
      </c>
      <c r="V487">
        <f t="shared" si="14"/>
        <v>0</v>
      </c>
      <c r="X487">
        <f t="shared" si="15"/>
        <v>2250</v>
      </c>
    </row>
    <row r="488" spans="1:24">
      <c r="A488" s="1">
        <v>13</v>
      </c>
      <c r="B488">
        <v>12</v>
      </c>
      <c r="C488">
        <v>32</v>
      </c>
      <c r="D488">
        <v>42</v>
      </c>
      <c r="E488">
        <v>2251</v>
      </c>
      <c r="F488">
        <v>61</v>
      </c>
      <c r="G488">
        <v>73</v>
      </c>
      <c r="H488">
        <v>1</v>
      </c>
      <c r="I488">
        <v>92</v>
      </c>
      <c r="J488">
        <v>101</v>
      </c>
      <c r="K488">
        <v>2</v>
      </c>
      <c r="L488">
        <v>123</v>
      </c>
      <c r="M488">
        <v>46</v>
      </c>
      <c r="N488">
        <v>143</v>
      </c>
      <c r="O488">
        <v>152</v>
      </c>
      <c r="P488">
        <v>1</v>
      </c>
      <c r="Q488">
        <v>172</v>
      </c>
      <c r="R488">
        <v>1</v>
      </c>
      <c r="S488">
        <v>191</v>
      </c>
      <c r="T488">
        <v>201</v>
      </c>
      <c r="U488">
        <v>1</v>
      </c>
      <c r="V488">
        <f t="shared" si="14"/>
        <v>0</v>
      </c>
      <c r="X488">
        <f t="shared" si="15"/>
        <v>2253</v>
      </c>
    </row>
    <row r="489" spans="1:24">
      <c r="A489" s="1">
        <v>14</v>
      </c>
      <c r="B489">
        <v>24</v>
      </c>
      <c r="C489">
        <v>32</v>
      </c>
      <c r="D489">
        <v>40</v>
      </c>
      <c r="E489">
        <v>2255</v>
      </c>
      <c r="F489">
        <v>65</v>
      </c>
      <c r="G489">
        <v>72</v>
      </c>
      <c r="H489">
        <v>4</v>
      </c>
      <c r="I489">
        <v>93</v>
      </c>
      <c r="J489">
        <v>101</v>
      </c>
      <c r="K489">
        <v>1</v>
      </c>
      <c r="L489">
        <v>122</v>
      </c>
      <c r="M489">
        <v>54</v>
      </c>
      <c r="N489">
        <v>143</v>
      </c>
      <c r="O489">
        <v>152</v>
      </c>
      <c r="P489">
        <v>1</v>
      </c>
      <c r="Q489">
        <v>173</v>
      </c>
      <c r="R489">
        <v>1</v>
      </c>
      <c r="S489">
        <v>191</v>
      </c>
      <c r="T489">
        <v>201</v>
      </c>
      <c r="U489">
        <v>1</v>
      </c>
      <c r="V489">
        <f t="shared" si="14"/>
        <v>0</v>
      </c>
      <c r="X489">
        <f t="shared" si="15"/>
        <v>2264</v>
      </c>
    </row>
    <row r="490" spans="1:24">
      <c r="A490" s="1">
        <v>12</v>
      </c>
      <c r="B490">
        <v>36</v>
      </c>
      <c r="C490">
        <v>32</v>
      </c>
      <c r="D490">
        <v>46</v>
      </c>
      <c r="E490">
        <v>2273</v>
      </c>
      <c r="F490">
        <v>61</v>
      </c>
      <c r="G490">
        <v>74</v>
      </c>
      <c r="H490">
        <v>3</v>
      </c>
      <c r="I490">
        <v>93</v>
      </c>
      <c r="J490">
        <v>101</v>
      </c>
      <c r="K490">
        <v>1</v>
      </c>
      <c r="L490">
        <v>123</v>
      </c>
      <c r="M490">
        <v>32</v>
      </c>
      <c r="N490">
        <v>143</v>
      </c>
      <c r="O490">
        <v>152</v>
      </c>
      <c r="P490">
        <v>2</v>
      </c>
      <c r="Q490">
        <v>173</v>
      </c>
      <c r="R490">
        <v>2</v>
      </c>
      <c r="S490">
        <v>191</v>
      </c>
      <c r="T490">
        <v>201</v>
      </c>
      <c r="U490">
        <v>1</v>
      </c>
      <c r="V490">
        <f t="shared" si="14"/>
        <v>0</v>
      </c>
      <c r="X490">
        <f t="shared" si="15"/>
        <v>2275.5</v>
      </c>
    </row>
    <row r="491" spans="1:24">
      <c r="A491" s="1">
        <v>12</v>
      </c>
      <c r="B491">
        <v>18</v>
      </c>
      <c r="C491">
        <v>30</v>
      </c>
      <c r="D491">
        <v>40</v>
      </c>
      <c r="E491">
        <v>2278</v>
      </c>
      <c r="F491">
        <v>62</v>
      </c>
      <c r="G491">
        <v>72</v>
      </c>
      <c r="H491">
        <v>3</v>
      </c>
      <c r="I491">
        <v>92</v>
      </c>
      <c r="J491">
        <v>101</v>
      </c>
      <c r="K491">
        <v>3</v>
      </c>
      <c r="L491">
        <v>123</v>
      </c>
      <c r="M491">
        <v>28</v>
      </c>
      <c r="N491">
        <v>143</v>
      </c>
      <c r="O491">
        <v>152</v>
      </c>
      <c r="P491">
        <v>2</v>
      </c>
      <c r="Q491">
        <v>173</v>
      </c>
      <c r="R491">
        <v>1</v>
      </c>
      <c r="S491">
        <v>191</v>
      </c>
      <c r="T491">
        <v>201</v>
      </c>
      <c r="U491">
        <v>2</v>
      </c>
      <c r="V491">
        <f t="shared" si="14"/>
        <v>1</v>
      </c>
      <c r="X491">
        <f t="shared" si="15"/>
        <v>2278.5</v>
      </c>
    </row>
    <row r="492" spans="1:24">
      <c r="A492" s="1">
        <v>14</v>
      </c>
      <c r="B492">
        <v>12</v>
      </c>
      <c r="C492">
        <v>32</v>
      </c>
      <c r="D492">
        <v>43</v>
      </c>
      <c r="E492">
        <v>2279</v>
      </c>
      <c r="F492">
        <v>65</v>
      </c>
      <c r="G492">
        <v>73</v>
      </c>
      <c r="H492">
        <v>4</v>
      </c>
      <c r="I492">
        <v>93</v>
      </c>
      <c r="J492">
        <v>101</v>
      </c>
      <c r="K492">
        <v>4</v>
      </c>
      <c r="L492">
        <v>124</v>
      </c>
      <c r="M492">
        <v>37</v>
      </c>
      <c r="N492">
        <v>143</v>
      </c>
      <c r="O492">
        <v>153</v>
      </c>
      <c r="P492">
        <v>1</v>
      </c>
      <c r="Q492">
        <v>173</v>
      </c>
      <c r="R492">
        <v>1</v>
      </c>
      <c r="S492">
        <v>192</v>
      </c>
      <c r="T492">
        <v>201</v>
      </c>
      <c r="U492">
        <v>1</v>
      </c>
      <c r="V492">
        <f t="shared" si="14"/>
        <v>0</v>
      </c>
      <c r="X492">
        <f t="shared" si="15"/>
        <v>2281.5</v>
      </c>
    </row>
    <row r="493" spans="1:24">
      <c r="A493" s="1">
        <v>14</v>
      </c>
      <c r="B493">
        <v>24</v>
      </c>
      <c r="C493">
        <v>32</v>
      </c>
      <c r="D493">
        <v>43</v>
      </c>
      <c r="E493">
        <v>2284</v>
      </c>
      <c r="F493">
        <v>61</v>
      </c>
      <c r="G493">
        <v>74</v>
      </c>
      <c r="H493">
        <v>4</v>
      </c>
      <c r="I493">
        <v>93</v>
      </c>
      <c r="J493">
        <v>101</v>
      </c>
      <c r="K493">
        <v>2</v>
      </c>
      <c r="L493">
        <v>123</v>
      </c>
      <c r="M493">
        <v>28</v>
      </c>
      <c r="N493">
        <v>143</v>
      </c>
      <c r="O493">
        <v>152</v>
      </c>
      <c r="P493">
        <v>1</v>
      </c>
      <c r="Q493">
        <v>173</v>
      </c>
      <c r="R493">
        <v>1</v>
      </c>
      <c r="S493">
        <v>192</v>
      </c>
      <c r="T493">
        <v>201</v>
      </c>
      <c r="U493">
        <v>1</v>
      </c>
      <c r="V493">
        <f t="shared" si="14"/>
        <v>0</v>
      </c>
      <c r="X493">
        <f t="shared" si="15"/>
        <v>2286</v>
      </c>
    </row>
    <row r="494" spans="1:24">
      <c r="A494" s="1">
        <v>14</v>
      </c>
      <c r="B494">
        <v>21</v>
      </c>
      <c r="C494">
        <v>34</v>
      </c>
      <c r="D494">
        <v>42</v>
      </c>
      <c r="E494">
        <v>2288</v>
      </c>
      <c r="F494">
        <v>61</v>
      </c>
      <c r="G494">
        <v>72</v>
      </c>
      <c r="H494">
        <v>4</v>
      </c>
      <c r="I494">
        <v>92</v>
      </c>
      <c r="J494">
        <v>101</v>
      </c>
      <c r="K494">
        <v>4</v>
      </c>
      <c r="L494">
        <v>122</v>
      </c>
      <c r="M494">
        <v>23</v>
      </c>
      <c r="N494">
        <v>143</v>
      </c>
      <c r="O494">
        <v>152</v>
      </c>
      <c r="P494">
        <v>1</v>
      </c>
      <c r="Q494">
        <v>173</v>
      </c>
      <c r="R494">
        <v>1</v>
      </c>
      <c r="S494">
        <v>192</v>
      </c>
      <c r="T494">
        <v>201</v>
      </c>
      <c r="U494">
        <v>1</v>
      </c>
      <c r="V494">
        <f t="shared" si="14"/>
        <v>0</v>
      </c>
      <c r="X494">
        <f t="shared" si="15"/>
        <v>2290</v>
      </c>
    </row>
    <row r="495" spans="1:24">
      <c r="A495" s="1">
        <v>14</v>
      </c>
      <c r="B495">
        <v>12</v>
      </c>
      <c r="C495">
        <v>34</v>
      </c>
      <c r="D495">
        <v>49</v>
      </c>
      <c r="E495">
        <v>2292</v>
      </c>
      <c r="F495">
        <v>61</v>
      </c>
      <c r="G495">
        <v>71</v>
      </c>
      <c r="H495">
        <v>4</v>
      </c>
      <c r="I495">
        <v>93</v>
      </c>
      <c r="J495">
        <v>101</v>
      </c>
      <c r="K495">
        <v>2</v>
      </c>
      <c r="L495">
        <v>123</v>
      </c>
      <c r="M495">
        <v>42</v>
      </c>
      <c r="N495">
        <v>142</v>
      </c>
      <c r="O495">
        <v>152</v>
      </c>
      <c r="P495">
        <v>2</v>
      </c>
      <c r="Q495">
        <v>174</v>
      </c>
      <c r="R495">
        <v>1</v>
      </c>
      <c r="S495">
        <v>192</v>
      </c>
      <c r="T495">
        <v>201</v>
      </c>
      <c r="U495">
        <v>2</v>
      </c>
      <c r="V495">
        <f t="shared" si="14"/>
        <v>1</v>
      </c>
      <c r="X495">
        <f t="shared" si="15"/>
        <v>2295.5</v>
      </c>
    </row>
    <row r="496" spans="1:24">
      <c r="A496" s="1">
        <v>14</v>
      </c>
      <c r="B496">
        <v>36</v>
      </c>
      <c r="C496">
        <v>32</v>
      </c>
      <c r="D496">
        <v>43</v>
      </c>
      <c r="E496">
        <v>2299</v>
      </c>
      <c r="F496">
        <v>63</v>
      </c>
      <c r="G496">
        <v>75</v>
      </c>
      <c r="H496">
        <v>4</v>
      </c>
      <c r="I496">
        <v>93</v>
      </c>
      <c r="J496">
        <v>101</v>
      </c>
      <c r="K496">
        <v>4</v>
      </c>
      <c r="L496">
        <v>123</v>
      </c>
      <c r="M496">
        <v>39</v>
      </c>
      <c r="N496">
        <v>143</v>
      </c>
      <c r="O496">
        <v>152</v>
      </c>
      <c r="P496">
        <v>1</v>
      </c>
      <c r="Q496">
        <v>173</v>
      </c>
      <c r="R496">
        <v>1</v>
      </c>
      <c r="S496">
        <v>191</v>
      </c>
      <c r="T496">
        <v>201</v>
      </c>
      <c r="U496">
        <v>1</v>
      </c>
      <c r="V496">
        <f t="shared" si="14"/>
        <v>0</v>
      </c>
      <c r="X496">
        <f t="shared" si="15"/>
        <v>2300</v>
      </c>
    </row>
    <row r="497" spans="1:24">
      <c r="A497" s="1">
        <v>14</v>
      </c>
      <c r="B497">
        <v>9</v>
      </c>
      <c r="C497">
        <v>32</v>
      </c>
      <c r="D497">
        <v>42</v>
      </c>
      <c r="E497">
        <v>2301</v>
      </c>
      <c r="F497">
        <v>62</v>
      </c>
      <c r="G497">
        <v>72</v>
      </c>
      <c r="H497">
        <v>2</v>
      </c>
      <c r="I497">
        <v>92</v>
      </c>
      <c r="J497">
        <v>101</v>
      </c>
      <c r="K497">
        <v>4</v>
      </c>
      <c r="L497">
        <v>122</v>
      </c>
      <c r="M497">
        <v>22</v>
      </c>
      <c r="N497">
        <v>143</v>
      </c>
      <c r="O497">
        <v>151</v>
      </c>
      <c r="P497">
        <v>1</v>
      </c>
      <c r="Q497">
        <v>173</v>
      </c>
      <c r="R497">
        <v>1</v>
      </c>
      <c r="S497">
        <v>191</v>
      </c>
      <c r="T497">
        <v>201</v>
      </c>
      <c r="U497">
        <v>1</v>
      </c>
      <c r="V497">
        <f t="shared" si="14"/>
        <v>0</v>
      </c>
      <c r="X497">
        <f t="shared" si="15"/>
        <v>2301.5</v>
      </c>
    </row>
    <row r="498" spans="1:24">
      <c r="A498" s="1">
        <v>11</v>
      </c>
      <c r="B498">
        <v>36</v>
      </c>
      <c r="C498">
        <v>32</v>
      </c>
      <c r="D498">
        <v>43</v>
      </c>
      <c r="E498">
        <v>2302</v>
      </c>
      <c r="F498">
        <v>61</v>
      </c>
      <c r="G498">
        <v>73</v>
      </c>
      <c r="H498">
        <v>4</v>
      </c>
      <c r="I498">
        <v>91</v>
      </c>
      <c r="J498">
        <v>101</v>
      </c>
      <c r="K498">
        <v>4</v>
      </c>
      <c r="L498">
        <v>123</v>
      </c>
      <c r="M498">
        <v>31</v>
      </c>
      <c r="N498">
        <v>143</v>
      </c>
      <c r="O498">
        <v>151</v>
      </c>
      <c r="P498">
        <v>1</v>
      </c>
      <c r="Q498">
        <v>173</v>
      </c>
      <c r="R498">
        <v>1</v>
      </c>
      <c r="S498">
        <v>191</v>
      </c>
      <c r="T498">
        <v>201</v>
      </c>
      <c r="U498">
        <v>2</v>
      </c>
      <c r="V498">
        <f t="shared" si="14"/>
        <v>1</v>
      </c>
      <c r="X498">
        <f t="shared" si="15"/>
        <v>2302.5</v>
      </c>
    </row>
    <row r="499" spans="1:24">
      <c r="A499" s="1">
        <v>11</v>
      </c>
      <c r="B499">
        <v>24</v>
      </c>
      <c r="C499">
        <v>32</v>
      </c>
      <c r="D499">
        <v>40</v>
      </c>
      <c r="E499">
        <v>2303</v>
      </c>
      <c r="F499">
        <v>61</v>
      </c>
      <c r="G499">
        <v>75</v>
      </c>
      <c r="H499">
        <v>4</v>
      </c>
      <c r="I499">
        <v>93</v>
      </c>
      <c r="J499">
        <v>102</v>
      </c>
      <c r="K499">
        <v>1</v>
      </c>
      <c r="L499">
        <v>121</v>
      </c>
      <c r="M499">
        <v>45</v>
      </c>
      <c r="N499">
        <v>143</v>
      </c>
      <c r="O499">
        <v>152</v>
      </c>
      <c r="P499">
        <v>1</v>
      </c>
      <c r="Q499">
        <v>173</v>
      </c>
      <c r="R499">
        <v>1</v>
      </c>
      <c r="S499">
        <v>191</v>
      </c>
      <c r="T499">
        <v>201</v>
      </c>
      <c r="U499">
        <v>2</v>
      </c>
      <c r="V499">
        <f t="shared" si="14"/>
        <v>1</v>
      </c>
      <c r="X499">
        <f t="shared" si="15"/>
        <v>2309</v>
      </c>
    </row>
    <row r="500" spans="1:24">
      <c r="A500" s="1">
        <v>11</v>
      </c>
      <c r="B500">
        <v>10</v>
      </c>
      <c r="C500">
        <v>32</v>
      </c>
      <c r="D500">
        <v>43</v>
      </c>
      <c r="E500">
        <v>2315</v>
      </c>
      <c r="F500">
        <v>61</v>
      </c>
      <c r="G500">
        <v>75</v>
      </c>
      <c r="H500">
        <v>3</v>
      </c>
      <c r="I500">
        <v>93</v>
      </c>
      <c r="J500">
        <v>101</v>
      </c>
      <c r="K500">
        <v>4</v>
      </c>
      <c r="L500">
        <v>121</v>
      </c>
      <c r="M500">
        <v>52</v>
      </c>
      <c r="N500">
        <v>143</v>
      </c>
      <c r="O500">
        <v>152</v>
      </c>
      <c r="P500">
        <v>1</v>
      </c>
      <c r="Q500">
        <v>172</v>
      </c>
      <c r="R500">
        <v>1</v>
      </c>
      <c r="S500">
        <v>191</v>
      </c>
      <c r="T500">
        <v>201</v>
      </c>
      <c r="U500">
        <v>1</v>
      </c>
      <c r="V500">
        <f t="shared" si="14"/>
        <v>0</v>
      </c>
      <c r="X500">
        <f t="shared" si="15"/>
        <v>2317</v>
      </c>
    </row>
    <row r="501" spans="1:24">
      <c r="A501" s="1">
        <v>13</v>
      </c>
      <c r="B501">
        <v>21</v>
      </c>
      <c r="C501">
        <v>34</v>
      </c>
      <c r="D501">
        <v>46</v>
      </c>
      <c r="E501">
        <v>2319</v>
      </c>
      <c r="F501">
        <v>61</v>
      </c>
      <c r="G501">
        <v>72</v>
      </c>
      <c r="H501">
        <v>2</v>
      </c>
      <c r="I501">
        <v>91</v>
      </c>
      <c r="J501">
        <v>101</v>
      </c>
      <c r="K501">
        <v>1</v>
      </c>
      <c r="L501">
        <v>123</v>
      </c>
      <c r="M501">
        <v>33</v>
      </c>
      <c r="N501">
        <v>143</v>
      </c>
      <c r="O501">
        <v>151</v>
      </c>
      <c r="P501">
        <v>1</v>
      </c>
      <c r="Q501">
        <v>173</v>
      </c>
      <c r="R501">
        <v>1</v>
      </c>
      <c r="S501">
        <v>191</v>
      </c>
      <c r="T501">
        <v>201</v>
      </c>
      <c r="U501">
        <v>2</v>
      </c>
      <c r="V501">
        <f t="shared" si="14"/>
        <v>1</v>
      </c>
      <c r="X501">
        <f t="shared" si="15"/>
        <v>2319.5</v>
      </c>
    </row>
    <row r="502" spans="1:24">
      <c r="A502" s="1">
        <v>14</v>
      </c>
      <c r="B502">
        <v>18</v>
      </c>
      <c r="C502">
        <v>33</v>
      </c>
      <c r="D502">
        <v>43</v>
      </c>
      <c r="E502">
        <v>2320</v>
      </c>
      <c r="F502">
        <v>61</v>
      </c>
      <c r="G502">
        <v>71</v>
      </c>
      <c r="H502">
        <v>2</v>
      </c>
      <c r="I502">
        <v>94</v>
      </c>
      <c r="J502">
        <v>101</v>
      </c>
      <c r="K502">
        <v>3</v>
      </c>
      <c r="L502">
        <v>121</v>
      </c>
      <c r="M502">
        <v>34</v>
      </c>
      <c r="N502">
        <v>143</v>
      </c>
      <c r="O502">
        <v>152</v>
      </c>
      <c r="P502">
        <v>2</v>
      </c>
      <c r="Q502">
        <v>173</v>
      </c>
      <c r="R502">
        <v>1</v>
      </c>
      <c r="S502">
        <v>191</v>
      </c>
      <c r="T502">
        <v>201</v>
      </c>
      <c r="U502">
        <v>1</v>
      </c>
      <c r="V502">
        <f t="shared" si="14"/>
        <v>0</v>
      </c>
      <c r="X502">
        <f t="shared" si="15"/>
        <v>2321.5</v>
      </c>
    </row>
    <row r="503" spans="1:24">
      <c r="A503" s="1">
        <v>12</v>
      </c>
      <c r="B503">
        <v>36</v>
      </c>
      <c r="C503">
        <v>32</v>
      </c>
      <c r="D503">
        <v>43</v>
      </c>
      <c r="E503">
        <v>2323</v>
      </c>
      <c r="F503">
        <v>61</v>
      </c>
      <c r="G503">
        <v>74</v>
      </c>
      <c r="H503">
        <v>4</v>
      </c>
      <c r="I503">
        <v>93</v>
      </c>
      <c r="J503">
        <v>101</v>
      </c>
      <c r="K503">
        <v>4</v>
      </c>
      <c r="L503">
        <v>123</v>
      </c>
      <c r="M503">
        <v>24</v>
      </c>
      <c r="N503">
        <v>143</v>
      </c>
      <c r="O503">
        <v>151</v>
      </c>
      <c r="P503">
        <v>1</v>
      </c>
      <c r="Q503">
        <v>173</v>
      </c>
      <c r="R503">
        <v>1</v>
      </c>
      <c r="S503">
        <v>191</v>
      </c>
      <c r="T503">
        <v>201</v>
      </c>
      <c r="U503">
        <v>1</v>
      </c>
      <c r="V503">
        <f t="shared" si="14"/>
        <v>0</v>
      </c>
      <c r="X503">
        <f t="shared" si="15"/>
        <v>2324</v>
      </c>
    </row>
    <row r="504" spans="1:24">
      <c r="A504" s="1">
        <v>11</v>
      </c>
      <c r="B504">
        <v>24</v>
      </c>
      <c r="C504">
        <v>31</v>
      </c>
      <c r="D504">
        <v>40</v>
      </c>
      <c r="E504">
        <v>2325</v>
      </c>
      <c r="F504">
        <v>62</v>
      </c>
      <c r="G504">
        <v>74</v>
      </c>
      <c r="H504">
        <v>2</v>
      </c>
      <c r="I504">
        <v>93</v>
      </c>
      <c r="J504">
        <v>101</v>
      </c>
      <c r="K504">
        <v>3</v>
      </c>
      <c r="L504">
        <v>123</v>
      </c>
      <c r="M504">
        <v>32</v>
      </c>
      <c r="N504">
        <v>141</v>
      </c>
      <c r="O504">
        <v>152</v>
      </c>
      <c r="P504">
        <v>1</v>
      </c>
      <c r="Q504">
        <v>173</v>
      </c>
      <c r="R504">
        <v>1</v>
      </c>
      <c r="S504">
        <v>191</v>
      </c>
      <c r="T504">
        <v>201</v>
      </c>
      <c r="U504">
        <v>1</v>
      </c>
      <c r="V504">
        <f t="shared" si="14"/>
        <v>0</v>
      </c>
      <c r="X504">
        <f t="shared" si="15"/>
        <v>2325.5</v>
      </c>
    </row>
    <row r="505" spans="1:24">
      <c r="A505" s="1">
        <v>12</v>
      </c>
      <c r="B505">
        <v>15</v>
      </c>
      <c r="C505">
        <v>34</v>
      </c>
      <c r="D505">
        <v>49</v>
      </c>
      <c r="E505">
        <v>2326</v>
      </c>
      <c r="F505">
        <v>63</v>
      </c>
      <c r="G505">
        <v>73</v>
      </c>
      <c r="H505">
        <v>2</v>
      </c>
      <c r="I505">
        <v>93</v>
      </c>
      <c r="J505">
        <v>101</v>
      </c>
      <c r="K505">
        <v>4</v>
      </c>
      <c r="L505">
        <v>123</v>
      </c>
      <c r="M505">
        <v>27</v>
      </c>
      <c r="N505">
        <v>141</v>
      </c>
      <c r="O505">
        <v>152</v>
      </c>
      <c r="P505">
        <v>1</v>
      </c>
      <c r="Q505">
        <v>173</v>
      </c>
      <c r="R505">
        <v>1</v>
      </c>
      <c r="S505">
        <v>191</v>
      </c>
      <c r="T505">
        <v>201</v>
      </c>
      <c r="U505">
        <v>1</v>
      </c>
      <c r="V505">
        <f t="shared" si="14"/>
        <v>0</v>
      </c>
      <c r="X505">
        <f t="shared" si="15"/>
        <v>2326.5</v>
      </c>
    </row>
    <row r="506" spans="1:24">
      <c r="A506" s="1">
        <v>13</v>
      </c>
      <c r="B506">
        <v>15</v>
      </c>
      <c r="C506">
        <v>32</v>
      </c>
      <c r="D506">
        <v>43</v>
      </c>
      <c r="E506">
        <v>2327</v>
      </c>
      <c r="F506">
        <v>61</v>
      </c>
      <c r="G506">
        <v>72</v>
      </c>
      <c r="H506">
        <v>2</v>
      </c>
      <c r="I506">
        <v>92</v>
      </c>
      <c r="J506">
        <v>101</v>
      </c>
      <c r="K506">
        <v>3</v>
      </c>
      <c r="L506">
        <v>121</v>
      </c>
      <c r="M506">
        <v>25</v>
      </c>
      <c r="N506">
        <v>143</v>
      </c>
      <c r="O506">
        <v>152</v>
      </c>
      <c r="P506">
        <v>1</v>
      </c>
      <c r="Q506">
        <v>172</v>
      </c>
      <c r="R506">
        <v>1</v>
      </c>
      <c r="S506">
        <v>191</v>
      </c>
      <c r="T506">
        <v>201</v>
      </c>
      <c r="U506">
        <v>2</v>
      </c>
      <c r="V506">
        <f t="shared" si="14"/>
        <v>1</v>
      </c>
      <c r="X506">
        <f t="shared" si="15"/>
        <v>2328</v>
      </c>
    </row>
    <row r="507" spans="1:24">
      <c r="A507" s="1">
        <v>12</v>
      </c>
      <c r="B507">
        <v>7</v>
      </c>
      <c r="C507">
        <v>32</v>
      </c>
      <c r="D507">
        <v>43</v>
      </c>
      <c r="E507">
        <v>2329</v>
      </c>
      <c r="F507">
        <v>61</v>
      </c>
      <c r="G507">
        <v>72</v>
      </c>
      <c r="H507">
        <v>1</v>
      </c>
      <c r="I507">
        <v>92</v>
      </c>
      <c r="J507">
        <v>103</v>
      </c>
      <c r="K507">
        <v>1</v>
      </c>
      <c r="L507">
        <v>121</v>
      </c>
      <c r="M507">
        <v>45</v>
      </c>
      <c r="N507">
        <v>143</v>
      </c>
      <c r="O507">
        <v>152</v>
      </c>
      <c r="P507">
        <v>1</v>
      </c>
      <c r="Q507">
        <v>173</v>
      </c>
      <c r="R507">
        <v>1</v>
      </c>
      <c r="S507">
        <v>191</v>
      </c>
      <c r="T507">
        <v>201</v>
      </c>
      <c r="U507">
        <v>1</v>
      </c>
      <c r="V507">
        <f t="shared" si="14"/>
        <v>0</v>
      </c>
      <c r="X507">
        <f t="shared" si="15"/>
        <v>2330</v>
      </c>
    </row>
    <row r="508" spans="1:24">
      <c r="A508" s="1">
        <v>14</v>
      </c>
      <c r="B508">
        <v>12</v>
      </c>
      <c r="C508">
        <v>34</v>
      </c>
      <c r="D508">
        <v>43</v>
      </c>
      <c r="E508">
        <v>2331</v>
      </c>
      <c r="F508">
        <v>65</v>
      </c>
      <c r="G508">
        <v>75</v>
      </c>
      <c r="H508">
        <v>1</v>
      </c>
      <c r="I508">
        <v>93</v>
      </c>
      <c r="J508">
        <v>102</v>
      </c>
      <c r="K508">
        <v>4</v>
      </c>
      <c r="L508">
        <v>121</v>
      </c>
      <c r="M508">
        <v>49</v>
      </c>
      <c r="N508">
        <v>143</v>
      </c>
      <c r="O508">
        <v>152</v>
      </c>
      <c r="P508">
        <v>1</v>
      </c>
      <c r="Q508">
        <v>173</v>
      </c>
      <c r="R508">
        <v>1</v>
      </c>
      <c r="S508">
        <v>192</v>
      </c>
      <c r="T508">
        <v>201</v>
      </c>
      <c r="U508">
        <v>1</v>
      </c>
      <c r="V508">
        <f t="shared" si="14"/>
        <v>0</v>
      </c>
      <c r="X508">
        <f t="shared" si="15"/>
        <v>2332</v>
      </c>
    </row>
    <row r="509" spans="1:24">
      <c r="A509" s="1">
        <v>14</v>
      </c>
      <c r="B509">
        <v>30</v>
      </c>
      <c r="C509">
        <v>32</v>
      </c>
      <c r="D509">
        <v>43</v>
      </c>
      <c r="E509">
        <v>2333</v>
      </c>
      <c r="F509">
        <v>63</v>
      </c>
      <c r="G509">
        <v>75</v>
      </c>
      <c r="H509">
        <v>4</v>
      </c>
      <c r="I509">
        <v>93</v>
      </c>
      <c r="J509">
        <v>101</v>
      </c>
      <c r="K509">
        <v>2</v>
      </c>
      <c r="L509">
        <v>123</v>
      </c>
      <c r="M509">
        <v>30</v>
      </c>
      <c r="N509">
        <v>141</v>
      </c>
      <c r="O509">
        <v>152</v>
      </c>
      <c r="P509">
        <v>1</v>
      </c>
      <c r="Q509">
        <v>174</v>
      </c>
      <c r="R509">
        <v>1</v>
      </c>
      <c r="S509">
        <v>191</v>
      </c>
      <c r="T509">
        <v>201</v>
      </c>
      <c r="U509">
        <v>1</v>
      </c>
      <c r="V509">
        <f t="shared" si="14"/>
        <v>0</v>
      </c>
      <c r="X509">
        <f t="shared" si="15"/>
        <v>2333</v>
      </c>
    </row>
    <row r="510" spans="1:24">
      <c r="A510" s="1">
        <v>12</v>
      </c>
      <c r="B510">
        <v>24</v>
      </c>
      <c r="C510">
        <v>33</v>
      </c>
      <c r="D510">
        <v>42</v>
      </c>
      <c r="E510">
        <v>2333</v>
      </c>
      <c r="F510">
        <v>65</v>
      </c>
      <c r="G510">
        <v>72</v>
      </c>
      <c r="H510">
        <v>4</v>
      </c>
      <c r="I510">
        <v>93</v>
      </c>
      <c r="J510">
        <v>101</v>
      </c>
      <c r="K510">
        <v>2</v>
      </c>
      <c r="L510">
        <v>122</v>
      </c>
      <c r="M510">
        <v>29</v>
      </c>
      <c r="N510">
        <v>141</v>
      </c>
      <c r="O510">
        <v>152</v>
      </c>
      <c r="P510">
        <v>1</v>
      </c>
      <c r="Q510">
        <v>172</v>
      </c>
      <c r="R510">
        <v>1</v>
      </c>
      <c r="S510">
        <v>191</v>
      </c>
      <c r="T510">
        <v>201</v>
      </c>
      <c r="U510">
        <v>1</v>
      </c>
      <c r="V510">
        <f t="shared" si="14"/>
        <v>0</v>
      </c>
      <c r="X510">
        <f t="shared" si="15"/>
        <v>2335</v>
      </c>
    </row>
    <row r="511" spans="1:24">
      <c r="A511" s="1">
        <v>12</v>
      </c>
      <c r="B511">
        <v>36</v>
      </c>
      <c r="C511">
        <v>34</v>
      </c>
      <c r="D511">
        <v>43</v>
      </c>
      <c r="E511">
        <v>2337</v>
      </c>
      <c r="F511">
        <v>61</v>
      </c>
      <c r="G511">
        <v>75</v>
      </c>
      <c r="H511">
        <v>4</v>
      </c>
      <c r="I511">
        <v>93</v>
      </c>
      <c r="J511">
        <v>101</v>
      </c>
      <c r="K511">
        <v>4</v>
      </c>
      <c r="L511">
        <v>121</v>
      </c>
      <c r="M511">
        <v>36</v>
      </c>
      <c r="N511">
        <v>143</v>
      </c>
      <c r="O511">
        <v>152</v>
      </c>
      <c r="P511">
        <v>1</v>
      </c>
      <c r="Q511">
        <v>173</v>
      </c>
      <c r="R511">
        <v>1</v>
      </c>
      <c r="S511">
        <v>191</v>
      </c>
      <c r="T511">
        <v>201</v>
      </c>
      <c r="U511">
        <v>1</v>
      </c>
      <c r="V511">
        <f t="shared" si="14"/>
        <v>0</v>
      </c>
      <c r="X511">
        <f t="shared" si="15"/>
        <v>2341.5</v>
      </c>
    </row>
    <row r="512" spans="1:24">
      <c r="A512" s="1">
        <v>14</v>
      </c>
      <c r="B512">
        <v>24</v>
      </c>
      <c r="C512">
        <v>34</v>
      </c>
      <c r="D512">
        <v>41</v>
      </c>
      <c r="E512">
        <v>2346</v>
      </c>
      <c r="F512">
        <v>61</v>
      </c>
      <c r="G512">
        <v>74</v>
      </c>
      <c r="H512">
        <v>4</v>
      </c>
      <c r="I512">
        <v>93</v>
      </c>
      <c r="J512">
        <v>101</v>
      </c>
      <c r="K512">
        <v>3</v>
      </c>
      <c r="L512">
        <v>123</v>
      </c>
      <c r="M512">
        <v>35</v>
      </c>
      <c r="N512">
        <v>143</v>
      </c>
      <c r="O512">
        <v>152</v>
      </c>
      <c r="P512">
        <v>2</v>
      </c>
      <c r="Q512">
        <v>173</v>
      </c>
      <c r="R512">
        <v>1</v>
      </c>
      <c r="S512">
        <v>192</v>
      </c>
      <c r="T512">
        <v>201</v>
      </c>
      <c r="U512">
        <v>1</v>
      </c>
      <c r="V512">
        <f t="shared" si="14"/>
        <v>0</v>
      </c>
      <c r="X512">
        <f t="shared" si="15"/>
        <v>2347</v>
      </c>
    </row>
    <row r="513" spans="1:24">
      <c r="A513" s="1">
        <v>11</v>
      </c>
      <c r="B513">
        <v>36</v>
      </c>
      <c r="C513">
        <v>34</v>
      </c>
      <c r="D513">
        <v>42</v>
      </c>
      <c r="E513">
        <v>2348</v>
      </c>
      <c r="F513">
        <v>61</v>
      </c>
      <c r="G513">
        <v>73</v>
      </c>
      <c r="H513">
        <v>3</v>
      </c>
      <c r="I513">
        <v>94</v>
      </c>
      <c r="J513">
        <v>101</v>
      </c>
      <c r="K513">
        <v>2</v>
      </c>
      <c r="L513">
        <v>122</v>
      </c>
      <c r="M513">
        <v>46</v>
      </c>
      <c r="N513">
        <v>143</v>
      </c>
      <c r="O513">
        <v>152</v>
      </c>
      <c r="P513">
        <v>2</v>
      </c>
      <c r="Q513">
        <v>173</v>
      </c>
      <c r="R513">
        <v>1</v>
      </c>
      <c r="S513">
        <v>192</v>
      </c>
      <c r="T513">
        <v>201</v>
      </c>
      <c r="U513">
        <v>1</v>
      </c>
      <c r="V513">
        <f t="shared" si="14"/>
        <v>0</v>
      </c>
      <c r="X513">
        <f t="shared" si="15"/>
        <v>2350.5</v>
      </c>
    </row>
    <row r="514" spans="1:24">
      <c r="A514" s="1">
        <v>12</v>
      </c>
      <c r="B514">
        <v>21</v>
      </c>
      <c r="C514">
        <v>33</v>
      </c>
      <c r="D514">
        <v>40</v>
      </c>
      <c r="E514">
        <v>2353</v>
      </c>
      <c r="F514">
        <v>61</v>
      </c>
      <c r="G514">
        <v>73</v>
      </c>
      <c r="H514">
        <v>1</v>
      </c>
      <c r="I514">
        <v>91</v>
      </c>
      <c r="J514">
        <v>101</v>
      </c>
      <c r="K514">
        <v>4</v>
      </c>
      <c r="L514">
        <v>122</v>
      </c>
      <c r="M514">
        <v>47</v>
      </c>
      <c r="N514">
        <v>143</v>
      </c>
      <c r="O514">
        <v>152</v>
      </c>
      <c r="P514">
        <v>2</v>
      </c>
      <c r="Q514">
        <v>173</v>
      </c>
      <c r="R514">
        <v>1</v>
      </c>
      <c r="S514">
        <v>191</v>
      </c>
      <c r="T514">
        <v>201</v>
      </c>
      <c r="U514">
        <v>1</v>
      </c>
      <c r="V514">
        <f t="shared" ref="V514:V577" si="16">U514-1</f>
        <v>0</v>
      </c>
      <c r="X514">
        <f t="shared" si="15"/>
        <v>2356</v>
      </c>
    </row>
    <row r="515" spans="1:24">
      <c r="A515" s="1">
        <v>11</v>
      </c>
      <c r="B515">
        <v>24</v>
      </c>
      <c r="C515">
        <v>32</v>
      </c>
      <c r="D515">
        <v>42</v>
      </c>
      <c r="E515">
        <v>2359</v>
      </c>
      <c r="F515">
        <v>62</v>
      </c>
      <c r="G515">
        <v>71</v>
      </c>
      <c r="H515">
        <v>1</v>
      </c>
      <c r="I515">
        <v>91</v>
      </c>
      <c r="J515">
        <v>101</v>
      </c>
      <c r="K515">
        <v>1</v>
      </c>
      <c r="L515">
        <v>122</v>
      </c>
      <c r="M515">
        <v>33</v>
      </c>
      <c r="N515">
        <v>143</v>
      </c>
      <c r="O515">
        <v>152</v>
      </c>
      <c r="P515">
        <v>1</v>
      </c>
      <c r="Q515">
        <v>173</v>
      </c>
      <c r="R515">
        <v>1</v>
      </c>
      <c r="S515">
        <v>191</v>
      </c>
      <c r="T515">
        <v>201</v>
      </c>
      <c r="U515">
        <v>2</v>
      </c>
      <c r="V515">
        <f t="shared" si="16"/>
        <v>1</v>
      </c>
      <c r="X515">
        <f t="shared" si="15"/>
        <v>2359.5</v>
      </c>
    </row>
    <row r="516" spans="1:24">
      <c r="A516" s="1">
        <v>13</v>
      </c>
      <c r="B516">
        <v>15</v>
      </c>
      <c r="C516">
        <v>34</v>
      </c>
      <c r="D516">
        <v>41</v>
      </c>
      <c r="E516">
        <v>2360</v>
      </c>
      <c r="F516">
        <v>63</v>
      </c>
      <c r="G516">
        <v>73</v>
      </c>
      <c r="H516">
        <v>2</v>
      </c>
      <c r="I516">
        <v>93</v>
      </c>
      <c r="J516">
        <v>101</v>
      </c>
      <c r="K516">
        <v>2</v>
      </c>
      <c r="L516">
        <v>123</v>
      </c>
      <c r="M516">
        <v>36</v>
      </c>
      <c r="N516">
        <v>143</v>
      </c>
      <c r="O516">
        <v>152</v>
      </c>
      <c r="P516">
        <v>1</v>
      </c>
      <c r="Q516">
        <v>173</v>
      </c>
      <c r="R516">
        <v>1</v>
      </c>
      <c r="S516">
        <v>192</v>
      </c>
      <c r="T516">
        <v>201</v>
      </c>
      <c r="U516">
        <v>1</v>
      </c>
      <c r="V516">
        <f t="shared" si="16"/>
        <v>0</v>
      </c>
      <c r="X516">
        <f t="shared" si="15"/>
        <v>2363</v>
      </c>
    </row>
    <row r="517" spans="1:24">
      <c r="A517" s="1">
        <v>12</v>
      </c>
      <c r="B517">
        <v>12</v>
      </c>
      <c r="C517">
        <v>34</v>
      </c>
      <c r="D517">
        <v>40</v>
      </c>
      <c r="E517">
        <v>2366</v>
      </c>
      <c r="F517">
        <v>63</v>
      </c>
      <c r="G517">
        <v>74</v>
      </c>
      <c r="H517">
        <v>3</v>
      </c>
      <c r="I517">
        <v>91</v>
      </c>
      <c r="J517">
        <v>101</v>
      </c>
      <c r="K517">
        <v>3</v>
      </c>
      <c r="L517">
        <v>123</v>
      </c>
      <c r="M517">
        <v>36</v>
      </c>
      <c r="N517">
        <v>143</v>
      </c>
      <c r="O517">
        <v>152</v>
      </c>
      <c r="P517">
        <v>1</v>
      </c>
      <c r="Q517">
        <v>174</v>
      </c>
      <c r="R517">
        <v>1</v>
      </c>
      <c r="S517">
        <v>192</v>
      </c>
      <c r="T517">
        <v>201</v>
      </c>
      <c r="U517">
        <v>1</v>
      </c>
      <c r="V517">
        <f t="shared" si="16"/>
        <v>0</v>
      </c>
      <c r="X517">
        <f t="shared" ref="X517:X580" si="17">(E517+E518)/2</f>
        <v>2370.5</v>
      </c>
    </row>
    <row r="518" spans="1:24">
      <c r="A518" s="1">
        <v>14</v>
      </c>
      <c r="B518">
        <v>24</v>
      </c>
      <c r="C518">
        <v>33</v>
      </c>
      <c r="D518">
        <v>49</v>
      </c>
      <c r="E518">
        <v>2375</v>
      </c>
      <c r="F518">
        <v>63</v>
      </c>
      <c r="G518">
        <v>73</v>
      </c>
      <c r="H518">
        <v>4</v>
      </c>
      <c r="I518">
        <v>93</v>
      </c>
      <c r="J518">
        <v>101</v>
      </c>
      <c r="K518">
        <v>2</v>
      </c>
      <c r="L518">
        <v>123</v>
      </c>
      <c r="M518">
        <v>44</v>
      </c>
      <c r="N518">
        <v>143</v>
      </c>
      <c r="O518">
        <v>152</v>
      </c>
      <c r="P518">
        <v>2</v>
      </c>
      <c r="Q518">
        <v>173</v>
      </c>
      <c r="R518">
        <v>2</v>
      </c>
      <c r="S518">
        <v>192</v>
      </c>
      <c r="T518">
        <v>201</v>
      </c>
      <c r="U518">
        <v>1</v>
      </c>
      <c r="V518">
        <f t="shared" si="16"/>
        <v>0</v>
      </c>
      <c r="X518">
        <f t="shared" si="17"/>
        <v>2379.5</v>
      </c>
    </row>
    <row r="519" spans="1:24">
      <c r="A519" s="1">
        <v>12</v>
      </c>
      <c r="B519">
        <v>36</v>
      </c>
      <c r="C519">
        <v>32</v>
      </c>
      <c r="D519">
        <v>45</v>
      </c>
      <c r="E519">
        <v>2384</v>
      </c>
      <c r="F519">
        <v>61</v>
      </c>
      <c r="G519">
        <v>72</v>
      </c>
      <c r="H519">
        <v>4</v>
      </c>
      <c r="I519">
        <v>93</v>
      </c>
      <c r="J519">
        <v>101</v>
      </c>
      <c r="K519">
        <v>1</v>
      </c>
      <c r="L519">
        <v>124</v>
      </c>
      <c r="M519">
        <v>33</v>
      </c>
      <c r="N519">
        <v>143</v>
      </c>
      <c r="O519">
        <v>151</v>
      </c>
      <c r="P519">
        <v>1</v>
      </c>
      <c r="Q519">
        <v>172</v>
      </c>
      <c r="R519">
        <v>1</v>
      </c>
      <c r="S519">
        <v>191</v>
      </c>
      <c r="T519">
        <v>201</v>
      </c>
      <c r="U519">
        <v>2</v>
      </c>
      <c r="V519">
        <f t="shared" si="16"/>
        <v>1</v>
      </c>
      <c r="X519">
        <f t="shared" si="17"/>
        <v>2384</v>
      </c>
    </row>
    <row r="520" spans="1:24">
      <c r="A520" s="1">
        <v>11</v>
      </c>
      <c r="B520">
        <v>24</v>
      </c>
      <c r="C520">
        <v>32</v>
      </c>
      <c r="D520">
        <v>43</v>
      </c>
      <c r="E520">
        <v>2384</v>
      </c>
      <c r="F520">
        <v>61</v>
      </c>
      <c r="G520">
        <v>75</v>
      </c>
      <c r="H520">
        <v>4</v>
      </c>
      <c r="I520">
        <v>93</v>
      </c>
      <c r="J520">
        <v>101</v>
      </c>
      <c r="K520">
        <v>4</v>
      </c>
      <c r="L520">
        <v>121</v>
      </c>
      <c r="M520">
        <v>64</v>
      </c>
      <c r="N520">
        <v>141</v>
      </c>
      <c r="O520">
        <v>151</v>
      </c>
      <c r="P520">
        <v>1</v>
      </c>
      <c r="Q520">
        <v>172</v>
      </c>
      <c r="R520">
        <v>1</v>
      </c>
      <c r="S520">
        <v>191</v>
      </c>
      <c r="T520">
        <v>201</v>
      </c>
      <c r="U520">
        <v>1</v>
      </c>
      <c r="V520">
        <f t="shared" si="16"/>
        <v>0</v>
      </c>
      <c r="X520">
        <f t="shared" si="17"/>
        <v>2386.5</v>
      </c>
    </row>
    <row r="521" spans="1:24">
      <c r="A521" s="1">
        <v>11</v>
      </c>
      <c r="B521">
        <v>18</v>
      </c>
      <c r="C521">
        <v>32</v>
      </c>
      <c r="D521">
        <v>43</v>
      </c>
      <c r="E521">
        <v>2389</v>
      </c>
      <c r="F521">
        <v>61</v>
      </c>
      <c r="G521">
        <v>72</v>
      </c>
      <c r="H521">
        <v>4</v>
      </c>
      <c r="I521">
        <v>92</v>
      </c>
      <c r="J521">
        <v>101</v>
      </c>
      <c r="K521">
        <v>1</v>
      </c>
      <c r="L521">
        <v>123</v>
      </c>
      <c r="M521">
        <v>27</v>
      </c>
      <c r="N521">
        <v>142</v>
      </c>
      <c r="O521">
        <v>152</v>
      </c>
      <c r="P521">
        <v>1</v>
      </c>
      <c r="Q521">
        <v>173</v>
      </c>
      <c r="R521">
        <v>1</v>
      </c>
      <c r="S521">
        <v>191</v>
      </c>
      <c r="T521">
        <v>201</v>
      </c>
      <c r="U521">
        <v>1</v>
      </c>
      <c r="V521">
        <f t="shared" si="16"/>
        <v>0</v>
      </c>
      <c r="X521">
        <f t="shared" si="17"/>
        <v>2389.5</v>
      </c>
    </row>
    <row r="522" spans="1:24">
      <c r="A522" s="1">
        <v>14</v>
      </c>
      <c r="B522">
        <v>12</v>
      </c>
      <c r="C522">
        <v>32</v>
      </c>
      <c r="D522">
        <v>40</v>
      </c>
      <c r="E522">
        <v>2390</v>
      </c>
      <c r="F522">
        <v>65</v>
      </c>
      <c r="G522">
        <v>75</v>
      </c>
      <c r="H522">
        <v>4</v>
      </c>
      <c r="I522">
        <v>93</v>
      </c>
      <c r="J522">
        <v>101</v>
      </c>
      <c r="K522">
        <v>3</v>
      </c>
      <c r="L522">
        <v>123</v>
      </c>
      <c r="M522">
        <v>50</v>
      </c>
      <c r="N522">
        <v>143</v>
      </c>
      <c r="O522">
        <v>152</v>
      </c>
      <c r="P522">
        <v>1</v>
      </c>
      <c r="Q522">
        <v>173</v>
      </c>
      <c r="R522">
        <v>1</v>
      </c>
      <c r="S522">
        <v>192</v>
      </c>
      <c r="T522">
        <v>201</v>
      </c>
      <c r="U522">
        <v>1</v>
      </c>
      <c r="V522">
        <f t="shared" si="16"/>
        <v>0</v>
      </c>
      <c r="X522">
        <f t="shared" si="17"/>
        <v>2392</v>
      </c>
    </row>
    <row r="523" spans="1:24">
      <c r="A523" s="1">
        <v>14</v>
      </c>
      <c r="B523">
        <v>36</v>
      </c>
      <c r="C523">
        <v>32</v>
      </c>
      <c r="D523">
        <v>43</v>
      </c>
      <c r="E523">
        <v>2394</v>
      </c>
      <c r="F523">
        <v>65</v>
      </c>
      <c r="G523">
        <v>73</v>
      </c>
      <c r="H523">
        <v>4</v>
      </c>
      <c r="I523">
        <v>92</v>
      </c>
      <c r="J523">
        <v>101</v>
      </c>
      <c r="K523">
        <v>4</v>
      </c>
      <c r="L523">
        <v>123</v>
      </c>
      <c r="M523">
        <v>25</v>
      </c>
      <c r="N523">
        <v>143</v>
      </c>
      <c r="O523">
        <v>152</v>
      </c>
      <c r="P523">
        <v>1</v>
      </c>
      <c r="Q523">
        <v>173</v>
      </c>
      <c r="R523">
        <v>1</v>
      </c>
      <c r="S523">
        <v>191</v>
      </c>
      <c r="T523">
        <v>201</v>
      </c>
      <c r="U523">
        <v>1</v>
      </c>
      <c r="V523">
        <f t="shared" si="16"/>
        <v>0</v>
      </c>
      <c r="X523">
        <f t="shared" si="17"/>
        <v>2395.5</v>
      </c>
    </row>
    <row r="524" spans="1:24">
      <c r="A524" s="1">
        <v>14</v>
      </c>
      <c r="B524">
        <v>24</v>
      </c>
      <c r="C524">
        <v>32</v>
      </c>
      <c r="D524">
        <v>43</v>
      </c>
      <c r="E524">
        <v>2397</v>
      </c>
      <c r="F524">
        <v>63</v>
      </c>
      <c r="G524">
        <v>75</v>
      </c>
      <c r="H524">
        <v>3</v>
      </c>
      <c r="I524">
        <v>93</v>
      </c>
      <c r="J524">
        <v>101</v>
      </c>
      <c r="K524">
        <v>2</v>
      </c>
      <c r="L524">
        <v>123</v>
      </c>
      <c r="M524">
        <v>35</v>
      </c>
      <c r="N524">
        <v>141</v>
      </c>
      <c r="O524">
        <v>152</v>
      </c>
      <c r="P524">
        <v>2</v>
      </c>
      <c r="Q524">
        <v>173</v>
      </c>
      <c r="R524">
        <v>1</v>
      </c>
      <c r="S524">
        <v>192</v>
      </c>
      <c r="T524">
        <v>201</v>
      </c>
      <c r="U524">
        <v>2</v>
      </c>
      <c r="V524">
        <f t="shared" si="16"/>
        <v>1</v>
      </c>
      <c r="X524">
        <f t="shared" si="17"/>
        <v>2400.5</v>
      </c>
    </row>
    <row r="525" spans="1:24">
      <c r="A525" s="1">
        <v>14</v>
      </c>
      <c r="B525">
        <v>18</v>
      </c>
      <c r="C525">
        <v>34</v>
      </c>
      <c r="D525">
        <v>43</v>
      </c>
      <c r="E525">
        <v>2404</v>
      </c>
      <c r="F525">
        <v>61</v>
      </c>
      <c r="G525">
        <v>73</v>
      </c>
      <c r="H525">
        <v>2</v>
      </c>
      <c r="I525">
        <v>92</v>
      </c>
      <c r="J525">
        <v>101</v>
      </c>
      <c r="K525">
        <v>2</v>
      </c>
      <c r="L525">
        <v>123</v>
      </c>
      <c r="M525">
        <v>26</v>
      </c>
      <c r="N525">
        <v>143</v>
      </c>
      <c r="O525">
        <v>152</v>
      </c>
      <c r="P525">
        <v>2</v>
      </c>
      <c r="Q525">
        <v>173</v>
      </c>
      <c r="R525">
        <v>1</v>
      </c>
      <c r="S525">
        <v>191</v>
      </c>
      <c r="T525">
        <v>201</v>
      </c>
      <c r="U525">
        <v>1</v>
      </c>
      <c r="V525">
        <f t="shared" si="16"/>
        <v>0</v>
      </c>
      <c r="X525">
        <f t="shared" si="17"/>
        <v>2405</v>
      </c>
    </row>
    <row r="526" spans="1:24">
      <c r="A526" s="1">
        <v>11</v>
      </c>
      <c r="B526">
        <v>30</v>
      </c>
      <c r="C526">
        <v>32</v>
      </c>
      <c r="D526">
        <v>42</v>
      </c>
      <c r="E526">
        <v>2406</v>
      </c>
      <c r="F526">
        <v>61</v>
      </c>
      <c r="G526">
        <v>74</v>
      </c>
      <c r="H526">
        <v>4</v>
      </c>
      <c r="I526">
        <v>92</v>
      </c>
      <c r="J526">
        <v>101</v>
      </c>
      <c r="K526">
        <v>4</v>
      </c>
      <c r="L526">
        <v>121</v>
      </c>
      <c r="M526">
        <v>23</v>
      </c>
      <c r="N526">
        <v>143</v>
      </c>
      <c r="O526">
        <v>151</v>
      </c>
      <c r="P526">
        <v>1</v>
      </c>
      <c r="Q526">
        <v>173</v>
      </c>
      <c r="R526">
        <v>1</v>
      </c>
      <c r="S526">
        <v>191</v>
      </c>
      <c r="T526">
        <v>201</v>
      </c>
      <c r="U526">
        <v>2</v>
      </c>
      <c r="V526">
        <f t="shared" si="16"/>
        <v>1</v>
      </c>
      <c r="X526">
        <f t="shared" si="17"/>
        <v>2406</v>
      </c>
    </row>
    <row r="527" spans="1:24">
      <c r="A527" s="1">
        <v>14</v>
      </c>
      <c r="B527">
        <v>9</v>
      </c>
      <c r="C527">
        <v>34</v>
      </c>
      <c r="D527">
        <v>42</v>
      </c>
      <c r="E527">
        <v>2406</v>
      </c>
      <c r="F527">
        <v>61</v>
      </c>
      <c r="G527">
        <v>71</v>
      </c>
      <c r="H527">
        <v>2</v>
      </c>
      <c r="I527">
        <v>93</v>
      </c>
      <c r="J527">
        <v>101</v>
      </c>
      <c r="K527">
        <v>3</v>
      </c>
      <c r="L527">
        <v>123</v>
      </c>
      <c r="M527">
        <v>31</v>
      </c>
      <c r="N527">
        <v>143</v>
      </c>
      <c r="O527">
        <v>152</v>
      </c>
      <c r="P527">
        <v>1</v>
      </c>
      <c r="Q527">
        <v>174</v>
      </c>
      <c r="R527">
        <v>1</v>
      </c>
      <c r="S527">
        <v>191</v>
      </c>
      <c r="T527">
        <v>201</v>
      </c>
      <c r="U527">
        <v>1</v>
      </c>
      <c r="V527">
        <f t="shared" si="16"/>
        <v>0</v>
      </c>
      <c r="X527">
        <f t="shared" si="17"/>
        <v>2410.5</v>
      </c>
    </row>
    <row r="528" spans="1:24">
      <c r="A528" s="1">
        <v>12</v>
      </c>
      <c r="B528">
        <v>7</v>
      </c>
      <c r="C528">
        <v>32</v>
      </c>
      <c r="D528">
        <v>43</v>
      </c>
      <c r="E528">
        <v>2415</v>
      </c>
      <c r="F528">
        <v>61</v>
      </c>
      <c r="G528">
        <v>73</v>
      </c>
      <c r="H528">
        <v>3</v>
      </c>
      <c r="I528">
        <v>93</v>
      </c>
      <c r="J528">
        <v>103</v>
      </c>
      <c r="K528">
        <v>2</v>
      </c>
      <c r="L528">
        <v>121</v>
      </c>
      <c r="M528">
        <v>34</v>
      </c>
      <c r="N528">
        <v>143</v>
      </c>
      <c r="O528">
        <v>152</v>
      </c>
      <c r="P528">
        <v>1</v>
      </c>
      <c r="Q528">
        <v>173</v>
      </c>
      <c r="R528">
        <v>1</v>
      </c>
      <c r="S528">
        <v>191</v>
      </c>
      <c r="T528">
        <v>201</v>
      </c>
      <c r="U528">
        <v>1</v>
      </c>
      <c r="V528">
        <f t="shared" si="16"/>
        <v>0</v>
      </c>
      <c r="X528">
        <f t="shared" si="17"/>
        <v>2419.5</v>
      </c>
    </row>
    <row r="529" spans="1:24">
      <c r="A529" s="1">
        <v>14</v>
      </c>
      <c r="B529">
        <v>24</v>
      </c>
      <c r="C529">
        <v>34</v>
      </c>
      <c r="D529">
        <v>43</v>
      </c>
      <c r="E529">
        <v>2424</v>
      </c>
      <c r="F529">
        <v>65</v>
      </c>
      <c r="G529">
        <v>75</v>
      </c>
      <c r="H529">
        <v>4</v>
      </c>
      <c r="I529">
        <v>93</v>
      </c>
      <c r="J529">
        <v>101</v>
      </c>
      <c r="K529">
        <v>4</v>
      </c>
      <c r="L529">
        <v>122</v>
      </c>
      <c r="M529">
        <v>53</v>
      </c>
      <c r="N529">
        <v>143</v>
      </c>
      <c r="O529">
        <v>152</v>
      </c>
      <c r="P529">
        <v>2</v>
      </c>
      <c r="Q529">
        <v>173</v>
      </c>
      <c r="R529">
        <v>1</v>
      </c>
      <c r="S529">
        <v>191</v>
      </c>
      <c r="T529">
        <v>201</v>
      </c>
      <c r="U529">
        <v>1</v>
      </c>
      <c r="V529">
        <f t="shared" si="16"/>
        <v>0</v>
      </c>
      <c r="X529">
        <f t="shared" si="17"/>
        <v>2425.5</v>
      </c>
    </row>
    <row r="530" spans="1:24">
      <c r="A530" s="1">
        <v>12</v>
      </c>
      <c r="B530">
        <v>18</v>
      </c>
      <c r="C530">
        <v>33</v>
      </c>
      <c r="D530">
        <v>49</v>
      </c>
      <c r="E530">
        <v>2427</v>
      </c>
      <c r="F530">
        <v>65</v>
      </c>
      <c r="G530">
        <v>75</v>
      </c>
      <c r="H530">
        <v>4</v>
      </c>
      <c r="I530">
        <v>93</v>
      </c>
      <c r="J530">
        <v>101</v>
      </c>
      <c r="K530">
        <v>2</v>
      </c>
      <c r="L530">
        <v>122</v>
      </c>
      <c r="M530">
        <v>42</v>
      </c>
      <c r="N530">
        <v>143</v>
      </c>
      <c r="O530">
        <v>152</v>
      </c>
      <c r="P530">
        <v>2</v>
      </c>
      <c r="Q530">
        <v>173</v>
      </c>
      <c r="R530">
        <v>1</v>
      </c>
      <c r="S530">
        <v>191</v>
      </c>
      <c r="T530">
        <v>201</v>
      </c>
      <c r="U530">
        <v>1</v>
      </c>
      <c r="V530">
        <f t="shared" si="16"/>
        <v>0</v>
      </c>
      <c r="X530">
        <f t="shared" si="17"/>
        <v>2433</v>
      </c>
    </row>
    <row r="531" spans="1:24">
      <c r="A531" s="1">
        <v>11</v>
      </c>
      <c r="B531">
        <v>24</v>
      </c>
      <c r="C531">
        <v>32</v>
      </c>
      <c r="D531">
        <v>43</v>
      </c>
      <c r="E531">
        <v>2439</v>
      </c>
      <c r="F531">
        <v>61</v>
      </c>
      <c r="G531">
        <v>72</v>
      </c>
      <c r="H531">
        <v>4</v>
      </c>
      <c r="I531">
        <v>92</v>
      </c>
      <c r="J531">
        <v>101</v>
      </c>
      <c r="K531">
        <v>4</v>
      </c>
      <c r="L531">
        <v>121</v>
      </c>
      <c r="M531">
        <v>35</v>
      </c>
      <c r="N531">
        <v>143</v>
      </c>
      <c r="O531">
        <v>152</v>
      </c>
      <c r="P531">
        <v>1</v>
      </c>
      <c r="Q531">
        <v>173</v>
      </c>
      <c r="R531">
        <v>1</v>
      </c>
      <c r="S531">
        <v>192</v>
      </c>
      <c r="T531">
        <v>201</v>
      </c>
      <c r="U531">
        <v>2</v>
      </c>
      <c r="V531">
        <f t="shared" si="16"/>
        <v>1</v>
      </c>
      <c r="X531">
        <f t="shared" si="17"/>
        <v>2440.5</v>
      </c>
    </row>
    <row r="532" spans="1:24">
      <c r="A532" s="1">
        <v>11</v>
      </c>
      <c r="B532">
        <v>27</v>
      </c>
      <c r="C532">
        <v>34</v>
      </c>
      <c r="D532">
        <v>49</v>
      </c>
      <c r="E532">
        <v>2442</v>
      </c>
      <c r="F532">
        <v>61</v>
      </c>
      <c r="G532">
        <v>75</v>
      </c>
      <c r="H532">
        <v>4</v>
      </c>
      <c r="I532">
        <v>93</v>
      </c>
      <c r="J532">
        <v>101</v>
      </c>
      <c r="K532">
        <v>4</v>
      </c>
      <c r="L532">
        <v>123</v>
      </c>
      <c r="M532">
        <v>43</v>
      </c>
      <c r="N532">
        <v>142</v>
      </c>
      <c r="O532">
        <v>152</v>
      </c>
      <c r="P532">
        <v>4</v>
      </c>
      <c r="Q532">
        <v>174</v>
      </c>
      <c r="R532">
        <v>2</v>
      </c>
      <c r="S532">
        <v>192</v>
      </c>
      <c r="T532">
        <v>201</v>
      </c>
      <c r="U532">
        <v>1</v>
      </c>
      <c r="V532">
        <f t="shared" si="16"/>
        <v>0</v>
      </c>
      <c r="X532">
        <f t="shared" si="17"/>
        <v>2443.5</v>
      </c>
    </row>
    <row r="533" spans="1:24">
      <c r="A533" s="1">
        <v>14</v>
      </c>
      <c r="B533">
        <v>12</v>
      </c>
      <c r="C533">
        <v>32</v>
      </c>
      <c r="D533">
        <v>41</v>
      </c>
      <c r="E533">
        <v>2445</v>
      </c>
      <c r="F533">
        <v>65</v>
      </c>
      <c r="G533">
        <v>72</v>
      </c>
      <c r="H533">
        <v>2</v>
      </c>
      <c r="I533">
        <v>94</v>
      </c>
      <c r="J533">
        <v>101</v>
      </c>
      <c r="K533">
        <v>4</v>
      </c>
      <c r="L533">
        <v>123</v>
      </c>
      <c r="M533">
        <v>26</v>
      </c>
      <c r="N533">
        <v>143</v>
      </c>
      <c r="O533">
        <v>151</v>
      </c>
      <c r="P533">
        <v>1</v>
      </c>
      <c r="Q533">
        <v>173</v>
      </c>
      <c r="R533">
        <v>1</v>
      </c>
      <c r="S533">
        <v>192</v>
      </c>
      <c r="T533">
        <v>201</v>
      </c>
      <c r="U533">
        <v>1</v>
      </c>
      <c r="V533">
        <f t="shared" si="16"/>
        <v>0</v>
      </c>
      <c r="X533">
        <f t="shared" si="17"/>
        <v>2453.5</v>
      </c>
    </row>
    <row r="534" spans="1:24">
      <c r="A534" s="1">
        <v>11</v>
      </c>
      <c r="B534">
        <v>18</v>
      </c>
      <c r="C534">
        <v>32</v>
      </c>
      <c r="D534">
        <v>42</v>
      </c>
      <c r="E534">
        <v>2462</v>
      </c>
      <c r="F534">
        <v>61</v>
      </c>
      <c r="G534">
        <v>73</v>
      </c>
      <c r="H534">
        <v>2</v>
      </c>
      <c r="I534">
        <v>93</v>
      </c>
      <c r="J534">
        <v>101</v>
      </c>
      <c r="K534">
        <v>2</v>
      </c>
      <c r="L534">
        <v>123</v>
      </c>
      <c r="M534">
        <v>22</v>
      </c>
      <c r="N534">
        <v>143</v>
      </c>
      <c r="O534">
        <v>152</v>
      </c>
      <c r="P534">
        <v>1</v>
      </c>
      <c r="Q534">
        <v>173</v>
      </c>
      <c r="R534">
        <v>1</v>
      </c>
      <c r="S534">
        <v>191</v>
      </c>
      <c r="T534">
        <v>201</v>
      </c>
      <c r="U534">
        <v>2</v>
      </c>
      <c r="V534">
        <f t="shared" si="16"/>
        <v>1</v>
      </c>
      <c r="X534">
        <f t="shared" si="17"/>
        <v>2462.5</v>
      </c>
    </row>
    <row r="535" spans="1:24">
      <c r="A535" s="1">
        <v>14</v>
      </c>
      <c r="B535">
        <v>24</v>
      </c>
      <c r="C535">
        <v>34</v>
      </c>
      <c r="D535">
        <v>40</v>
      </c>
      <c r="E535">
        <v>2463</v>
      </c>
      <c r="F535">
        <v>62</v>
      </c>
      <c r="G535">
        <v>74</v>
      </c>
      <c r="H535">
        <v>4</v>
      </c>
      <c r="I535">
        <v>94</v>
      </c>
      <c r="J535">
        <v>101</v>
      </c>
      <c r="K535">
        <v>3</v>
      </c>
      <c r="L535">
        <v>122</v>
      </c>
      <c r="M535">
        <v>27</v>
      </c>
      <c r="N535">
        <v>143</v>
      </c>
      <c r="O535">
        <v>152</v>
      </c>
      <c r="P535">
        <v>2</v>
      </c>
      <c r="Q535">
        <v>173</v>
      </c>
      <c r="R535">
        <v>1</v>
      </c>
      <c r="S535">
        <v>192</v>
      </c>
      <c r="T535">
        <v>201</v>
      </c>
      <c r="U535">
        <v>1</v>
      </c>
      <c r="V535">
        <f t="shared" si="16"/>
        <v>0</v>
      </c>
      <c r="X535">
        <f t="shared" si="17"/>
        <v>2468</v>
      </c>
    </row>
    <row r="536" spans="1:24">
      <c r="A536" s="1">
        <v>11</v>
      </c>
      <c r="B536">
        <v>18</v>
      </c>
      <c r="C536">
        <v>32</v>
      </c>
      <c r="D536">
        <v>42</v>
      </c>
      <c r="E536">
        <v>2473</v>
      </c>
      <c r="F536">
        <v>61</v>
      </c>
      <c r="G536">
        <v>71</v>
      </c>
      <c r="H536">
        <v>4</v>
      </c>
      <c r="I536">
        <v>93</v>
      </c>
      <c r="J536">
        <v>101</v>
      </c>
      <c r="K536">
        <v>1</v>
      </c>
      <c r="L536">
        <v>123</v>
      </c>
      <c r="M536">
        <v>25</v>
      </c>
      <c r="N536">
        <v>143</v>
      </c>
      <c r="O536">
        <v>152</v>
      </c>
      <c r="P536">
        <v>1</v>
      </c>
      <c r="Q536">
        <v>171</v>
      </c>
      <c r="R536">
        <v>1</v>
      </c>
      <c r="S536">
        <v>191</v>
      </c>
      <c r="T536">
        <v>201</v>
      </c>
      <c r="U536">
        <v>2</v>
      </c>
      <c r="V536">
        <f t="shared" si="16"/>
        <v>1</v>
      </c>
      <c r="X536">
        <f t="shared" si="17"/>
        <v>2474.5</v>
      </c>
    </row>
    <row r="537" spans="1:24">
      <c r="A537" s="1">
        <v>14</v>
      </c>
      <c r="B537">
        <v>21</v>
      </c>
      <c r="C537">
        <v>32</v>
      </c>
      <c r="D537">
        <v>41</v>
      </c>
      <c r="E537">
        <v>2476</v>
      </c>
      <c r="F537">
        <v>65</v>
      </c>
      <c r="G537">
        <v>75</v>
      </c>
      <c r="H537">
        <v>4</v>
      </c>
      <c r="I537">
        <v>93</v>
      </c>
      <c r="J537">
        <v>101</v>
      </c>
      <c r="K537">
        <v>4</v>
      </c>
      <c r="L537">
        <v>121</v>
      </c>
      <c r="M537">
        <v>46</v>
      </c>
      <c r="N537">
        <v>143</v>
      </c>
      <c r="O537">
        <v>152</v>
      </c>
      <c r="P537">
        <v>1</v>
      </c>
      <c r="Q537">
        <v>174</v>
      </c>
      <c r="R537">
        <v>1</v>
      </c>
      <c r="S537">
        <v>192</v>
      </c>
      <c r="T537">
        <v>201</v>
      </c>
      <c r="U537">
        <v>1</v>
      </c>
      <c r="V537">
        <f t="shared" si="16"/>
        <v>0</v>
      </c>
      <c r="X537">
        <f t="shared" si="17"/>
        <v>2479.5</v>
      </c>
    </row>
    <row r="538" spans="1:24">
      <c r="A538" s="1">
        <v>11</v>
      </c>
      <c r="B538">
        <v>24</v>
      </c>
      <c r="C538">
        <v>31</v>
      </c>
      <c r="D538">
        <v>42</v>
      </c>
      <c r="E538">
        <v>2483</v>
      </c>
      <c r="F538">
        <v>63</v>
      </c>
      <c r="G538">
        <v>73</v>
      </c>
      <c r="H538">
        <v>4</v>
      </c>
      <c r="I538">
        <v>93</v>
      </c>
      <c r="J538">
        <v>101</v>
      </c>
      <c r="K538">
        <v>4</v>
      </c>
      <c r="L538">
        <v>121</v>
      </c>
      <c r="M538">
        <v>22</v>
      </c>
      <c r="N538">
        <v>142</v>
      </c>
      <c r="O538">
        <v>152</v>
      </c>
      <c r="P538">
        <v>1</v>
      </c>
      <c r="Q538">
        <v>173</v>
      </c>
      <c r="R538">
        <v>1</v>
      </c>
      <c r="S538">
        <v>192</v>
      </c>
      <c r="T538">
        <v>201</v>
      </c>
      <c r="U538">
        <v>1</v>
      </c>
      <c r="V538">
        <f t="shared" si="16"/>
        <v>0</v>
      </c>
      <c r="X538">
        <f t="shared" si="17"/>
        <v>2493</v>
      </c>
    </row>
    <row r="539" spans="1:24">
      <c r="A539" s="1">
        <v>12</v>
      </c>
      <c r="B539">
        <v>30</v>
      </c>
      <c r="C539">
        <v>33</v>
      </c>
      <c r="D539">
        <v>49</v>
      </c>
      <c r="E539">
        <v>2503</v>
      </c>
      <c r="F539">
        <v>62</v>
      </c>
      <c r="G539">
        <v>75</v>
      </c>
      <c r="H539">
        <v>4</v>
      </c>
      <c r="I539">
        <v>93</v>
      </c>
      <c r="J539">
        <v>101</v>
      </c>
      <c r="K539">
        <v>2</v>
      </c>
      <c r="L539">
        <v>122</v>
      </c>
      <c r="M539">
        <v>41</v>
      </c>
      <c r="N539">
        <v>142</v>
      </c>
      <c r="O539">
        <v>152</v>
      </c>
      <c r="P539">
        <v>2</v>
      </c>
      <c r="Q539">
        <v>173</v>
      </c>
      <c r="R539">
        <v>1</v>
      </c>
      <c r="S539">
        <v>191</v>
      </c>
      <c r="T539">
        <v>201</v>
      </c>
      <c r="U539">
        <v>1</v>
      </c>
      <c r="V539">
        <f t="shared" si="16"/>
        <v>0</v>
      </c>
      <c r="X539">
        <f t="shared" si="17"/>
        <v>2505</v>
      </c>
    </row>
    <row r="540" spans="1:24">
      <c r="A540" s="1">
        <v>14</v>
      </c>
      <c r="B540">
        <v>9</v>
      </c>
      <c r="C540">
        <v>32</v>
      </c>
      <c r="D540">
        <v>40</v>
      </c>
      <c r="E540">
        <v>2507</v>
      </c>
      <c r="F540">
        <v>63</v>
      </c>
      <c r="G540">
        <v>75</v>
      </c>
      <c r="H540">
        <v>2</v>
      </c>
      <c r="I540">
        <v>93</v>
      </c>
      <c r="J540">
        <v>101</v>
      </c>
      <c r="K540">
        <v>4</v>
      </c>
      <c r="L540">
        <v>124</v>
      </c>
      <c r="M540">
        <v>51</v>
      </c>
      <c r="N540">
        <v>143</v>
      </c>
      <c r="O540">
        <v>153</v>
      </c>
      <c r="P540">
        <v>1</v>
      </c>
      <c r="Q540">
        <v>172</v>
      </c>
      <c r="R540">
        <v>1</v>
      </c>
      <c r="S540">
        <v>191</v>
      </c>
      <c r="T540">
        <v>201</v>
      </c>
      <c r="U540">
        <v>1</v>
      </c>
      <c r="V540">
        <f t="shared" si="16"/>
        <v>0</v>
      </c>
      <c r="X540">
        <f t="shared" si="17"/>
        <v>2509</v>
      </c>
    </row>
    <row r="541" spans="1:24">
      <c r="A541" s="1">
        <v>11</v>
      </c>
      <c r="B541">
        <v>15</v>
      </c>
      <c r="C541">
        <v>32</v>
      </c>
      <c r="D541">
        <v>40</v>
      </c>
      <c r="E541">
        <v>2511</v>
      </c>
      <c r="F541">
        <v>61</v>
      </c>
      <c r="G541">
        <v>71</v>
      </c>
      <c r="H541">
        <v>1</v>
      </c>
      <c r="I541">
        <v>92</v>
      </c>
      <c r="J541">
        <v>101</v>
      </c>
      <c r="K541">
        <v>4</v>
      </c>
      <c r="L541">
        <v>123</v>
      </c>
      <c r="M541">
        <v>23</v>
      </c>
      <c r="N541">
        <v>143</v>
      </c>
      <c r="O541">
        <v>151</v>
      </c>
      <c r="P541">
        <v>1</v>
      </c>
      <c r="Q541">
        <v>173</v>
      </c>
      <c r="R541">
        <v>1</v>
      </c>
      <c r="S541">
        <v>191</v>
      </c>
      <c r="T541">
        <v>201</v>
      </c>
      <c r="U541">
        <v>1</v>
      </c>
      <c r="V541">
        <f t="shared" si="16"/>
        <v>0</v>
      </c>
      <c r="X541">
        <f t="shared" si="17"/>
        <v>2513</v>
      </c>
    </row>
    <row r="542" spans="1:24">
      <c r="A542" s="1">
        <v>14</v>
      </c>
      <c r="B542">
        <v>18</v>
      </c>
      <c r="C542">
        <v>32</v>
      </c>
      <c r="D542">
        <v>42</v>
      </c>
      <c r="E542">
        <v>2515</v>
      </c>
      <c r="F542">
        <v>61</v>
      </c>
      <c r="G542">
        <v>73</v>
      </c>
      <c r="H542">
        <v>3</v>
      </c>
      <c r="I542">
        <v>93</v>
      </c>
      <c r="J542">
        <v>101</v>
      </c>
      <c r="K542">
        <v>4</v>
      </c>
      <c r="L542">
        <v>121</v>
      </c>
      <c r="M542">
        <v>43</v>
      </c>
      <c r="N542">
        <v>143</v>
      </c>
      <c r="O542">
        <v>152</v>
      </c>
      <c r="P542">
        <v>1</v>
      </c>
      <c r="Q542">
        <v>173</v>
      </c>
      <c r="R542">
        <v>1</v>
      </c>
      <c r="S542">
        <v>192</v>
      </c>
      <c r="T542">
        <v>201</v>
      </c>
      <c r="U542">
        <v>1</v>
      </c>
      <c r="V542">
        <f t="shared" si="16"/>
        <v>0</v>
      </c>
      <c r="X542">
        <f t="shared" si="17"/>
        <v>2517.5</v>
      </c>
    </row>
    <row r="543" spans="1:24">
      <c r="A543" s="1">
        <v>12</v>
      </c>
      <c r="B543">
        <v>27</v>
      </c>
      <c r="C543">
        <v>34</v>
      </c>
      <c r="D543">
        <v>43</v>
      </c>
      <c r="E543">
        <v>2520</v>
      </c>
      <c r="F543">
        <v>63</v>
      </c>
      <c r="G543">
        <v>73</v>
      </c>
      <c r="H543">
        <v>4</v>
      </c>
      <c r="I543">
        <v>93</v>
      </c>
      <c r="J543">
        <v>101</v>
      </c>
      <c r="K543">
        <v>2</v>
      </c>
      <c r="L543">
        <v>122</v>
      </c>
      <c r="M543">
        <v>23</v>
      </c>
      <c r="N543">
        <v>143</v>
      </c>
      <c r="O543">
        <v>152</v>
      </c>
      <c r="P543">
        <v>2</v>
      </c>
      <c r="Q543">
        <v>172</v>
      </c>
      <c r="R543">
        <v>1</v>
      </c>
      <c r="S543">
        <v>191</v>
      </c>
      <c r="T543">
        <v>201</v>
      </c>
      <c r="U543">
        <v>2</v>
      </c>
      <c r="V543">
        <f t="shared" si="16"/>
        <v>1</v>
      </c>
      <c r="X543">
        <f t="shared" si="17"/>
        <v>2521</v>
      </c>
    </row>
    <row r="544" spans="1:24">
      <c r="A544" s="1">
        <v>11</v>
      </c>
      <c r="B544">
        <v>30</v>
      </c>
      <c r="C544">
        <v>32</v>
      </c>
      <c r="D544">
        <v>43</v>
      </c>
      <c r="E544">
        <v>2522</v>
      </c>
      <c r="F544">
        <v>61</v>
      </c>
      <c r="G544">
        <v>75</v>
      </c>
      <c r="H544">
        <v>1</v>
      </c>
      <c r="I544">
        <v>93</v>
      </c>
      <c r="J544">
        <v>103</v>
      </c>
      <c r="K544">
        <v>3</v>
      </c>
      <c r="L544">
        <v>122</v>
      </c>
      <c r="M544">
        <v>39</v>
      </c>
      <c r="N544">
        <v>143</v>
      </c>
      <c r="O544">
        <v>152</v>
      </c>
      <c r="P544">
        <v>1</v>
      </c>
      <c r="Q544">
        <v>173</v>
      </c>
      <c r="R544">
        <v>2</v>
      </c>
      <c r="S544">
        <v>191</v>
      </c>
      <c r="T544">
        <v>201</v>
      </c>
      <c r="U544">
        <v>1</v>
      </c>
      <c r="V544">
        <f t="shared" si="16"/>
        <v>0</v>
      </c>
      <c r="X544">
        <f t="shared" si="17"/>
        <v>2525</v>
      </c>
    </row>
    <row r="545" spans="1:24">
      <c r="A545" s="1">
        <v>12</v>
      </c>
      <c r="B545">
        <v>27</v>
      </c>
      <c r="C545">
        <v>32</v>
      </c>
      <c r="D545">
        <v>49</v>
      </c>
      <c r="E545">
        <v>2528</v>
      </c>
      <c r="F545">
        <v>61</v>
      </c>
      <c r="G545">
        <v>72</v>
      </c>
      <c r="H545">
        <v>4</v>
      </c>
      <c r="I545">
        <v>92</v>
      </c>
      <c r="J545">
        <v>101</v>
      </c>
      <c r="K545">
        <v>1</v>
      </c>
      <c r="L545">
        <v>122</v>
      </c>
      <c r="M545">
        <v>32</v>
      </c>
      <c r="N545">
        <v>143</v>
      </c>
      <c r="O545">
        <v>152</v>
      </c>
      <c r="P545">
        <v>1</v>
      </c>
      <c r="Q545">
        <v>173</v>
      </c>
      <c r="R545">
        <v>2</v>
      </c>
      <c r="S545">
        <v>192</v>
      </c>
      <c r="T545">
        <v>201</v>
      </c>
      <c r="U545">
        <v>1</v>
      </c>
      <c r="V545">
        <f t="shared" si="16"/>
        <v>0</v>
      </c>
      <c r="X545">
        <f t="shared" si="17"/>
        <v>2533</v>
      </c>
    </row>
    <row r="546" spans="1:24">
      <c r="A546" s="1">
        <v>14</v>
      </c>
      <c r="B546">
        <v>24</v>
      </c>
      <c r="C546">
        <v>33</v>
      </c>
      <c r="D546">
        <v>40</v>
      </c>
      <c r="E546">
        <v>2538</v>
      </c>
      <c r="F546">
        <v>61</v>
      </c>
      <c r="G546">
        <v>75</v>
      </c>
      <c r="H546">
        <v>4</v>
      </c>
      <c r="I546">
        <v>93</v>
      </c>
      <c r="J546">
        <v>101</v>
      </c>
      <c r="K546">
        <v>4</v>
      </c>
      <c r="L546">
        <v>123</v>
      </c>
      <c r="M546">
        <v>47</v>
      </c>
      <c r="N546">
        <v>143</v>
      </c>
      <c r="O546">
        <v>152</v>
      </c>
      <c r="P546">
        <v>2</v>
      </c>
      <c r="Q546">
        <v>172</v>
      </c>
      <c r="R546">
        <v>2</v>
      </c>
      <c r="S546">
        <v>191</v>
      </c>
      <c r="T546">
        <v>201</v>
      </c>
      <c r="U546">
        <v>2</v>
      </c>
      <c r="V546">
        <f t="shared" si="16"/>
        <v>1</v>
      </c>
      <c r="X546">
        <f t="shared" si="17"/>
        <v>2553.5</v>
      </c>
    </row>
    <row r="547" spans="1:24">
      <c r="A547" s="1">
        <v>14</v>
      </c>
      <c r="B547">
        <v>39</v>
      </c>
      <c r="C547">
        <v>32</v>
      </c>
      <c r="D547">
        <v>41</v>
      </c>
      <c r="E547">
        <v>2569</v>
      </c>
      <c r="F547">
        <v>63</v>
      </c>
      <c r="G547">
        <v>73</v>
      </c>
      <c r="H547">
        <v>4</v>
      </c>
      <c r="I547">
        <v>93</v>
      </c>
      <c r="J547">
        <v>101</v>
      </c>
      <c r="K547">
        <v>4</v>
      </c>
      <c r="L547">
        <v>123</v>
      </c>
      <c r="M547">
        <v>24</v>
      </c>
      <c r="N547">
        <v>143</v>
      </c>
      <c r="O547">
        <v>152</v>
      </c>
      <c r="P547">
        <v>1</v>
      </c>
      <c r="Q547">
        <v>173</v>
      </c>
      <c r="R547">
        <v>1</v>
      </c>
      <c r="S547">
        <v>191</v>
      </c>
      <c r="T547">
        <v>201</v>
      </c>
      <c r="U547">
        <v>1</v>
      </c>
      <c r="V547">
        <f t="shared" si="16"/>
        <v>0</v>
      </c>
      <c r="X547">
        <f t="shared" si="17"/>
        <v>2569.5</v>
      </c>
    </row>
    <row r="548" spans="1:24">
      <c r="A548" s="1">
        <v>14</v>
      </c>
      <c r="B548">
        <v>27</v>
      </c>
      <c r="C548">
        <v>32</v>
      </c>
      <c r="D548">
        <v>40</v>
      </c>
      <c r="E548">
        <v>2570</v>
      </c>
      <c r="F548">
        <v>61</v>
      </c>
      <c r="G548">
        <v>73</v>
      </c>
      <c r="H548">
        <v>3</v>
      </c>
      <c r="I548">
        <v>92</v>
      </c>
      <c r="J548">
        <v>101</v>
      </c>
      <c r="K548">
        <v>3</v>
      </c>
      <c r="L548">
        <v>121</v>
      </c>
      <c r="M548">
        <v>21</v>
      </c>
      <c r="N548">
        <v>143</v>
      </c>
      <c r="O548">
        <v>151</v>
      </c>
      <c r="P548">
        <v>1</v>
      </c>
      <c r="Q548">
        <v>173</v>
      </c>
      <c r="R548">
        <v>1</v>
      </c>
      <c r="S548">
        <v>191</v>
      </c>
      <c r="T548">
        <v>201</v>
      </c>
      <c r="U548">
        <v>2</v>
      </c>
      <c r="V548">
        <f t="shared" si="16"/>
        <v>1</v>
      </c>
      <c r="X548">
        <f t="shared" si="17"/>
        <v>2573</v>
      </c>
    </row>
    <row r="549" spans="1:24">
      <c r="A549" s="1">
        <v>12</v>
      </c>
      <c r="B549">
        <v>7</v>
      </c>
      <c r="C549">
        <v>32</v>
      </c>
      <c r="D549">
        <v>43</v>
      </c>
      <c r="E549">
        <v>2576</v>
      </c>
      <c r="F549">
        <v>61</v>
      </c>
      <c r="G549">
        <v>73</v>
      </c>
      <c r="H549">
        <v>2</v>
      </c>
      <c r="I549">
        <v>93</v>
      </c>
      <c r="J549">
        <v>103</v>
      </c>
      <c r="K549">
        <v>2</v>
      </c>
      <c r="L549">
        <v>121</v>
      </c>
      <c r="M549">
        <v>35</v>
      </c>
      <c r="N549">
        <v>143</v>
      </c>
      <c r="O549">
        <v>152</v>
      </c>
      <c r="P549">
        <v>1</v>
      </c>
      <c r="Q549">
        <v>173</v>
      </c>
      <c r="R549">
        <v>1</v>
      </c>
      <c r="S549">
        <v>191</v>
      </c>
      <c r="T549">
        <v>201</v>
      </c>
      <c r="U549">
        <v>1</v>
      </c>
      <c r="V549">
        <f t="shared" si="16"/>
        <v>0</v>
      </c>
      <c r="X549">
        <f t="shared" si="17"/>
        <v>2576.5</v>
      </c>
    </row>
    <row r="550" spans="1:24">
      <c r="A550" s="1">
        <v>11</v>
      </c>
      <c r="B550">
        <v>12</v>
      </c>
      <c r="C550">
        <v>32</v>
      </c>
      <c r="D550">
        <v>42</v>
      </c>
      <c r="E550">
        <v>2577</v>
      </c>
      <c r="F550">
        <v>61</v>
      </c>
      <c r="G550">
        <v>73</v>
      </c>
      <c r="H550">
        <v>2</v>
      </c>
      <c r="I550">
        <v>91</v>
      </c>
      <c r="J550">
        <v>101</v>
      </c>
      <c r="K550">
        <v>1</v>
      </c>
      <c r="L550">
        <v>123</v>
      </c>
      <c r="M550">
        <v>42</v>
      </c>
      <c r="N550">
        <v>143</v>
      </c>
      <c r="O550">
        <v>152</v>
      </c>
      <c r="P550">
        <v>1</v>
      </c>
      <c r="Q550">
        <v>173</v>
      </c>
      <c r="R550">
        <v>1</v>
      </c>
      <c r="S550">
        <v>191</v>
      </c>
      <c r="T550">
        <v>201</v>
      </c>
      <c r="U550">
        <v>1</v>
      </c>
      <c r="V550">
        <f t="shared" si="16"/>
        <v>0</v>
      </c>
      <c r="X550">
        <f t="shared" si="17"/>
        <v>2577.5</v>
      </c>
    </row>
    <row r="551" spans="1:24">
      <c r="A551" s="1">
        <v>11</v>
      </c>
      <c r="B551">
        <v>12</v>
      </c>
      <c r="C551">
        <v>32</v>
      </c>
      <c r="D551">
        <v>42</v>
      </c>
      <c r="E551">
        <v>2578</v>
      </c>
      <c r="F551">
        <v>61</v>
      </c>
      <c r="G551">
        <v>71</v>
      </c>
      <c r="H551">
        <v>3</v>
      </c>
      <c r="I551">
        <v>92</v>
      </c>
      <c r="J551">
        <v>101</v>
      </c>
      <c r="K551">
        <v>4</v>
      </c>
      <c r="L551">
        <v>124</v>
      </c>
      <c r="M551">
        <v>55</v>
      </c>
      <c r="N551">
        <v>143</v>
      </c>
      <c r="O551">
        <v>153</v>
      </c>
      <c r="P551">
        <v>1</v>
      </c>
      <c r="Q551">
        <v>174</v>
      </c>
      <c r="R551">
        <v>1</v>
      </c>
      <c r="S551">
        <v>191</v>
      </c>
      <c r="T551">
        <v>201</v>
      </c>
      <c r="U551">
        <v>1</v>
      </c>
      <c r="V551">
        <f t="shared" si="16"/>
        <v>0</v>
      </c>
      <c r="X551">
        <f t="shared" si="17"/>
        <v>2578</v>
      </c>
    </row>
    <row r="552" spans="1:24">
      <c r="A552" s="1">
        <v>14</v>
      </c>
      <c r="B552">
        <v>24</v>
      </c>
      <c r="C552">
        <v>34</v>
      </c>
      <c r="D552">
        <v>43</v>
      </c>
      <c r="E552">
        <v>2578</v>
      </c>
      <c r="F552">
        <v>64</v>
      </c>
      <c r="G552">
        <v>75</v>
      </c>
      <c r="H552">
        <v>2</v>
      </c>
      <c r="I552">
        <v>93</v>
      </c>
      <c r="J552">
        <v>101</v>
      </c>
      <c r="K552">
        <v>2</v>
      </c>
      <c r="L552">
        <v>123</v>
      </c>
      <c r="M552">
        <v>34</v>
      </c>
      <c r="N552">
        <v>143</v>
      </c>
      <c r="O552">
        <v>152</v>
      </c>
      <c r="P552">
        <v>1</v>
      </c>
      <c r="Q552">
        <v>173</v>
      </c>
      <c r="R552">
        <v>1</v>
      </c>
      <c r="S552">
        <v>191</v>
      </c>
      <c r="T552">
        <v>201</v>
      </c>
      <c r="U552">
        <v>1</v>
      </c>
      <c r="V552">
        <f t="shared" si="16"/>
        <v>0</v>
      </c>
      <c r="X552">
        <f t="shared" si="17"/>
        <v>2578.5</v>
      </c>
    </row>
    <row r="553" spans="1:24">
      <c r="A553" s="1">
        <v>11</v>
      </c>
      <c r="B553">
        <v>12</v>
      </c>
      <c r="C553">
        <v>32</v>
      </c>
      <c r="D553">
        <v>40</v>
      </c>
      <c r="E553">
        <v>2579</v>
      </c>
      <c r="F553">
        <v>61</v>
      </c>
      <c r="G553">
        <v>72</v>
      </c>
      <c r="H553">
        <v>4</v>
      </c>
      <c r="I553">
        <v>93</v>
      </c>
      <c r="J553">
        <v>101</v>
      </c>
      <c r="K553">
        <v>1</v>
      </c>
      <c r="L553">
        <v>121</v>
      </c>
      <c r="M553">
        <v>33</v>
      </c>
      <c r="N553">
        <v>143</v>
      </c>
      <c r="O553">
        <v>152</v>
      </c>
      <c r="P553">
        <v>1</v>
      </c>
      <c r="Q553">
        <v>172</v>
      </c>
      <c r="R553">
        <v>2</v>
      </c>
      <c r="S553">
        <v>191</v>
      </c>
      <c r="T553">
        <v>201</v>
      </c>
      <c r="U553">
        <v>2</v>
      </c>
      <c r="V553">
        <f t="shared" si="16"/>
        <v>1</v>
      </c>
      <c r="X553">
        <f t="shared" si="17"/>
        <v>2579.5</v>
      </c>
    </row>
    <row r="554" spans="1:24">
      <c r="A554" s="1">
        <v>14</v>
      </c>
      <c r="B554">
        <v>21</v>
      </c>
      <c r="C554">
        <v>33</v>
      </c>
      <c r="D554">
        <v>49</v>
      </c>
      <c r="E554">
        <v>2580</v>
      </c>
      <c r="F554">
        <v>63</v>
      </c>
      <c r="G554">
        <v>72</v>
      </c>
      <c r="H554">
        <v>4</v>
      </c>
      <c r="I554">
        <v>93</v>
      </c>
      <c r="J554">
        <v>101</v>
      </c>
      <c r="K554">
        <v>2</v>
      </c>
      <c r="L554">
        <v>121</v>
      </c>
      <c r="M554">
        <v>41</v>
      </c>
      <c r="N554">
        <v>141</v>
      </c>
      <c r="O554">
        <v>152</v>
      </c>
      <c r="P554">
        <v>1</v>
      </c>
      <c r="Q554">
        <v>172</v>
      </c>
      <c r="R554">
        <v>2</v>
      </c>
      <c r="S554">
        <v>191</v>
      </c>
      <c r="T554">
        <v>201</v>
      </c>
      <c r="U554">
        <v>2</v>
      </c>
      <c r="V554">
        <f t="shared" si="16"/>
        <v>1</v>
      </c>
      <c r="X554">
        <f t="shared" si="17"/>
        <v>2590</v>
      </c>
    </row>
    <row r="555" spans="1:24">
      <c r="A555" s="1">
        <v>11</v>
      </c>
      <c r="B555">
        <v>18</v>
      </c>
      <c r="C555">
        <v>32</v>
      </c>
      <c r="D555">
        <v>43</v>
      </c>
      <c r="E555">
        <v>2600</v>
      </c>
      <c r="F555">
        <v>61</v>
      </c>
      <c r="G555">
        <v>73</v>
      </c>
      <c r="H555">
        <v>4</v>
      </c>
      <c r="I555">
        <v>93</v>
      </c>
      <c r="J555">
        <v>101</v>
      </c>
      <c r="K555">
        <v>4</v>
      </c>
      <c r="L555">
        <v>124</v>
      </c>
      <c r="M555">
        <v>65</v>
      </c>
      <c r="N555">
        <v>143</v>
      </c>
      <c r="O555">
        <v>153</v>
      </c>
      <c r="P555">
        <v>2</v>
      </c>
      <c r="Q555">
        <v>173</v>
      </c>
      <c r="R555">
        <v>1</v>
      </c>
      <c r="S555">
        <v>191</v>
      </c>
      <c r="T555">
        <v>201</v>
      </c>
      <c r="U555">
        <v>2</v>
      </c>
      <c r="V555">
        <f t="shared" si="16"/>
        <v>1</v>
      </c>
      <c r="X555">
        <f t="shared" si="17"/>
        <v>2601.5</v>
      </c>
    </row>
    <row r="556" spans="1:24">
      <c r="A556" s="1">
        <v>14</v>
      </c>
      <c r="B556">
        <v>24</v>
      </c>
      <c r="C556">
        <v>32</v>
      </c>
      <c r="D556">
        <v>41</v>
      </c>
      <c r="E556">
        <v>2603</v>
      </c>
      <c r="F556">
        <v>64</v>
      </c>
      <c r="G556">
        <v>73</v>
      </c>
      <c r="H556">
        <v>2</v>
      </c>
      <c r="I556">
        <v>92</v>
      </c>
      <c r="J556">
        <v>101</v>
      </c>
      <c r="K556">
        <v>4</v>
      </c>
      <c r="L556">
        <v>123</v>
      </c>
      <c r="M556">
        <v>28</v>
      </c>
      <c r="N556">
        <v>143</v>
      </c>
      <c r="O556">
        <v>151</v>
      </c>
      <c r="P556">
        <v>1</v>
      </c>
      <c r="Q556">
        <v>173</v>
      </c>
      <c r="R556">
        <v>1</v>
      </c>
      <c r="S556">
        <v>192</v>
      </c>
      <c r="T556">
        <v>201</v>
      </c>
      <c r="U556">
        <v>1</v>
      </c>
      <c r="V556">
        <f t="shared" si="16"/>
        <v>0</v>
      </c>
      <c r="X556">
        <f t="shared" si="17"/>
        <v>2604.5</v>
      </c>
    </row>
    <row r="557" spans="1:24">
      <c r="A557" s="1">
        <v>11</v>
      </c>
      <c r="B557">
        <v>21</v>
      </c>
      <c r="C557">
        <v>32</v>
      </c>
      <c r="D557">
        <v>43</v>
      </c>
      <c r="E557">
        <v>2606</v>
      </c>
      <c r="F557">
        <v>61</v>
      </c>
      <c r="G557">
        <v>72</v>
      </c>
      <c r="H557">
        <v>4</v>
      </c>
      <c r="I557">
        <v>92</v>
      </c>
      <c r="J557">
        <v>101</v>
      </c>
      <c r="K557">
        <v>4</v>
      </c>
      <c r="L557">
        <v>122</v>
      </c>
      <c r="M557">
        <v>28</v>
      </c>
      <c r="N557">
        <v>143</v>
      </c>
      <c r="O557">
        <v>151</v>
      </c>
      <c r="P557">
        <v>1</v>
      </c>
      <c r="Q557">
        <v>174</v>
      </c>
      <c r="R557">
        <v>1</v>
      </c>
      <c r="S557">
        <v>192</v>
      </c>
      <c r="T557">
        <v>201</v>
      </c>
      <c r="U557">
        <v>1</v>
      </c>
      <c r="V557">
        <f t="shared" si="16"/>
        <v>0</v>
      </c>
      <c r="X557">
        <f t="shared" si="17"/>
        <v>2608.5</v>
      </c>
    </row>
    <row r="558" spans="1:24">
      <c r="A558" s="1">
        <v>14</v>
      </c>
      <c r="B558">
        <v>24</v>
      </c>
      <c r="C558">
        <v>34</v>
      </c>
      <c r="D558">
        <v>43</v>
      </c>
      <c r="E558">
        <v>2611</v>
      </c>
      <c r="F558">
        <v>61</v>
      </c>
      <c r="G558">
        <v>75</v>
      </c>
      <c r="H558">
        <v>4</v>
      </c>
      <c r="I558">
        <v>94</v>
      </c>
      <c r="J558">
        <v>102</v>
      </c>
      <c r="K558">
        <v>3</v>
      </c>
      <c r="L558">
        <v>121</v>
      </c>
      <c r="M558">
        <v>46</v>
      </c>
      <c r="N558">
        <v>143</v>
      </c>
      <c r="O558">
        <v>152</v>
      </c>
      <c r="P558">
        <v>2</v>
      </c>
      <c r="Q558">
        <v>173</v>
      </c>
      <c r="R558">
        <v>1</v>
      </c>
      <c r="S558">
        <v>191</v>
      </c>
      <c r="T558">
        <v>201</v>
      </c>
      <c r="U558">
        <v>1</v>
      </c>
      <c r="V558">
        <f t="shared" si="16"/>
        <v>0</v>
      </c>
      <c r="X558">
        <f t="shared" si="17"/>
        <v>2612</v>
      </c>
    </row>
    <row r="559" spans="1:24">
      <c r="A559" s="1">
        <v>14</v>
      </c>
      <c r="B559">
        <v>36</v>
      </c>
      <c r="C559">
        <v>30</v>
      </c>
      <c r="D559">
        <v>45</v>
      </c>
      <c r="E559">
        <v>2613</v>
      </c>
      <c r="F559">
        <v>61</v>
      </c>
      <c r="G559">
        <v>73</v>
      </c>
      <c r="H559">
        <v>4</v>
      </c>
      <c r="I559">
        <v>93</v>
      </c>
      <c r="J559">
        <v>101</v>
      </c>
      <c r="K559">
        <v>2</v>
      </c>
      <c r="L559">
        <v>123</v>
      </c>
      <c r="M559">
        <v>27</v>
      </c>
      <c r="N559">
        <v>143</v>
      </c>
      <c r="O559">
        <v>152</v>
      </c>
      <c r="P559">
        <v>2</v>
      </c>
      <c r="Q559">
        <v>173</v>
      </c>
      <c r="R559">
        <v>1</v>
      </c>
      <c r="S559">
        <v>191</v>
      </c>
      <c r="T559">
        <v>201</v>
      </c>
      <c r="U559">
        <v>1</v>
      </c>
      <c r="V559">
        <f t="shared" si="16"/>
        <v>0</v>
      </c>
      <c r="X559">
        <f t="shared" si="17"/>
        <v>2617.5</v>
      </c>
    </row>
    <row r="560" spans="1:24">
      <c r="A560" s="1">
        <v>12</v>
      </c>
      <c r="B560">
        <v>18</v>
      </c>
      <c r="C560">
        <v>32</v>
      </c>
      <c r="D560">
        <v>49</v>
      </c>
      <c r="E560">
        <v>2622</v>
      </c>
      <c r="F560">
        <v>62</v>
      </c>
      <c r="G560">
        <v>73</v>
      </c>
      <c r="H560">
        <v>4</v>
      </c>
      <c r="I560">
        <v>93</v>
      </c>
      <c r="J560">
        <v>101</v>
      </c>
      <c r="K560">
        <v>4</v>
      </c>
      <c r="L560">
        <v>123</v>
      </c>
      <c r="M560">
        <v>34</v>
      </c>
      <c r="N560">
        <v>143</v>
      </c>
      <c r="O560">
        <v>152</v>
      </c>
      <c r="P560">
        <v>1</v>
      </c>
      <c r="Q560">
        <v>173</v>
      </c>
      <c r="R560">
        <v>1</v>
      </c>
      <c r="S560">
        <v>191</v>
      </c>
      <c r="T560">
        <v>201</v>
      </c>
      <c r="U560">
        <v>1</v>
      </c>
      <c r="V560">
        <f t="shared" si="16"/>
        <v>0</v>
      </c>
      <c r="X560">
        <f t="shared" si="17"/>
        <v>2623.5</v>
      </c>
    </row>
    <row r="561" spans="1:24">
      <c r="A561" s="1">
        <v>11</v>
      </c>
      <c r="B561">
        <v>16</v>
      </c>
      <c r="C561">
        <v>34</v>
      </c>
      <c r="D561">
        <v>40</v>
      </c>
      <c r="E561">
        <v>2625</v>
      </c>
      <c r="F561">
        <v>61</v>
      </c>
      <c r="G561">
        <v>75</v>
      </c>
      <c r="H561">
        <v>2</v>
      </c>
      <c r="I561">
        <v>93</v>
      </c>
      <c r="J561">
        <v>103</v>
      </c>
      <c r="K561">
        <v>4</v>
      </c>
      <c r="L561">
        <v>122</v>
      </c>
      <c r="M561">
        <v>43</v>
      </c>
      <c r="N561">
        <v>141</v>
      </c>
      <c r="O561">
        <v>151</v>
      </c>
      <c r="P561">
        <v>1</v>
      </c>
      <c r="Q561">
        <v>173</v>
      </c>
      <c r="R561">
        <v>1</v>
      </c>
      <c r="S561">
        <v>192</v>
      </c>
      <c r="T561">
        <v>201</v>
      </c>
      <c r="U561">
        <v>2</v>
      </c>
      <c r="V561">
        <f t="shared" si="16"/>
        <v>1</v>
      </c>
      <c r="X561">
        <f t="shared" si="17"/>
        <v>2627</v>
      </c>
    </row>
    <row r="562" spans="1:24">
      <c r="A562" s="1">
        <v>12</v>
      </c>
      <c r="B562">
        <v>20</v>
      </c>
      <c r="C562">
        <v>33</v>
      </c>
      <c r="D562">
        <v>410</v>
      </c>
      <c r="E562">
        <v>2629</v>
      </c>
      <c r="F562">
        <v>61</v>
      </c>
      <c r="G562">
        <v>73</v>
      </c>
      <c r="H562">
        <v>2</v>
      </c>
      <c r="I562">
        <v>93</v>
      </c>
      <c r="J562">
        <v>101</v>
      </c>
      <c r="K562">
        <v>3</v>
      </c>
      <c r="L562">
        <v>123</v>
      </c>
      <c r="M562">
        <v>29</v>
      </c>
      <c r="N562">
        <v>141</v>
      </c>
      <c r="O562">
        <v>152</v>
      </c>
      <c r="P562">
        <v>2</v>
      </c>
      <c r="Q562">
        <v>173</v>
      </c>
      <c r="R562">
        <v>1</v>
      </c>
      <c r="S562">
        <v>192</v>
      </c>
      <c r="T562">
        <v>201</v>
      </c>
      <c r="U562">
        <v>1</v>
      </c>
      <c r="V562">
        <f t="shared" si="16"/>
        <v>0</v>
      </c>
      <c r="X562">
        <f t="shared" si="17"/>
        <v>2630</v>
      </c>
    </row>
    <row r="563" spans="1:24">
      <c r="A563" s="1">
        <v>12</v>
      </c>
      <c r="B563">
        <v>15</v>
      </c>
      <c r="C563">
        <v>32</v>
      </c>
      <c r="D563">
        <v>40</v>
      </c>
      <c r="E563">
        <v>2631</v>
      </c>
      <c r="F563">
        <v>62</v>
      </c>
      <c r="G563">
        <v>73</v>
      </c>
      <c r="H563">
        <v>2</v>
      </c>
      <c r="I563">
        <v>92</v>
      </c>
      <c r="J563">
        <v>101</v>
      </c>
      <c r="K563">
        <v>4</v>
      </c>
      <c r="L563">
        <v>123</v>
      </c>
      <c r="M563">
        <v>28</v>
      </c>
      <c r="N563">
        <v>143</v>
      </c>
      <c r="O563">
        <v>151</v>
      </c>
      <c r="P563">
        <v>2</v>
      </c>
      <c r="Q563">
        <v>173</v>
      </c>
      <c r="R563">
        <v>1</v>
      </c>
      <c r="S563">
        <v>192</v>
      </c>
      <c r="T563">
        <v>201</v>
      </c>
      <c r="U563">
        <v>2</v>
      </c>
      <c r="V563">
        <f t="shared" si="16"/>
        <v>1</v>
      </c>
      <c r="X563">
        <f t="shared" si="17"/>
        <v>2631</v>
      </c>
    </row>
    <row r="564" spans="1:24">
      <c r="A564" s="1">
        <v>12</v>
      </c>
      <c r="B564">
        <v>15</v>
      </c>
      <c r="C564">
        <v>32</v>
      </c>
      <c r="D564">
        <v>45</v>
      </c>
      <c r="E564">
        <v>2631</v>
      </c>
      <c r="F564">
        <v>62</v>
      </c>
      <c r="G564">
        <v>73</v>
      </c>
      <c r="H564">
        <v>3</v>
      </c>
      <c r="I564">
        <v>92</v>
      </c>
      <c r="J564">
        <v>101</v>
      </c>
      <c r="K564">
        <v>2</v>
      </c>
      <c r="L564">
        <v>121</v>
      </c>
      <c r="M564">
        <v>25</v>
      </c>
      <c r="N564">
        <v>143</v>
      </c>
      <c r="O564">
        <v>152</v>
      </c>
      <c r="P564">
        <v>1</v>
      </c>
      <c r="Q564">
        <v>172</v>
      </c>
      <c r="R564">
        <v>1</v>
      </c>
      <c r="S564">
        <v>191</v>
      </c>
      <c r="T564">
        <v>201</v>
      </c>
      <c r="U564">
        <v>1</v>
      </c>
      <c r="V564">
        <f t="shared" si="16"/>
        <v>0</v>
      </c>
      <c r="X564">
        <f t="shared" si="17"/>
        <v>2639</v>
      </c>
    </row>
    <row r="565" spans="1:24">
      <c r="A565" s="1">
        <v>11</v>
      </c>
      <c r="B565">
        <v>6</v>
      </c>
      <c r="C565">
        <v>32</v>
      </c>
      <c r="D565">
        <v>43</v>
      </c>
      <c r="E565">
        <v>2647</v>
      </c>
      <c r="F565">
        <v>63</v>
      </c>
      <c r="G565">
        <v>73</v>
      </c>
      <c r="H565">
        <v>2</v>
      </c>
      <c r="I565">
        <v>93</v>
      </c>
      <c r="J565">
        <v>101</v>
      </c>
      <c r="K565">
        <v>3</v>
      </c>
      <c r="L565">
        <v>121</v>
      </c>
      <c r="M565">
        <v>44</v>
      </c>
      <c r="N565">
        <v>143</v>
      </c>
      <c r="O565">
        <v>151</v>
      </c>
      <c r="P565">
        <v>1</v>
      </c>
      <c r="Q565">
        <v>173</v>
      </c>
      <c r="R565">
        <v>2</v>
      </c>
      <c r="S565">
        <v>191</v>
      </c>
      <c r="T565">
        <v>201</v>
      </c>
      <c r="U565">
        <v>1</v>
      </c>
      <c r="V565">
        <f t="shared" si="16"/>
        <v>0</v>
      </c>
      <c r="X565">
        <f t="shared" si="17"/>
        <v>2653</v>
      </c>
    </row>
    <row r="566" spans="1:24">
      <c r="A566" s="1">
        <v>11</v>
      </c>
      <c r="B566">
        <v>18</v>
      </c>
      <c r="C566">
        <v>32</v>
      </c>
      <c r="D566">
        <v>42</v>
      </c>
      <c r="E566">
        <v>2659</v>
      </c>
      <c r="F566">
        <v>64</v>
      </c>
      <c r="G566">
        <v>73</v>
      </c>
      <c r="H566">
        <v>4</v>
      </c>
      <c r="I566">
        <v>93</v>
      </c>
      <c r="J566">
        <v>101</v>
      </c>
      <c r="K566">
        <v>2</v>
      </c>
      <c r="L566">
        <v>123</v>
      </c>
      <c r="M566">
        <v>28</v>
      </c>
      <c r="N566">
        <v>143</v>
      </c>
      <c r="O566">
        <v>152</v>
      </c>
      <c r="P566">
        <v>1</v>
      </c>
      <c r="Q566">
        <v>173</v>
      </c>
      <c r="R566">
        <v>1</v>
      </c>
      <c r="S566">
        <v>191</v>
      </c>
      <c r="T566">
        <v>201</v>
      </c>
      <c r="U566">
        <v>1</v>
      </c>
      <c r="V566">
        <f t="shared" si="16"/>
        <v>0</v>
      </c>
      <c r="X566">
        <f t="shared" si="17"/>
        <v>2660.5</v>
      </c>
    </row>
    <row r="567" spans="1:24">
      <c r="A567" s="1">
        <v>14</v>
      </c>
      <c r="B567">
        <v>18</v>
      </c>
      <c r="C567">
        <v>32</v>
      </c>
      <c r="D567">
        <v>40</v>
      </c>
      <c r="E567">
        <v>2662</v>
      </c>
      <c r="F567">
        <v>65</v>
      </c>
      <c r="G567">
        <v>74</v>
      </c>
      <c r="H567">
        <v>4</v>
      </c>
      <c r="I567">
        <v>93</v>
      </c>
      <c r="J567">
        <v>101</v>
      </c>
      <c r="K567">
        <v>3</v>
      </c>
      <c r="L567">
        <v>122</v>
      </c>
      <c r="M567">
        <v>32</v>
      </c>
      <c r="N567">
        <v>143</v>
      </c>
      <c r="O567">
        <v>152</v>
      </c>
      <c r="P567">
        <v>1</v>
      </c>
      <c r="Q567">
        <v>173</v>
      </c>
      <c r="R567">
        <v>1</v>
      </c>
      <c r="S567">
        <v>191</v>
      </c>
      <c r="T567">
        <v>202</v>
      </c>
      <c r="U567">
        <v>1</v>
      </c>
      <c r="V567">
        <f t="shared" si="16"/>
        <v>0</v>
      </c>
      <c r="X567">
        <f t="shared" si="17"/>
        <v>2666</v>
      </c>
    </row>
    <row r="568" spans="1:24">
      <c r="A568" s="1">
        <v>14</v>
      </c>
      <c r="B568">
        <v>24</v>
      </c>
      <c r="C568">
        <v>32</v>
      </c>
      <c r="D568">
        <v>41</v>
      </c>
      <c r="E568">
        <v>2670</v>
      </c>
      <c r="F568">
        <v>61</v>
      </c>
      <c r="G568">
        <v>75</v>
      </c>
      <c r="H568">
        <v>4</v>
      </c>
      <c r="I568">
        <v>93</v>
      </c>
      <c r="J568">
        <v>101</v>
      </c>
      <c r="K568">
        <v>4</v>
      </c>
      <c r="L568">
        <v>123</v>
      </c>
      <c r="M568">
        <v>35</v>
      </c>
      <c r="N568">
        <v>143</v>
      </c>
      <c r="O568">
        <v>152</v>
      </c>
      <c r="P568">
        <v>1</v>
      </c>
      <c r="Q568">
        <v>174</v>
      </c>
      <c r="R568">
        <v>1</v>
      </c>
      <c r="S568">
        <v>192</v>
      </c>
      <c r="T568">
        <v>201</v>
      </c>
      <c r="U568">
        <v>1</v>
      </c>
      <c r="V568">
        <f t="shared" si="16"/>
        <v>0</v>
      </c>
      <c r="X568">
        <f t="shared" si="17"/>
        <v>2670.5</v>
      </c>
    </row>
    <row r="569" spans="1:24">
      <c r="A569" s="1">
        <v>12</v>
      </c>
      <c r="B569">
        <v>36</v>
      </c>
      <c r="C569">
        <v>32</v>
      </c>
      <c r="D569">
        <v>43</v>
      </c>
      <c r="E569">
        <v>2671</v>
      </c>
      <c r="F569">
        <v>62</v>
      </c>
      <c r="G569">
        <v>73</v>
      </c>
      <c r="H569">
        <v>4</v>
      </c>
      <c r="I569">
        <v>92</v>
      </c>
      <c r="J569">
        <v>102</v>
      </c>
      <c r="K569">
        <v>4</v>
      </c>
      <c r="L569">
        <v>124</v>
      </c>
      <c r="M569">
        <v>50</v>
      </c>
      <c r="N569">
        <v>143</v>
      </c>
      <c r="O569">
        <v>153</v>
      </c>
      <c r="P569">
        <v>1</v>
      </c>
      <c r="Q569">
        <v>173</v>
      </c>
      <c r="R569">
        <v>1</v>
      </c>
      <c r="S569">
        <v>191</v>
      </c>
      <c r="T569">
        <v>201</v>
      </c>
      <c r="U569">
        <v>2</v>
      </c>
      <c r="V569">
        <f t="shared" si="16"/>
        <v>1</v>
      </c>
      <c r="X569">
        <f t="shared" si="17"/>
        <v>2673</v>
      </c>
    </row>
    <row r="570" spans="1:24">
      <c r="A570" s="1">
        <v>14</v>
      </c>
      <c r="B570">
        <v>22</v>
      </c>
      <c r="C570">
        <v>32</v>
      </c>
      <c r="D570">
        <v>43</v>
      </c>
      <c r="E570">
        <v>2675</v>
      </c>
      <c r="F570">
        <v>63</v>
      </c>
      <c r="G570">
        <v>75</v>
      </c>
      <c r="H570">
        <v>3</v>
      </c>
      <c r="I570">
        <v>93</v>
      </c>
      <c r="J570">
        <v>101</v>
      </c>
      <c r="K570">
        <v>4</v>
      </c>
      <c r="L570">
        <v>123</v>
      </c>
      <c r="M570">
        <v>40</v>
      </c>
      <c r="N570">
        <v>143</v>
      </c>
      <c r="O570">
        <v>152</v>
      </c>
      <c r="P570">
        <v>1</v>
      </c>
      <c r="Q570">
        <v>173</v>
      </c>
      <c r="R570">
        <v>1</v>
      </c>
      <c r="S570">
        <v>191</v>
      </c>
      <c r="T570">
        <v>201</v>
      </c>
      <c r="U570">
        <v>1</v>
      </c>
      <c r="V570">
        <f t="shared" si="16"/>
        <v>0</v>
      </c>
      <c r="X570">
        <f t="shared" si="17"/>
        <v>2677</v>
      </c>
    </row>
    <row r="571" spans="1:24">
      <c r="A571" s="1">
        <v>14</v>
      </c>
      <c r="B571">
        <v>24</v>
      </c>
      <c r="C571">
        <v>32</v>
      </c>
      <c r="D571">
        <v>41</v>
      </c>
      <c r="E571">
        <v>2679</v>
      </c>
      <c r="F571">
        <v>61</v>
      </c>
      <c r="G571">
        <v>72</v>
      </c>
      <c r="H571">
        <v>4</v>
      </c>
      <c r="I571">
        <v>92</v>
      </c>
      <c r="J571">
        <v>101</v>
      </c>
      <c r="K571">
        <v>1</v>
      </c>
      <c r="L571">
        <v>124</v>
      </c>
      <c r="M571">
        <v>29</v>
      </c>
      <c r="N571">
        <v>143</v>
      </c>
      <c r="O571">
        <v>152</v>
      </c>
      <c r="P571">
        <v>1</v>
      </c>
      <c r="Q571">
        <v>174</v>
      </c>
      <c r="R571">
        <v>1</v>
      </c>
      <c r="S571">
        <v>192</v>
      </c>
      <c r="T571">
        <v>201</v>
      </c>
      <c r="U571">
        <v>1</v>
      </c>
      <c r="V571">
        <f t="shared" si="16"/>
        <v>0</v>
      </c>
      <c r="X571">
        <f t="shared" si="17"/>
        <v>2681.5</v>
      </c>
    </row>
    <row r="572" spans="1:24">
      <c r="A572" s="1">
        <v>14</v>
      </c>
      <c r="B572">
        <v>24</v>
      </c>
      <c r="C572">
        <v>34</v>
      </c>
      <c r="D572">
        <v>43</v>
      </c>
      <c r="E572">
        <v>2684</v>
      </c>
      <c r="F572">
        <v>61</v>
      </c>
      <c r="G572">
        <v>73</v>
      </c>
      <c r="H572">
        <v>4</v>
      </c>
      <c r="I572">
        <v>93</v>
      </c>
      <c r="J572">
        <v>101</v>
      </c>
      <c r="K572">
        <v>2</v>
      </c>
      <c r="L572">
        <v>121</v>
      </c>
      <c r="M572">
        <v>35</v>
      </c>
      <c r="N572">
        <v>143</v>
      </c>
      <c r="O572">
        <v>152</v>
      </c>
      <c r="P572">
        <v>2</v>
      </c>
      <c r="Q572">
        <v>172</v>
      </c>
      <c r="R572">
        <v>1</v>
      </c>
      <c r="S572">
        <v>191</v>
      </c>
      <c r="T572">
        <v>201</v>
      </c>
      <c r="U572">
        <v>1</v>
      </c>
      <c r="V572">
        <f t="shared" si="16"/>
        <v>0</v>
      </c>
      <c r="X572">
        <f t="shared" si="17"/>
        <v>2685.5</v>
      </c>
    </row>
    <row r="573" spans="1:24">
      <c r="A573" s="1">
        <v>13</v>
      </c>
      <c r="B573">
        <v>15</v>
      </c>
      <c r="C573">
        <v>32</v>
      </c>
      <c r="D573">
        <v>49</v>
      </c>
      <c r="E573">
        <v>2687</v>
      </c>
      <c r="F573">
        <v>61</v>
      </c>
      <c r="G573">
        <v>74</v>
      </c>
      <c r="H573">
        <v>2</v>
      </c>
      <c r="I573">
        <v>93</v>
      </c>
      <c r="J573">
        <v>101</v>
      </c>
      <c r="K573">
        <v>4</v>
      </c>
      <c r="L573">
        <v>122</v>
      </c>
      <c r="M573">
        <v>26</v>
      </c>
      <c r="N573">
        <v>143</v>
      </c>
      <c r="O573">
        <v>151</v>
      </c>
      <c r="P573">
        <v>1</v>
      </c>
      <c r="Q573">
        <v>173</v>
      </c>
      <c r="R573">
        <v>1</v>
      </c>
      <c r="S573">
        <v>192</v>
      </c>
      <c r="T573">
        <v>201</v>
      </c>
      <c r="U573">
        <v>1</v>
      </c>
      <c r="V573">
        <f t="shared" si="16"/>
        <v>0</v>
      </c>
      <c r="X573">
        <f t="shared" si="17"/>
        <v>2692</v>
      </c>
    </row>
    <row r="574" spans="1:24">
      <c r="A574" s="1">
        <v>14</v>
      </c>
      <c r="B574">
        <v>9</v>
      </c>
      <c r="C574">
        <v>32</v>
      </c>
      <c r="D574">
        <v>43</v>
      </c>
      <c r="E574">
        <v>2697</v>
      </c>
      <c r="F574">
        <v>61</v>
      </c>
      <c r="G574">
        <v>73</v>
      </c>
      <c r="H574">
        <v>1</v>
      </c>
      <c r="I574">
        <v>93</v>
      </c>
      <c r="J574">
        <v>101</v>
      </c>
      <c r="K574">
        <v>2</v>
      </c>
      <c r="L574">
        <v>121</v>
      </c>
      <c r="M574">
        <v>32</v>
      </c>
      <c r="N574">
        <v>143</v>
      </c>
      <c r="O574">
        <v>152</v>
      </c>
      <c r="P574">
        <v>1</v>
      </c>
      <c r="Q574">
        <v>173</v>
      </c>
      <c r="R574">
        <v>2</v>
      </c>
      <c r="S574">
        <v>191</v>
      </c>
      <c r="T574">
        <v>201</v>
      </c>
      <c r="U574">
        <v>1</v>
      </c>
      <c r="V574">
        <f t="shared" si="16"/>
        <v>0</v>
      </c>
      <c r="X574">
        <f t="shared" si="17"/>
        <v>2702.5</v>
      </c>
    </row>
    <row r="575" spans="1:24">
      <c r="A575" s="1">
        <v>14</v>
      </c>
      <c r="B575">
        <v>15</v>
      </c>
      <c r="C575">
        <v>32</v>
      </c>
      <c r="D575">
        <v>42</v>
      </c>
      <c r="E575">
        <v>2708</v>
      </c>
      <c r="F575">
        <v>61</v>
      </c>
      <c r="G575">
        <v>72</v>
      </c>
      <c r="H575">
        <v>2</v>
      </c>
      <c r="I575">
        <v>93</v>
      </c>
      <c r="J575">
        <v>101</v>
      </c>
      <c r="K575">
        <v>3</v>
      </c>
      <c r="L575">
        <v>122</v>
      </c>
      <c r="M575">
        <v>27</v>
      </c>
      <c r="N575">
        <v>141</v>
      </c>
      <c r="O575">
        <v>152</v>
      </c>
      <c r="P575">
        <v>2</v>
      </c>
      <c r="Q575">
        <v>172</v>
      </c>
      <c r="R575">
        <v>1</v>
      </c>
      <c r="S575">
        <v>191</v>
      </c>
      <c r="T575">
        <v>201</v>
      </c>
      <c r="U575">
        <v>1</v>
      </c>
      <c r="V575">
        <f t="shared" si="16"/>
        <v>0</v>
      </c>
      <c r="X575">
        <f t="shared" si="17"/>
        <v>2710</v>
      </c>
    </row>
    <row r="576" spans="1:24">
      <c r="A576" s="1">
        <v>11</v>
      </c>
      <c r="B576">
        <v>36</v>
      </c>
      <c r="C576">
        <v>32</v>
      </c>
      <c r="D576">
        <v>42</v>
      </c>
      <c r="E576">
        <v>2712</v>
      </c>
      <c r="F576">
        <v>61</v>
      </c>
      <c r="G576">
        <v>75</v>
      </c>
      <c r="H576">
        <v>2</v>
      </c>
      <c r="I576">
        <v>93</v>
      </c>
      <c r="J576">
        <v>101</v>
      </c>
      <c r="K576">
        <v>2</v>
      </c>
      <c r="L576">
        <v>122</v>
      </c>
      <c r="M576">
        <v>41</v>
      </c>
      <c r="N576">
        <v>141</v>
      </c>
      <c r="O576">
        <v>152</v>
      </c>
      <c r="P576">
        <v>1</v>
      </c>
      <c r="Q576">
        <v>173</v>
      </c>
      <c r="R576">
        <v>2</v>
      </c>
      <c r="S576">
        <v>191</v>
      </c>
      <c r="T576">
        <v>201</v>
      </c>
      <c r="U576">
        <v>2</v>
      </c>
      <c r="V576">
        <f t="shared" si="16"/>
        <v>1</v>
      </c>
      <c r="X576">
        <f t="shared" si="17"/>
        <v>2715</v>
      </c>
    </row>
    <row r="577" spans="1:24">
      <c r="A577" s="1">
        <v>12</v>
      </c>
      <c r="B577">
        <v>24</v>
      </c>
      <c r="C577">
        <v>32</v>
      </c>
      <c r="D577">
        <v>40</v>
      </c>
      <c r="E577">
        <v>2718</v>
      </c>
      <c r="F577">
        <v>61</v>
      </c>
      <c r="G577">
        <v>73</v>
      </c>
      <c r="H577">
        <v>3</v>
      </c>
      <c r="I577">
        <v>92</v>
      </c>
      <c r="J577">
        <v>101</v>
      </c>
      <c r="K577">
        <v>4</v>
      </c>
      <c r="L577">
        <v>122</v>
      </c>
      <c r="M577">
        <v>20</v>
      </c>
      <c r="N577">
        <v>143</v>
      </c>
      <c r="O577">
        <v>151</v>
      </c>
      <c r="P577">
        <v>1</v>
      </c>
      <c r="Q577">
        <v>172</v>
      </c>
      <c r="R577">
        <v>1</v>
      </c>
      <c r="S577">
        <v>192</v>
      </c>
      <c r="T577">
        <v>201</v>
      </c>
      <c r="U577">
        <v>2</v>
      </c>
      <c r="V577">
        <f t="shared" si="16"/>
        <v>1</v>
      </c>
      <c r="X577">
        <f t="shared" si="17"/>
        <v>2723</v>
      </c>
    </row>
    <row r="578" spans="1:24">
      <c r="A578" s="1">
        <v>12</v>
      </c>
      <c r="B578">
        <v>15</v>
      </c>
      <c r="C578">
        <v>34</v>
      </c>
      <c r="D578">
        <v>43</v>
      </c>
      <c r="E578">
        <v>2728</v>
      </c>
      <c r="F578">
        <v>65</v>
      </c>
      <c r="G578">
        <v>74</v>
      </c>
      <c r="H578">
        <v>4</v>
      </c>
      <c r="I578">
        <v>93</v>
      </c>
      <c r="J578">
        <v>103</v>
      </c>
      <c r="K578">
        <v>2</v>
      </c>
      <c r="L578">
        <v>121</v>
      </c>
      <c r="M578">
        <v>35</v>
      </c>
      <c r="N578">
        <v>141</v>
      </c>
      <c r="O578">
        <v>152</v>
      </c>
      <c r="P578">
        <v>3</v>
      </c>
      <c r="Q578">
        <v>173</v>
      </c>
      <c r="R578">
        <v>1</v>
      </c>
      <c r="S578">
        <v>192</v>
      </c>
      <c r="T578">
        <v>201</v>
      </c>
      <c r="U578">
        <v>1</v>
      </c>
      <c r="V578">
        <f t="shared" ref="V578:V641" si="18">U578-1</f>
        <v>0</v>
      </c>
      <c r="X578">
        <f t="shared" si="17"/>
        <v>2735.5</v>
      </c>
    </row>
    <row r="579" spans="1:24">
      <c r="A579" s="1">
        <v>14</v>
      </c>
      <c r="B579">
        <v>28</v>
      </c>
      <c r="C579">
        <v>34</v>
      </c>
      <c r="D579">
        <v>43</v>
      </c>
      <c r="E579">
        <v>2743</v>
      </c>
      <c r="F579">
        <v>61</v>
      </c>
      <c r="G579">
        <v>75</v>
      </c>
      <c r="H579">
        <v>4</v>
      </c>
      <c r="I579">
        <v>93</v>
      </c>
      <c r="J579">
        <v>101</v>
      </c>
      <c r="K579">
        <v>2</v>
      </c>
      <c r="L579">
        <v>123</v>
      </c>
      <c r="M579">
        <v>29</v>
      </c>
      <c r="N579">
        <v>143</v>
      </c>
      <c r="O579">
        <v>152</v>
      </c>
      <c r="P579">
        <v>2</v>
      </c>
      <c r="Q579">
        <v>173</v>
      </c>
      <c r="R579">
        <v>1</v>
      </c>
      <c r="S579">
        <v>191</v>
      </c>
      <c r="T579">
        <v>201</v>
      </c>
      <c r="U579">
        <v>1</v>
      </c>
      <c r="V579">
        <f t="shared" si="18"/>
        <v>0</v>
      </c>
      <c r="X579">
        <f t="shared" si="17"/>
        <v>2744</v>
      </c>
    </row>
    <row r="580" spans="1:24">
      <c r="A580" s="1">
        <v>12</v>
      </c>
      <c r="B580">
        <v>21</v>
      </c>
      <c r="C580">
        <v>34</v>
      </c>
      <c r="D580">
        <v>42</v>
      </c>
      <c r="E580">
        <v>2745</v>
      </c>
      <c r="F580">
        <v>64</v>
      </c>
      <c r="G580">
        <v>74</v>
      </c>
      <c r="H580">
        <v>3</v>
      </c>
      <c r="I580">
        <v>93</v>
      </c>
      <c r="J580">
        <v>101</v>
      </c>
      <c r="K580">
        <v>2</v>
      </c>
      <c r="L580">
        <v>123</v>
      </c>
      <c r="M580">
        <v>32</v>
      </c>
      <c r="N580">
        <v>143</v>
      </c>
      <c r="O580">
        <v>152</v>
      </c>
      <c r="P580">
        <v>2</v>
      </c>
      <c r="Q580">
        <v>173</v>
      </c>
      <c r="R580">
        <v>1</v>
      </c>
      <c r="S580">
        <v>192</v>
      </c>
      <c r="T580">
        <v>201</v>
      </c>
      <c r="U580">
        <v>1</v>
      </c>
      <c r="V580">
        <f t="shared" si="18"/>
        <v>0</v>
      </c>
      <c r="X580">
        <f t="shared" si="17"/>
        <v>2745.5</v>
      </c>
    </row>
    <row r="581" spans="1:24">
      <c r="A581" s="1">
        <v>11</v>
      </c>
      <c r="B581">
        <v>36</v>
      </c>
      <c r="C581">
        <v>31</v>
      </c>
      <c r="D581">
        <v>42</v>
      </c>
      <c r="E581">
        <v>2746</v>
      </c>
      <c r="F581">
        <v>61</v>
      </c>
      <c r="G581">
        <v>75</v>
      </c>
      <c r="H581">
        <v>4</v>
      </c>
      <c r="I581">
        <v>93</v>
      </c>
      <c r="J581">
        <v>101</v>
      </c>
      <c r="K581">
        <v>4</v>
      </c>
      <c r="L581">
        <v>123</v>
      </c>
      <c r="M581">
        <v>31</v>
      </c>
      <c r="N581">
        <v>141</v>
      </c>
      <c r="O581">
        <v>152</v>
      </c>
      <c r="P581">
        <v>1</v>
      </c>
      <c r="Q581">
        <v>173</v>
      </c>
      <c r="R581">
        <v>1</v>
      </c>
      <c r="S581">
        <v>191</v>
      </c>
      <c r="T581">
        <v>201</v>
      </c>
      <c r="U581">
        <v>2</v>
      </c>
      <c r="V581">
        <f t="shared" si="18"/>
        <v>1</v>
      </c>
      <c r="X581">
        <f t="shared" ref="X581:X644" si="19">(E581+E582)/2</f>
        <v>2747</v>
      </c>
    </row>
    <row r="582" spans="1:24">
      <c r="A582" s="1">
        <v>14</v>
      </c>
      <c r="B582">
        <v>12</v>
      </c>
      <c r="C582">
        <v>34</v>
      </c>
      <c r="D582">
        <v>46</v>
      </c>
      <c r="E582">
        <v>2748</v>
      </c>
      <c r="F582">
        <v>61</v>
      </c>
      <c r="G582">
        <v>75</v>
      </c>
      <c r="H582">
        <v>2</v>
      </c>
      <c r="I582">
        <v>92</v>
      </c>
      <c r="J582">
        <v>101</v>
      </c>
      <c r="K582">
        <v>4</v>
      </c>
      <c r="L582">
        <v>124</v>
      </c>
      <c r="M582">
        <v>57</v>
      </c>
      <c r="N582">
        <v>141</v>
      </c>
      <c r="O582">
        <v>153</v>
      </c>
      <c r="P582">
        <v>3</v>
      </c>
      <c r="Q582">
        <v>172</v>
      </c>
      <c r="R582">
        <v>1</v>
      </c>
      <c r="S582">
        <v>191</v>
      </c>
      <c r="T582">
        <v>201</v>
      </c>
      <c r="U582">
        <v>1</v>
      </c>
      <c r="V582">
        <f t="shared" si="18"/>
        <v>0</v>
      </c>
      <c r="X582">
        <f t="shared" si="19"/>
        <v>2749.5</v>
      </c>
    </row>
    <row r="583" spans="1:24">
      <c r="A583" s="1">
        <v>14</v>
      </c>
      <c r="B583">
        <v>48</v>
      </c>
      <c r="C583">
        <v>34</v>
      </c>
      <c r="D583">
        <v>41</v>
      </c>
      <c r="E583">
        <v>2751</v>
      </c>
      <c r="F583">
        <v>65</v>
      </c>
      <c r="G583">
        <v>75</v>
      </c>
      <c r="H583">
        <v>4</v>
      </c>
      <c r="I583">
        <v>93</v>
      </c>
      <c r="J583">
        <v>101</v>
      </c>
      <c r="K583">
        <v>3</v>
      </c>
      <c r="L583">
        <v>123</v>
      </c>
      <c r="M583">
        <v>38</v>
      </c>
      <c r="N583">
        <v>143</v>
      </c>
      <c r="O583">
        <v>152</v>
      </c>
      <c r="P583">
        <v>2</v>
      </c>
      <c r="Q583">
        <v>173</v>
      </c>
      <c r="R583">
        <v>2</v>
      </c>
      <c r="S583">
        <v>192</v>
      </c>
      <c r="T583">
        <v>201</v>
      </c>
      <c r="U583">
        <v>1</v>
      </c>
      <c r="V583">
        <f t="shared" si="18"/>
        <v>0</v>
      </c>
      <c r="X583">
        <f t="shared" si="19"/>
        <v>2752</v>
      </c>
    </row>
    <row r="584" spans="1:24">
      <c r="A584" s="1">
        <v>14</v>
      </c>
      <c r="B584">
        <v>9</v>
      </c>
      <c r="C584">
        <v>32</v>
      </c>
      <c r="D584">
        <v>43</v>
      </c>
      <c r="E584">
        <v>2753</v>
      </c>
      <c r="F584">
        <v>62</v>
      </c>
      <c r="G584">
        <v>75</v>
      </c>
      <c r="H584">
        <v>3</v>
      </c>
      <c r="I584">
        <v>93</v>
      </c>
      <c r="J584">
        <v>102</v>
      </c>
      <c r="K584">
        <v>4</v>
      </c>
      <c r="L584">
        <v>123</v>
      </c>
      <c r="M584">
        <v>35</v>
      </c>
      <c r="N584">
        <v>143</v>
      </c>
      <c r="O584">
        <v>152</v>
      </c>
      <c r="P584">
        <v>1</v>
      </c>
      <c r="Q584">
        <v>173</v>
      </c>
      <c r="R584">
        <v>1</v>
      </c>
      <c r="S584">
        <v>192</v>
      </c>
      <c r="T584">
        <v>201</v>
      </c>
      <c r="U584">
        <v>1</v>
      </c>
      <c r="V584">
        <f t="shared" si="18"/>
        <v>0</v>
      </c>
      <c r="X584">
        <f t="shared" si="19"/>
        <v>2756</v>
      </c>
    </row>
    <row r="585" spans="1:24">
      <c r="A585" s="1">
        <v>14</v>
      </c>
      <c r="B585">
        <v>12</v>
      </c>
      <c r="C585">
        <v>30</v>
      </c>
      <c r="D585">
        <v>42</v>
      </c>
      <c r="E585">
        <v>2759</v>
      </c>
      <c r="F585">
        <v>61</v>
      </c>
      <c r="G585">
        <v>75</v>
      </c>
      <c r="H585">
        <v>2</v>
      </c>
      <c r="I585">
        <v>93</v>
      </c>
      <c r="J585">
        <v>101</v>
      </c>
      <c r="K585">
        <v>4</v>
      </c>
      <c r="L585">
        <v>122</v>
      </c>
      <c r="M585">
        <v>34</v>
      </c>
      <c r="N585">
        <v>143</v>
      </c>
      <c r="O585">
        <v>152</v>
      </c>
      <c r="P585">
        <v>2</v>
      </c>
      <c r="Q585">
        <v>173</v>
      </c>
      <c r="R585">
        <v>1</v>
      </c>
      <c r="S585">
        <v>191</v>
      </c>
      <c r="T585">
        <v>201</v>
      </c>
      <c r="U585">
        <v>1</v>
      </c>
      <c r="V585">
        <f t="shared" si="18"/>
        <v>0</v>
      </c>
      <c r="X585">
        <f t="shared" si="19"/>
        <v>2759.5</v>
      </c>
    </row>
    <row r="586" spans="1:24">
      <c r="A586" s="1">
        <v>12</v>
      </c>
      <c r="B586">
        <v>24</v>
      </c>
      <c r="C586">
        <v>32</v>
      </c>
      <c r="D586">
        <v>41</v>
      </c>
      <c r="E586">
        <v>2760</v>
      </c>
      <c r="F586">
        <v>65</v>
      </c>
      <c r="G586">
        <v>75</v>
      </c>
      <c r="H586">
        <v>4</v>
      </c>
      <c r="I586">
        <v>93</v>
      </c>
      <c r="J586">
        <v>101</v>
      </c>
      <c r="K586">
        <v>4</v>
      </c>
      <c r="L586">
        <v>124</v>
      </c>
      <c r="M586">
        <v>36</v>
      </c>
      <c r="N586">
        <v>141</v>
      </c>
      <c r="O586">
        <v>153</v>
      </c>
      <c r="P586">
        <v>1</v>
      </c>
      <c r="Q586">
        <v>173</v>
      </c>
      <c r="R586">
        <v>1</v>
      </c>
      <c r="S586">
        <v>192</v>
      </c>
      <c r="T586">
        <v>201</v>
      </c>
      <c r="U586">
        <v>1</v>
      </c>
      <c r="V586">
        <f t="shared" si="18"/>
        <v>0</v>
      </c>
      <c r="X586">
        <f t="shared" si="19"/>
        <v>2761</v>
      </c>
    </row>
    <row r="587" spans="1:24">
      <c r="A587" s="1">
        <v>12</v>
      </c>
      <c r="B587">
        <v>12</v>
      </c>
      <c r="C587">
        <v>32</v>
      </c>
      <c r="D587">
        <v>42</v>
      </c>
      <c r="E587">
        <v>2762</v>
      </c>
      <c r="F587">
        <v>65</v>
      </c>
      <c r="G587">
        <v>75</v>
      </c>
      <c r="H587">
        <v>1</v>
      </c>
      <c r="I587">
        <v>92</v>
      </c>
      <c r="J587">
        <v>101</v>
      </c>
      <c r="K587">
        <v>2</v>
      </c>
      <c r="L587">
        <v>122</v>
      </c>
      <c r="M587">
        <v>25</v>
      </c>
      <c r="N587">
        <v>141</v>
      </c>
      <c r="O587">
        <v>152</v>
      </c>
      <c r="P587">
        <v>1</v>
      </c>
      <c r="Q587">
        <v>173</v>
      </c>
      <c r="R587">
        <v>1</v>
      </c>
      <c r="S587">
        <v>192</v>
      </c>
      <c r="T587">
        <v>201</v>
      </c>
      <c r="U587">
        <v>2</v>
      </c>
      <c r="V587">
        <f t="shared" si="18"/>
        <v>1</v>
      </c>
      <c r="X587">
        <f t="shared" si="19"/>
        <v>2763</v>
      </c>
    </row>
    <row r="588" spans="1:24">
      <c r="A588" s="1">
        <v>14</v>
      </c>
      <c r="B588">
        <v>33</v>
      </c>
      <c r="C588">
        <v>33</v>
      </c>
      <c r="D588">
        <v>49</v>
      </c>
      <c r="E588">
        <v>2764</v>
      </c>
      <c r="F588">
        <v>61</v>
      </c>
      <c r="G588">
        <v>73</v>
      </c>
      <c r="H588">
        <v>2</v>
      </c>
      <c r="I588">
        <v>92</v>
      </c>
      <c r="J588">
        <v>101</v>
      </c>
      <c r="K588">
        <v>2</v>
      </c>
      <c r="L588">
        <v>123</v>
      </c>
      <c r="M588">
        <v>26</v>
      </c>
      <c r="N588">
        <v>143</v>
      </c>
      <c r="O588">
        <v>152</v>
      </c>
      <c r="P588">
        <v>2</v>
      </c>
      <c r="Q588">
        <v>173</v>
      </c>
      <c r="R588">
        <v>1</v>
      </c>
      <c r="S588">
        <v>192</v>
      </c>
      <c r="T588">
        <v>201</v>
      </c>
      <c r="U588">
        <v>1</v>
      </c>
      <c r="V588">
        <f t="shared" si="18"/>
        <v>0</v>
      </c>
      <c r="X588">
        <f t="shared" si="19"/>
        <v>2765.5</v>
      </c>
    </row>
    <row r="589" spans="1:24">
      <c r="A589" s="1">
        <v>12</v>
      </c>
      <c r="B589">
        <v>21</v>
      </c>
      <c r="C589">
        <v>32</v>
      </c>
      <c r="D589">
        <v>49</v>
      </c>
      <c r="E589">
        <v>2767</v>
      </c>
      <c r="F589">
        <v>62</v>
      </c>
      <c r="G589">
        <v>75</v>
      </c>
      <c r="H589">
        <v>4</v>
      </c>
      <c r="I589">
        <v>91</v>
      </c>
      <c r="J589">
        <v>101</v>
      </c>
      <c r="K589">
        <v>2</v>
      </c>
      <c r="L589">
        <v>123</v>
      </c>
      <c r="M589">
        <v>61</v>
      </c>
      <c r="N589">
        <v>141</v>
      </c>
      <c r="O589">
        <v>151</v>
      </c>
      <c r="P589">
        <v>2</v>
      </c>
      <c r="Q589">
        <v>172</v>
      </c>
      <c r="R589">
        <v>1</v>
      </c>
      <c r="S589">
        <v>191</v>
      </c>
      <c r="T589">
        <v>201</v>
      </c>
      <c r="U589">
        <v>2</v>
      </c>
      <c r="V589">
        <f t="shared" si="18"/>
        <v>1</v>
      </c>
      <c r="X589">
        <f t="shared" si="19"/>
        <v>2771</v>
      </c>
    </row>
    <row r="590" spans="1:24">
      <c r="A590" s="1">
        <v>14</v>
      </c>
      <c r="B590">
        <v>18</v>
      </c>
      <c r="C590">
        <v>34</v>
      </c>
      <c r="D590">
        <v>40</v>
      </c>
      <c r="E590">
        <v>2775</v>
      </c>
      <c r="F590">
        <v>61</v>
      </c>
      <c r="G590">
        <v>74</v>
      </c>
      <c r="H590">
        <v>2</v>
      </c>
      <c r="I590">
        <v>93</v>
      </c>
      <c r="J590">
        <v>101</v>
      </c>
      <c r="K590">
        <v>2</v>
      </c>
      <c r="L590">
        <v>122</v>
      </c>
      <c r="M590">
        <v>31</v>
      </c>
      <c r="N590">
        <v>141</v>
      </c>
      <c r="O590">
        <v>152</v>
      </c>
      <c r="P590">
        <v>2</v>
      </c>
      <c r="Q590">
        <v>173</v>
      </c>
      <c r="R590">
        <v>1</v>
      </c>
      <c r="S590">
        <v>191</v>
      </c>
      <c r="T590">
        <v>201</v>
      </c>
      <c r="U590">
        <v>2</v>
      </c>
      <c r="V590">
        <f t="shared" si="18"/>
        <v>1</v>
      </c>
      <c r="X590">
        <f t="shared" si="19"/>
        <v>2777</v>
      </c>
    </row>
    <row r="591" spans="1:24">
      <c r="A591" s="1">
        <v>12</v>
      </c>
      <c r="B591">
        <v>18</v>
      </c>
      <c r="C591">
        <v>32</v>
      </c>
      <c r="D591">
        <v>41</v>
      </c>
      <c r="E591">
        <v>2779</v>
      </c>
      <c r="F591">
        <v>61</v>
      </c>
      <c r="G591">
        <v>73</v>
      </c>
      <c r="H591">
        <v>1</v>
      </c>
      <c r="I591">
        <v>94</v>
      </c>
      <c r="J591">
        <v>101</v>
      </c>
      <c r="K591">
        <v>3</v>
      </c>
      <c r="L591">
        <v>123</v>
      </c>
      <c r="M591">
        <v>21</v>
      </c>
      <c r="N591">
        <v>143</v>
      </c>
      <c r="O591">
        <v>151</v>
      </c>
      <c r="P591">
        <v>1</v>
      </c>
      <c r="Q591">
        <v>173</v>
      </c>
      <c r="R591">
        <v>1</v>
      </c>
      <c r="S591">
        <v>192</v>
      </c>
      <c r="T591">
        <v>201</v>
      </c>
      <c r="U591">
        <v>1</v>
      </c>
      <c r="V591">
        <f t="shared" si="18"/>
        <v>0</v>
      </c>
      <c r="X591">
        <f t="shared" si="19"/>
        <v>2780.5</v>
      </c>
    </row>
    <row r="592" spans="1:24">
      <c r="A592" s="1">
        <v>14</v>
      </c>
      <c r="B592">
        <v>21</v>
      </c>
      <c r="C592">
        <v>32</v>
      </c>
      <c r="D592">
        <v>40</v>
      </c>
      <c r="E592">
        <v>2782</v>
      </c>
      <c r="F592">
        <v>63</v>
      </c>
      <c r="G592">
        <v>74</v>
      </c>
      <c r="H592">
        <v>1</v>
      </c>
      <c r="I592">
        <v>92</v>
      </c>
      <c r="J592">
        <v>101</v>
      </c>
      <c r="K592">
        <v>2</v>
      </c>
      <c r="L592">
        <v>123</v>
      </c>
      <c r="M592">
        <v>31</v>
      </c>
      <c r="N592">
        <v>141</v>
      </c>
      <c r="O592">
        <v>152</v>
      </c>
      <c r="P592">
        <v>1</v>
      </c>
      <c r="Q592">
        <v>174</v>
      </c>
      <c r="R592">
        <v>1</v>
      </c>
      <c r="S592">
        <v>191</v>
      </c>
      <c r="T592">
        <v>201</v>
      </c>
      <c r="U592">
        <v>1</v>
      </c>
      <c r="V592">
        <f t="shared" si="18"/>
        <v>0</v>
      </c>
      <c r="X592">
        <f t="shared" si="19"/>
        <v>2785</v>
      </c>
    </row>
    <row r="593" spans="1:24">
      <c r="A593" s="1">
        <v>14</v>
      </c>
      <c r="B593">
        <v>15</v>
      </c>
      <c r="C593">
        <v>34</v>
      </c>
      <c r="D593">
        <v>42</v>
      </c>
      <c r="E593">
        <v>2788</v>
      </c>
      <c r="F593">
        <v>61</v>
      </c>
      <c r="G593">
        <v>74</v>
      </c>
      <c r="H593">
        <v>2</v>
      </c>
      <c r="I593">
        <v>92</v>
      </c>
      <c r="J593">
        <v>102</v>
      </c>
      <c r="K593">
        <v>3</v>
      </c>
      <c r="L593">
        <v>123</v>
      </c>
      <c r="M593">
        <v>24</v>
      </c>
      <c r="N593">
        <v>141</v>
      </c>
      <c r="O593">
        <v>152</v>
      </c>
      <c r="P593">
        <v>2</v>
      </c>
      <c r="Q593">
        <v>173</v>
      </c>
      <c r="R593">
        <v>1</v>
      </c>
      <c r="S593">
        <v>191</v>
      </c>
      <c r="T593">
        <v>201</v>
      </c>
      <c r="U593">
        <v>1</v>
      </c>
      <c r="V593">
        <f t="shared" si="18"/>
        <v>0</v>
      </c>
      <c r="X593">
        <f t="shared" si="19"/>
        <v>2793.5</v>
      </c>
    </row>
    <row r="594" spans="1:24">
      <c r="A594" s="1">
        <v>11</v>
      </c>
      <c r="B594">
        <v>9</v>
      </c>
      <c r="C594">
        <v>34</v>
      </c>
      <c r="D594">
        <v>40</v>
      </c>
      <c r="E594">
        <v>2799</v>
      </c>
      <c r="F594">
        <v>61</v>
      </c>
      <c r="G594">
        <v>73</v>
      </c>
      <c r="H594">
        <v>2</v>
      </c>
      <c r="I594">
        <v>93</v>
      </c>
      <c r="J594">
        <v>101</v>
      </c>
      <c r="K594">
        <v>2</v>
      </c>
      <c r="L594">
        <v>121</v>
      </c>
      <c r="M594">
        <v>36</v>
      </c>
      <c r="N594">
        <v>143</v>
      </c>
      <c r="O594">
        <v>151</v>
      </c>
      <c r="P594">
        <v>2</v>
      </c>
      <c r="Q594">
        <v>173</v>
      </c>
      <c r="R594">
        <v>2</v>
      </c>
      <c r="S594">
        <v>191</v>
      </c>
      <c r="T594">
        <v>201</v>
      </c>
      <c r="U594">
        <v>1</v>
      </c>
      <c r="V594">
        <f t="shared" si="18"/>
        <v>0</v>
      </c>
      <c r="X594">
        <f t="shared" si="19"/>
        <v>2805.5</v>
      </c>
    </row>
    <row r="595" spans="1:24">
      <c r="A595" s="1">
        <v>11</v>
      </c>
      <c r="B595">
        <v>24</v>
      </c>
      <c r="C595">
        <v>32</v>
      </c>
      <c r="D595">
        <v>41</v>
      </c>
      <c r="E595">
        <v>2812</v>
      </c>
      <c r="F595">
        <v>65</v>
      </c>
      <c r="G595">
        <v>75</v>
      </c>
      <c r="H595">
        <v>2</v>
      </c>
      <c r="I595">
        <v>92</v>
      </c>
      <c r="J595">
        <v>101</v>
      </c>
      <c r="K595">
        <v>4</v>
      </c>
      <c r="L595">
        <v>121</v>
      </c>
      <c r="M595">
        <v>26</v>
      </c>
      <c r="N595">
        <v>143</v>
      </c>
      <c r="O595">
        <v>151</v>
      </c>
      <c r="P595">
        <v>1</v>
      </c>
      <c r="Q595">
        <v>173</v>
      </c>
      <c r="R595">
        <v>1</v>
      </c>
      <c r="S595">
        <v>191</v>
      </c>
      <c r="T595">
        <v>201</v>
      </c>
      <c r="U595">
        <v>1</v>
      </c>
      <c r="V595">
        <f t="shared" si="18"/>
        <v>0</v>
      </c>
      <c r="X595">
        <f t="shared" si="19"/>
        <v>2816</v>
      </c>
    </row>
    <row r="596" spans="1:24">
      <c r="A596" s="1">
        <v>12</v>
      </c>
      <c r="B596">
        <v>36</v>
      </c>
      <c r="C596">
        <v>34</v>
      </c>
      <c r="D596">
        <v>40</v>
      </c>
      <c r="E596">
        <v>2820</v>
      </c>
      <c r="F596">
        <v>61</v>
      </c>
      <c r="G596">
        <v>72</v>
      </c>
      <c r="H596">
        <v>4</v>
      </c>
      <c r="I596">
        <v>91</v>
      </c>
      <c r="J596">
        <v>101</v>
      </c>
      <c r="K596">
        <v>4</v>
      </c>
      <c r="L596">
        <v>123</v>
      </c>
      <c r="M596">
        <v>27</v>
      </c>
      <c r="N596">
        <v>143</v>
      </c>
      <c r="O596">
        <v>152</v>
      </c>
      <c r="P596">
        <v>2</v>
      </c>
      <c r="Q596">
        <v>173</v>
      </c>
      <c r="R596">
        <v>1</v>
      </c>
      <c r="S596">
        <v>191</v>
      </c>
      <c r="T596">
        <v>201</v>
      </c>
      <c r="U596">
        <v>2</v>
      </c>
      <c r="V596">
        <f t="shared" si="18"/>
        <v>1</v>
      </c>
      <c r="X596">
        <f t="shared" si="19"/>
        <v>2822.5</v>
      </c>
    </row>
    <row r="597" spans="1:24">
      <c r="A597" s="1">
        <v>12</v>
      </c>
      <c r="B597">
        <v>24</v>
      </c>
      <c r="C597">
        <v>34</v>
      </c>
      <c r="D597">
        <v>49</v>
      </c>
      <c r="E597">
        <v>2825</v>
      </c>
      <c r="F597">
        <v>65</v>
      </c>
      <c r="G597">
        <v>74</v>
      </c>
      <c r="H597">
        <v>4</v>
      </c>
      <c r="I597">
        <v>93</v>
      </c>
      <c r="J597">
        <v>101</v>
      </c>
      <c r="K597">
        <v>3</v>
      </c>
      <c r="L597">
        <v>124</v>
      </c>
      <c r="M597">
        <v>34</v>
      </c>
      <c r="N597">
        <v>143</v>
      </c>
      <c r="O597">
        <v>152</v>
      </c>
      <c r="P597">
        <v>2</v>
      </c>
      <c r="Q597">
        <v>173</v>
      </c>
      <c r="R597">
        <v>2</v>
      </c>
      <c r="S597">
        <v>192</v>
      </c>
      <c r="T597">
        <v>201</v>
      </c>
      <c r="U597">
        <v>1</v>
      </c>
      <c r="V597">
        <f t="shared" si="18"/>
        <v>0</v>
      </c>
      <c r="X597">
        <f t="shared" si="19"/>
        <v>2826.5</v>
      </c>
    </row>
    <row r="598" spans="1:24">
      <c r="A598" s="1">
        <v>11</v>
      </c>
      <c r="B598">
        <v>24</v>
      </c>
      <c r="C598">
        <v>31</v>
      </c>
      <c r="D598">
        <v>42</v>
      </c>
      <c r="E598">
        <v>2828</v>
      </c>
      <c r="F598">
        <v>63</v>
      </c>
      <c r="G598">
        <v>73</v>
      </c>
      <c r="H598">
        <v>4</v>
      </c>
      <c r="I598">
        <v>93</v>
      </c>
      <c r="J598">
        <v>101</v>
      </c>
      <c r="K598">
        <v>4</v>
      </c>
      <c r="L598">
        <v>121</v>
      </c>
      <c r="M598">
        <v>22</v>
      </c>
      <c r="N598">
        <v>142</v>
      </c>
      <c r="O598">
        <v>152</v>
      </c>
      <c r="P598">
        <v>1</v>
      </c>
      <c r="Q598">
        <v>173</v>
      </c>
      <c r="R598">
        <v>1</v>
      </c>
      <c r="S598">
        <v>192</v>
      </c>
      <c r="T598">
        <v>201</v>
      </c>
      <c r="U598">
        <v>1</v>
      </c>
      <c r="V598">
        <f t="shared" si="18"/>
        <v>0</v>
      </c>
      <c r="X598">
        <f t="shared" si="19"/>
        <v>2829.5</v>
      </c>
    </row>
    <row r="599" spans="1:24">
      <c r="A599" s="1">
        <v>14</v>
      </c>
      <c r="B599">
        <v>30</v>
      </c>
      <c r="C599">
        <v>34</v>
      </c>
      <c r="D599">
        <v>43</v>
      </c>
      <c r="E599">
        <v>2831</v>
      </c>
      <c r="F599">
        <v>61</v>
      </c>
      <c r="G599">
        <v>73</v>
      </c>
      <c r="H599">
        <v>4</v>
      </c>
      <c r="I599">
        <v>92</v>
      </c>
      <c r="J599">
        <v>101</v>
      </c>
      <c r="K599">
        <v>2</v>
      </c>
      <c r="L599">
        <v>123</v>
      </c>
      <c r="M599">
        <v>33</v>
      </c>
      <c r="N599">
        <v>143</v>
      </c>
      <c r="O599">
        <v>152</v>
      </c>
      <c r="P599">
        <v>1</v>
      </c>
      <c r="Q599">
        <v>173</v>
      </c>
      <c r="R599">
        <v>1</v>
      </c>
      <c r="S599">
        <v>192</v>
      </c>
      <c r="T599">
        <v>201</v>
      </c>
      <c r="U599">
        <v>1</v>
      </c>
      <c r="V599">
        <f t="shared" si="18"/>
        <v>0</v>
      </c>
      <c r="X599">
        <f t="shared" si="19"/>
        <v>2833</v>
      </c>
    </row>
    <row r="600" spans="1:24">
      <c r="A600" s="1">
        <v>14</v>
      </c>
      <c r="B600">
        <v>24</v>
      </c>
      <c r="C600">
        <v>32</v>
      </c>
      <c r="D600">
        <v>42</v>
      </c>
      <c r="E600">
        <v>2835</v>
      </c>
      <c r="F600">
        <v>63</v>
      </c>
      <c r="G600">
        <v>75</v>
      </c>
      <c r="H600">
        <v>3</v>
      </c>
      <c r="I600">
        <v>93</v>
      </c>
      <c r="J600">
        <v>101</v>
      </c>
      <c r="K600">
        <v>4</v>
      </c>
      <c r="L600">
        <v>122</v>
      </c>
      <c r="M600">
        <v>53</v>
      </c>
      <c r="N600">
        <v>143</v>
      </c>
      <c r="O600">
        <v>152</v>
      </c>
      <c r="P600">
        <v>1</v>
      </c>
      <c r="Q600">
        <v>173</v>
      </c>
      <c r="R600">
        <v>1</v>
      </c>
      <c r="S600">
        <v>191</v>
      </c>
      <c r="T600">
        <v>201</v>
      </c>
      <c r="U600">
        <v>1</v>
      </c>
      <c r="V600">
        <f t="shared" si="18"/>
        <v>0</v>
      </c>
      <c r="X600">
        <f t="shared" si="19"/>
        <v>2841.5</v>
      </c>
    </row>
    <row r="601" spans="1:24">
      <c r="A601" s="1">
        <v>14</v>
      </c>
      <c r="B601">
        <v>10</v>
      </c>
      <c r="C601">
        <v>32</v>
      </c>
      <c r="D601">
        <v>41</v>
      </c>
      <c r="E601">
        <v>2848</v>
      </c>
      <c r="F601">
        <v>62</v>
      </c>
      <c r="G601">
        <v>73</v>
      </c>
      <c r="H601">
        <v>1</v>
      </c>
      <c r="I601">
        <v>93</v>
      </c>
      <c r="J601">
        <v>102</v>
      </c>
      <c r="K601">
        <v>2</v>
      </c>
      <c r="L601">
        <v>121</v>
      </c>
      <c r="M601">
        <v>32</v>
      </c>
      <c r="N601">
        <v>143</v>
      </c>
      <c r="O601">
        <v>152</v>
      </c>
      <c r="P601">
        <v>1</v>
      </c>
      <c r="Q601">
        <v>173</v>
      </c>
      <c r="R601">
        <v>2</v>
      </c>
      <c r="S601">
        <v>191</v>
      </c>
      <c r="T601">
        <v>201</v>
      </c>
      <c r="U601">
        <v>1</v>
      </c>
      <c r="V601">
        <f t="shared" si="18"/>
        <v>0</v>
      </c>
      <c r="X601">
        <f t="shared" si="19"/>
        <v>2853.5</v>
      </c>
    </row>
    <row r="602" spans="1:24">
      <c r="A602" s="1">
        <v>14</v>
      </c>
      <c r="B602">
        <v>12</v>
      </c>
      <c r="C602">
        <v>32</v>
      </c>
      <c r="D602">
        <v>40</v>
      </c>
      <c r="E602">
        <v>2859</v>
      </c>
      <c r="F602">
        <v>65</v>
      </c>
      <c r="G602">
        <v>71</v>
      </c>
      <c r="H602">
        <v>4</v>
      </c>
      <c r="I602">
        <v>93</v>
      </c>
      <c r="J602">
        <v>101</v>
      </c>
      <c r="K602">
        <v>4</v>
      </c>
      <c r="L602">
        <v>124</v>
      </c>
      <c r="M602">
        <v>38</v>
      </c>
      <c r="N602">
        <v>143</v>
      </c>
      <c r="O602">
        <v>152</v>
      </c>
      <c r="P602">
        <v>1</v>
      </c>
      <c r="Q602">
        <v>174</v>
      </c>
      <c r="R602">
        <v>1</v>
      </c>
      <c r="S602">
        <v>192</v>
      </c>
      <c r="T602">
        <v>201</v>
      </c>
      <c r="U602">
        <v>1</v>
      </c>
      <c r="V602">
        <f t="shared" si="18"/>
        <v>0</v>
      </c>
      <c r="X602">
        <f t="shared" si="19"/>
        <v>2860.5</v>
      </c>
    </row>
    <row r="603" spans="1:24">
      <c r="A603" s="1">
        <v>12</v>
      </c>
      <c r="B603">
        <v>36</v>
      </c>
      <c r="C603">
        <v>33</v>
      </c>
      <c r="D603">
        <v>40</v>
      </c>
      <c r="E603">
        <v>2862</v>
      </c>
      <c r="F603">
        <v>62</v>
      </c>
      <c r="G603">
        <v>75</v>
      </c>
      <c r="H603">
        <v>4</v>
      </c>
      <c r="I603">
        <v>93</v>
      </c>
      <c r="J603">
        <v>101</v>
      </c>
      <c r="K603">
        <v>3</v>
      </c>
      <c r="L603">
        <v>124</v>
      </c>
      <c r="M603">
        <v>30</v>
      </c>
      <c r="N603">
        <v>143</v>
      </c>
      <c r="O603">
        <v>153</v>
      </c>
      <c r="P603">
        <v>1</v>
      </c>
      <c r="Q603">
        <v>173</v>
      </c>
      <c r="R603">
        <v>1</v>
      </c>
      <c r="S603">
        <v>191</v>
      </c>
      <c r="T603">
        <v>201</v>
      </c>
      <c r="U603">
        <v>1</v>
      </c>
      <c r="V603">
        <f t="shared" si="18"/>
        <v>0</v>
      </c>
      <c r="X603">
        <f t="shared" si="19"/>
        <v>2863</v>
      </c>
    </row>
    <row r="604" spans="1:24">
      <c r="A604" s="1">
        <v>13</v>
      </c>
      <c r="B604">
        <v>18</v>
      </c>
      <c r="C604">
        <v>32</v>
      </c>
      <c r="D604">
        <v>42</v>
      </c>
      <c r="E604">
        <v>2864</v>
      </c>
      <c r="F604">
        <v>61</v>
      </c>
      <c r="G604">
        <v>73</v>
      </c>
      <c r="H604">
        <v>2</v>
      </c>
      <c r="I604">
        <v>93</v>
      </c>
      <c r="J604">
        <v>101</v>
      </c>
      <c r="K604">
        <v>1</v>
      </c>
      <c r="L604">
        <v>121</v>
      </c>
      <c r="M604">
        <v>34</v>
      </c>
      <c r="N604">
        <v>143</v>
      </c>
      <c r="O604">
        <v>152</v>
      </c>
      <c r="P604">
        <v>1</v>
      </c>
      <c r="Q604">
        <v>172</v>
      </c>
      <c r="R604">
        <v>2</v>
      </c>
      <c r="S604">
        <v>191</v>
      </c>
      <c r="T604">
        <v>201</v>
      </c>
      <c r="U604">
        <v>2</v>
      </c>
      <c r="V604">
        <f t="shared" si="18"/>
        <v>1</v>
      </c>
      <c r="X604">
        <f t="shared" si="19"/>
        <v>2868</v>
      </c>
    </row>
    <row r="605" spans="1:24">
      <c r="A605" s="1">
        <v>14</v>
      </c>
      <c r="B605">
        <v>24</v>
      </c>
      <c r="C605">
        <v>34</v>
      </c>
      <c r="D605">
        <v>43</v>
      </c>
      <c r="E605">
        <v>2872</v>
      </c>
      <c r="F605">
        <v>62</v>
      </c>
      <c r="G605">
        <v>75</v>
      </c>
      <c r="H605">
        <v>3</v>
      </c>
      <c r="I605">
        <v>93</v>
      </c>
      <c r="J605">
        <v>101</v>
      </c>
      <c r="K605">
        <v>4</v>
      </c>
      <c r="L605">
        <v>121</v>
      </c>
      <c r="M605">
        <v>36</v>
      </c>
      <c r="N605">
        <v>143</v>
      </c>
      <c r="O605">
        <v>152</v>
      </c>
      <c r="P605">
        <v>1</v>
      </c>
      <c r="Q605">
        <v>173</v>
      </c>
      <c r="R605">
        <v>2</v>
      </c>
      <c r="S605">
        <v>192</v>
      </c>
      <c r="T605">
        <v>201</v>
      </c>
      <c r="U605">
        <v>1</v>
      </c>
      <c r="V605">
        <f t="shared" si="18"/>
        <v>0</v>
      </c>
      <c r="X605">
        <f t="shared" si="19"/>
        <v>2882</v>
      </c>
    </row>
    <row r="606" spans="1:24">
      <c r="A606" s="1">
        <v>13</v>
      </c>
      <c r="B606">
        <v>24</v>
      </c>
      <c r="C606">
        <v>32</v>
      </c>
      <c r="D606">
        <v>42</v>
      </c>
      <c r="E606">
        <v>2892</v>
      </c>
      <c r="F606">
        <v>61</v>
      </c>
      <c r="G606">
        <v>75</v>
      </c>
      <c r="H606">
        <v>3</v>
      </c>
      <c r="I606">
        <v>91</v>
      </c>
      <c r="J606">
        <v>101</v>
      </c>
      <c r="K606">
        <v>4</v>
      </c>
      <c r="L606">
        <v>124</v>
      </c>
      <c r="M606">
        <v>51</v>
      </c>
      <c r="N606">
        <v>143</v>
      </c>
      <c r="O606">
        <v>153</v>
      </c>
      <c r="P606">
        <v>1</v>
      </c>
      <c r="Q606">
        <v>173</v>
      </c>
      <c r="R606">
        <v>1</v>
      </c>
      <c r="S606">
        <v>191</v>
      </c>
      <c r="T606">
        <v>201</v>
      </c>
      <c r="U606">
        <v>1</v>
      </c>
      <c r="V606">
        <f t="shared" si="18"/>
        <v>0</v>
      </c>
      <c r="X606">
        <f t="shared" si="19"/>
        <v>2894</v>
      </c>
    </row>
    <row r="607" spans="1:24">
      <c r="A607" s="1">
        <v>12</v>
      </c>
      <c r="B607">
        <v>24</v>
      </c>
      <c r="C607">
        <v>32</v>
      </c>
      <c r="D607">
        <v>43</v>
      </c>
      <c r="E607">
        <v>2896</v>
      </c>
      <c r="F607">
        <v>62</v>
      </c>
      <c r="G607">
        <v>72</v>
      </c>
      <c r="H607">
        <v>2</v>
      </c>
      <c r="I607">
        <v>93</v>
      </c>
      <c r="J607">
        <v>101</v>
      </c>
      <c r="K607">
        <v>1</v>
      </c>
      <c r="L607">
        <v>123</v>
      </c>
      <c r="M607">
        <v>29</v>
      </c>
      <c r="N607">
        <v>143</v>
      </c>
      <c r="O607">
        <v>152</v>
      </c>
      <c r="P607">
        <v>1</v>
      </c>
      <c r="Q607">
        <v>173</v>
      </c>
      <c r="R607">
        <v>1</v>
      </c>
      <c r="S607">
        <v>191</v>
      </c>
      <c r="T607">
        <v>201</v>
      </c>
      <c r="U607">
        <v>1</v>
      </c>
      <c r="V607">
        <f t="shared" si="18"/>
        <v>0</v>
      </c>
      <c r="X607">
        <f t="shared" si="19"/>
        <v>2897.5</v>
      </c>
    </row>
    <row r="608" spans="1:24">
      <c r="A608" s="1">
        <v>12</v>
      </c>
      <c r="B608">
        <v>18</v>
      </c>
      <c r="C608">
        <v>33</v>
      </c>
      <c r="D608">
        <v>40</v>
      </c>
      <c r="E608">
        <v>2899</v>
      </c>
      <c r="F608">
        <v>65</v>
      </c>
      <c r="G608">
        <v>75</v>
      </c>
      <c r="H608">
        <v>4</v>
      </c>
      <c r="I608">
        <v>93</v>
      </c>
      <c r="J608">
        <v>101</v>
      </c>
      <c r="K608">
        <v>4</v>
      </c>
      <c r="L608">
        <v>123</v>
      </c>
      <c r="M608">
        <v>43</v>
      </c>
      <c r="N608">
        <v>143</v>
      </c>
      <c r="O608">
        <v>152</v>
      </c>
      <c r="P608">
        <v>1</v>
      </c>
      <c r="Q608">
        <v>173</v>
      </c>
      <c r="R608">
        <v>2</v>
      </c>
      <c r="S608">
        <v>191</v>
      </c>
      <c r="T608">
        <v>201</v>
      </c>
      <c r="U608">
        <v>1</v>
      </c>
      <c r="V608">
        <f t="shared" si="18"/>
        <v>0</v>
      </c>
      <c r="X608">
        <f t="shared" si="19"/>
        <v>2900</v>
      </c>
    </row>
    <row r="609" spans="1:24">
      <c r="A609" s="1">
        <v>14</v>
      </c>
      <c r="B609">
        <v>10</v>
      </c>
      <c r="C609">
        <v>32</v>
      </c>
      <c r="D609">
        <v>41</v>
      </c>
      <c r="E609">
        <v>2901</v>
      </c>
      <c r="F609">
        <v>65</v>
      </c>
      <c r="G609">
        <v>72</v>
      </c>
      <c r="H609">
        <v>1</v>
      </c>
      <c r="I609">
        <v>92</v>
      </c>
      <c r="J609">
        <v>101</v>
      </c>
      <c r="K609">
        <v>4</v>
      </c>
      <c r="L609">
        <v>121</v>
      </c>
      <c r="M609">
        <v>31</v>
      </c>
      <c r="N609">
        <v>143</v>
      </c>
      <c r="O609">
        <v>151</v>
      </c>
      <c r="P609">
        <v>1</v>
      </c>
      <c r="Q609">
        <v>173</v>
      </c>
      <c r="R609">
        <v>1</v>
      </c>
      <c r="S609">
        <v>191</v>
      </c>
      <c r="T609">
        <v>201</v>
      </c>
      <c r="U609">
        <v>1</v>
      </c>
      <c r="V609">
        <f t="shared" si="18"/>
        <v>0</v>
      </c>
      <c r="X609">
        <f t="shared" si="19"/>
        <v>2905.5</v>
      </c>
    </row>
    <row r="610" spans="1:24">
      <c r="A610" s="1">
        <v>11</v>
      </c>
      <c r="B610">
        <v>24</v>
      </c>
      <c r="C610">
        <v>32</v>
      </c>
      <c r="D610">
        <v>41</v>
      </c>
      <c r="E610">
        <v>2910</v>
      </c>
      <c r="F610">
        <v>61</v>
      </c>
      <c r="G610">
        <v>74</v>
      </c>
      <c r="H610">
        <v>2</v>
      </c>
      <c r="I610">
        <v>93</v>
      </c>
      <c r="J610">
        <v>101</v>
      </c>
      <c r="K610">
        <v>1</v>
      </c>
      <c r="L610">
        <v>124</v>
      </c>
      <c r="M610">
        <v>34</v>
      </c>
      <c r="N610">
        <v>143</v>
      </c>
      <c r="O610">
        <v>153</v>
      </c>
      <c r="P610">
        <v>1</v>
      </c>
      <c r="Q610">
        <v>174</v>
      </c>
      <c r="R610">
        <v>1</v>
      </c>
      <c r="S610">
        <v>192</v>
      </c>
      <c r="T610">
        <v>201</v>
      </c>
      <c r="U610">
        <v>1</v>
      </c>
      <c r="V610">
        <f t="shared" si="18"/>
        <v>0</v>
      </c>
      <c r="X610">
        <f t="shared" si="19"/>
        <v>2916.5</v>
      </c>
    </row>
    <row r="611" spans="1:24">
      <c r="A611" s="1">
        <v>13</v>
      </c>
      <c r="B611">
        <v>21</v>
      </c>
      <c r="C611">
        <v>32</v>
      </c>
      <c r="D611">
        <v>40</v>
      </c>
      <c r="E611">
        <v>2923</v>
      </c>
      <c r="F611">
        <v>62</v>
      </c>
      <c r="G611">
        <v>73</v>
      </c>
      <c r="H611">
        <v>1</v>
      </c>
      <c r="I611">
        <v>92</v>
      </c>
      <c r="J611">
        <v>101</v>
      </c>
      <c r="K611">
        <v>1</v>
      </c>
      <c r="L611">
        <v>123</v>
      </c>
      <c r="M611">
        <v>28</v>
      </c>
      <c r="N611">
        <v>141</v>
      </c>
      <c r="O611">
        <v>152</v>
      </c>
      <c r="P611">
        <v>1</v>
      </c>
      <c r="Q611">
        <v>174</v>
      </c>
      <c r="R611">
        <v>1</v>
      </c>
      <c r="S611">
        <v>192</v>
      </c>
      <c r="T611">
        <v>201</v>
      </c>
      <c r="U611">
        <v>1</v>
      </c>
      <c r="V611">
        <f t="shared" si="18"/>
        <v>0</v>
      </c>
      <c r="X611">
        <f t="shared" si="19"/>
        <v>2923.5</v>
      </c>
    </row>
    <row r="612" spans="1:24">
      <c r="A612" s="1">
        <v>11</v>
      </c>
      <c r="B612">
        <v>24</v>
      </c>
      <c r="C612">
        <v>32</v>
      </c>
      <c r="D612">
        <v>41</v>
      </c>
      <c r="E612">
        <v>2924</v>
      </c>
      <c r="F612">
        <v>61</v>
      </c>
      <c r="G612">
        <v>73</v>
      </c>
      <c r="H612">
        <v>3</v>
      </c>
      <c r="I612">
        <v>93</v>
      </c>
      <c r="J612">
        <v>103</v>
      </c>
      <c r="K612">
        <v>4</v>
      </c>
      <c r="L612">
        <v>124</v>
      </c>
      <c r="M612">
        <v>63</v>
      </c>
      <c r="N612">
        <v>141</v>
      </c>
      <c r="O612">
        <v>152</v>
      </c>
      <c r="P612">
        <v>1</v>
      </c>
      <c r="Q612">
        <v>173</v>
      </c>
      <c r="R612">
        <v>2</v>
      </c>
      <c r="S612">
        <v>192</v>
      </c>
      <c r="T612">
        <v>201</v>
      </c>
      <c r="U612">
        <v>1</v>
      </c>
      <c r="V612">
        <f t="shared" si="18"/>
        <v>0</v>
      </c>
      <c r="X612">
        <f t="shared" si="19"/>
        <v>2927</v>
      </c>
    </row>
    <row r="613" spans="1:24">
      <c r="A613" s="1">
        <v>12</v>
      </c>
      <c r="B613">
        <v>12</v>
      </c>
      <c r="C613">
        <v>32</v>
      </c>
      <c r="D613">
        <v>43</v>
      </c>
      <c r="E613">
        <v>2930</v>
      </c>
      <c r="F613">
        <v>61</v>
      </c>
      <c r="G613">
        <v>74</v>
      </c>
      <c r="H613">
        <v>2</v>
      </c>
      <c r="I613">
        <v>92</v>
      </c>
      <c r="J613">
        <v>101</v>
      </c>
      <c r="K613">
        <v>1</v>
      </c>
      <c r="L613">
        <v>121</v>
      </c>
      <c r="M613">
        <v>27</v>
      </c>
      <c r="N613">
        <v>143</v>
      </c>
      <c r="O613">
        <v>152</v>
      </c>
      <c r="P613">
        <v>1</v>
      </c>
      <c r="Q613">
        <v>173</v>
      </c>
      <c r="R613">
        <v>1</v>
      </c>
      <c r="S613">
        <v>191</v>
      </c>
      <c r="T613">
        <v>201</v>
      </c>
      <c r="U613">
        <v>1</v>
      </c>
      <c r="V613">
        <f t="shared" si="18"/>
        <v>0</v>
      </c>
      <c r="X613">
        <f t="shared" si="19"/>
        <v>2943.5</v>
      </c>
    </row>
    <row r="614" spans="1:24">
      <c r="A614" s="1">
        <v>11</v>
      </c>
      <c r="B614">
        <v>24</v>
      </c>
      <c r="C614">
        <v>34</v>
      </c>
      <c r="D614">
        <v>41</v>
      </c>
      <c r="E614">
        <v>2957</v>
      </c>
      <c r="F614">
        <v>61</v>
      </c>
      <c r="G614">
        <v>75</v>
      </c>
      <c r="H614">
        <v>4</v>
      </c>
      <c r="I614">
        <v>93</v>
      </c>
      <c r="J614">
        <v>101</v>
      </c>
      <c r="K614">
        <v>4</v>
      </c>
      <c r="L614">
        <v>122</v>
      </c>
      <c r="M614">
        <v>63</v>
      </c>
      <c r="N614">
        <v>143</v>
      </c>
      <c r="O614">
        <v>152</v>
      </c>
      <c r="P614">
        <v>2</v>
      </c>
      <c r="Q614">
        <v>173</v>
      </c>
      <c r="R614">
        <v>1</v>
      </c>
      <c r="S614">
        <v>192</v>
      </c>
      <c r="T614">
        <v>201</v>
      </c>
      <c r="U614">
        <v>1</v>
      </c>
      <c r="V614">
        <f t="shared" si="18"/>
        <v>0</v>
      </c>
      <c r="X614">
        <f t="shared" si="19"/>
        <v>2960.5</v>
      </c>
    </row>
    <row r="615" spans="1:24">
      <c r="A615" s="1">
        <v>11</v>
      </c>
      <c r="B615">
        <v>24</v>
      </c>
      <c r="C615">
        <v>32</v>
      </c>
      <c r="D615">
        <v>41</v>
      </c>
      <c r="E615">
        <v>2964</v>
      </c>
      <c r="F615">
        <v>65</v>
      </c>
      <c r="G615">
        <v>75</v>
      </c>
      <c r="H615">
        <v>4</v>
      </c>
      <c r="I615">
        <v>93</v>
      </c>
      <c r="J615">
        <v>101</v>
      </c>
      <c r="K615">
        <v>4</v>
      </c>
      <c r="L615">
        <v>124</v>
      </c>
      <c r="M615">
        <v>49</v>
      </c>
      <c r="N615">
        <v>141</v>
      </c>
      <c r="O615">
        <v>153</v>
      </c>
      <c r="P615">
        <v>1</v>
      </c>
      <c r="Q615">
        <v>173</v>
      </c>
      <c r="R615">
        <v>2</v>
      </c>
      <c r="S615">
        <v>192</v>
      </c>
      <c r="T615">
        <v>201</v>
      </c>
      <c r="U615">
        <v>1</v>
      </c>
      <c r="V615">
        <f t="shared" si="18"/>
        <v>0</v>
      </c>
      <c r="X615">
        <f t="shared" si="19"/>
        <v>2966.5</v>
      </c>
    </row>
    <row r="616" spans="1:24">
      <c r="A616" s="1">
        <v>12</v>
      </c>
      <c r="B616">
        <v>12</v>
      </c>
      <c r="C616">
        <v>30</v>
      </c>
      <c r="D616">
        <v>42</v>
      </c>
      <c r="E616">
        <v>2969</v>
      </c>
      <c r="F616">
        <v>61</v>
      </c>
      <c r="G616">
        <v>72</v>
      </c>
      <c r="H616">
        <v>4</v>
      </c>
      <c r="I616">
        <v>92</v>
      </c>
      <c r="J616">
        <v>101</v>
      </c>
      <c r="K616">
        <v>3</v>
      </c>
      <c r="L616">
        <v>122</v>
      </c>
      <c r="M616">
        <v>25</v>
      </c>
      <c r="N616">
        <v>143</v>
      </c>
      <c r="O616">
        <v>151</v>
      </c>
      <c r="P616">
        <v>2</v>
      </c>
      <c r="Q616">
        <v>173</v>
      </c>
      <c r="R616">
        <v>1</v>
      </c>
      <c r="S616">
        <v>191</v>
      </c>
      <c r="T616">
        <v>201</v>
      </c>
      <c r="U616">
        <v>2</v>
      </c>
      <c r="V616">
        <f t="shared" si="18"/>
        <v>1</v>
      </c>
      <c r="X616">
        <f t="shared" si="19"/>
        <v>2973.5</v>
      </c>
    </row>
    <row r="617" spans="1:24">
      <c r="A617" s="1">
        <v>14</v>
      </c>
      <c r="B617">
        <v>6</v>
      </c>
      <c r="C617">
        <v>32</v>
      </c>
      <c r="D617">
        <v>42</v>
      </c>
      <c r="E617">
        <v>2978</v>
      </c>
      <c r="F617">
        <v>63</v>
      </c>
      <c r="G617">
        <v>73</v>
      </c>
      <c r="H617">
        <v>1</v>
      </c>
      <c r="I617">
        <v>93</v>
      </c>
      <c r="J617">
        <v>101</v>
      </c>
      <c r="K617">
        <v>2</v>
      </c>
      <c r="L617">
        <v>123</v>
      </c>
      <c r="M617">
        <v>32</v>
      </c>
      <c r="N617">
        <v>143</v>
      </c>
      <c r="O617">
        <v>152</v>
      </c>
      <c r="P617">
        <v>1</v>
      </c>
      <c r="Q617">
        <v>173</v>
      </c>
      <c r="R617">
        <v>1</v>
      </c>
      <c r="S617">
        <v>192</v>
      </c>
      <c r="T617">
        <v>201</v>
      </c>
      <c r="U617">
        <v>1</v>
      </c>
      <c r="V617">
        <f t="shared" si="18"/>
        <v>0</v>
      </c>
      <c r="X617">
        <f t="shared" si="19"/>
        <v>2978</v>
      </c>
    </row>
    <row r="618" spans="1:24">
      <c r="A618" s="1">
        <v>14</v>
      </c>
      <c r="B618">
        <v>24</v>
      </c>
      <c r="C618">
        <v>33</v>
      </c>
      <c r="D618">
        <v>49</v>
      </c>
      <c r="E618">
        <v>2978</v>
      </c>
      <c r="F618">
        <v>65</v>
      </c>
      <c r="G618">
        <v>73</v>
      </c>
      <c r="H618">
        <v>4</v>
      </c>
      <c r="I618">
        <v>93</v>
      </c>
      <c r="J618">
        <v>101</v>
      </c>
      <c r="K618">
        <v>4</v>
      </c>
      <c r="L618">
        <v>121</v>
      </c>
      <c r="M618">
        <v>32</v>
      </c>
      <c r="N618">
        <v>143</v>
      </c>
      <c r="O618">
        <v>152</v>
      </c>
      <c r="P618">
        <v>2</v>
      </c>
      <c r="Q618">
        <v>173</v>
      </c>
      <c r="R618">
        <v>2</v>
      </c>
      <c r="S618">
        <v>192</v>
      </c>
      <c r="T618">
        <v>201</v>
      </c>
      <c r="U618">
        <v>1</v>
      </c>
      <c r="V618">
        <f t="shared" si="18"/>
        <v>0</v>
      </c>
      <c r="X618">
        <f t="shared" si="19"/>
        <v>2984.5</v>
      </c>
    </row>
    <row r="619" spans="1:24">
      <c r="A619" s="1">
        <v>12</v>
      </c>
      <c r="B619">
        <v>30</v>
      </c>
      <c r="C619">
        <v>32</v>
      </c>
      <c r="D619">
        <v>43</v>
      </c>
      <c r="E619">
        <v>2991</v>
      </c>
      <c r="F619">
        <v>65</v>
      </c>
      <c r="G619">
        <v>75</v>
      </c>
      <c r="H619">
        <v>2</v>
      </c>
      <c r="I619">
        <v>92</v>
      </c>
      <c r="J619">
        <v>101</v>
      </c>
      <c r="K619">
        <v>4</v>
      </c>
      <c r="L619">
        <v>123</v>
      </c>
      <c r="M619">
        <v>25</v>
      </c>
      <c r="N619">
        <v>143</v>
      </c>
      <c r="O619">
        <v>152</v>
      </c>
      <c r="P619">
        <v>1</v>
      </c>
      <c r="Q619">
        <v>173</v>
      </c>
      <c r="R619">
        <v>1</v>
      </c>
      <c r="S619">
        <v>191</v>
      </c>
      <c r="T619">
        <v>201</v>
      </c>
      <c r="U619">
        <v>1</v>
      </c>
      <c r="V619">
        <f t="shared" si="18"/>
        <v>0</v>
      </c>
      <c r="X619">
        <f t="shared" si="19"/>
        <v>2992</v>
      </c>
    </row>
    <row r="620" spans="1:24">
      <c r="A620" s="1">
        <v>14</v>
      </c>
      <c r="B620">
        <v>21</v>
      </c>
      <c r="C620">
        <v>33</v>
      </c>
      <c r="D620">
        <v>41</v>
      </c>
      <c r="E620">
        <v>2993</v>
      </c>
      <c r="F620">
        <v>61</v>
      </c>
      <c r="G620">
        <v>73</v>
      </c>
      <c r="H620">
        <v>3</v>
      </c>
      <c r="I620">
        <v>93</v>
      </c>
      <c r="J620">
        <v>101</v>
      </c>
      <c r="K620">
        <v>2</v>
      </c>
      <c r="L620">
        <v>121</v>
      </c>
      <c r="M620">
        <v>28</v>
      </c>
      <c r="N620">
        <v>142</v>
      </c>
      <c r="O620">
        <v>152</v>
      </c>
      <c r="P620">
        <v>2</v>
      </c>
      <c r="Q620">
        <v>172</v>
      </c>
      <c r="R620">
        <v>1</v>
      </c>
      <c r="S620">
        <v>191</v>
      </c>
      <c r="T620">
        <v>201</v>
      </c>
      <c r="U620">
        <v>1</v>
      </c>
      <c r="V620">
        <f t="shared" si="18"/>
        <v>0</v>
      </c>
      <c r="X620">
        <f t="shared" si="19"/>
        <v>2994.5</v>
      </c>
    </row>
    <row r="621" spans="1:24">
      <c r="A621" s="1">
        <v>11</v>
      </c>
      <c r="B621">
        <v>24</v>
      </c>
      <c r="C621">
        <v>32</v>
      </c>
      <c r="D621">
        <v>42</v>
      </c>
      <c r="E621">
        <v>2996</v>
      </c>
      <c r="F621">
        <v>65</v>
      </c>
      <c r="G621">
        <v>73</v>
      </c>
      <c r="H621">
        <v>2</v>
      </c>
      <c r="I621">
        <v>94</v>
      </c>
      <c r="J621">
        <v>101</v>
      </c>
      <c r="K621">
        <v>4</v>
      </c>
      <c r="L621">
        <v>123</v>
      </c>
      <c r="M621">
        <v>20</v>
      </c>
      <c r="N621">
        <v>143</v>
      </c>
      <c r="O621">
        <v>152</v>
      </c>
      <c r="P621">
        <v>1</v>
      </c>
      <c r="Q621">
        <v>173</v>
      </c>
      <c r="R621">
        <v>1</v>
      </c>
      <c r="S621">
        <v>191</v>
      </c>
      <c r="T621">
        <v>201</v>
      </c>
      <c r="U621">
        <v>2</v>
      </c>
      <c r="V621">
        <f t="shared" si="18"/>
        <v>1</v>
      </c>
      <c r="X621">
        <f t="shared" si="19"/>
        <v>2998.5</v>
      </c>
    </row>
    <row r="622" spans="1:24">
      <c r="A622" s="1">
        <v>12</v>
      </c>
      <c r="B622">
        <v>18</v>
      </c>
      <c r="C622">
        <v>32</v>
      </c>
      <c r="D622">
        <v>42</v>
      </c>
      <c r="E622">
        <v>3001</v>
      </c>
      <c r="F622">
        <v>61</v>
      </c>
      <c r="G622">
        <v>74</v>
      </c>
      <c r="H622">
        <v>2</v>
      </c>
      <c r="I622">
        <v>92</v>
      </c>
      <c r="J622">
        <v>101</v>
      </c>
      <c r="K622">
        <v>4</v>
      </c>
      <c r="L622">
        <v>121</v>
      </c>
      <c r="M622">
        <v>40</v>
      </c>
      <c r="N622">
        <v>143</v>
      </c>
      <c r="O622">
        <v>151</v>
      </c>
      <c r="P622">
        <v>1</v>
      </c>
      <c r="Q622">
        <v>173</v>
      </c>
      <c r="R622">
        <v>1</v>
      </c>
      <c r="S622">
        <v>191</v>
      </c>
      <c r="T622">
        <v>201</v>
      </c>
      <c r="U622">
        <v>1</v>
      </c>
      <c r="V622">
        <f t="shared" si="18"/>
        <v>0</v>
      </c>
      <c r="X622">
        <f t="shared" si="19"/>
        <v>3008.5</v>
      </c>
    </row>
    <row r="623" spans="1:24">
      <c r="A623" s="1">
        <v>13</v>
      </c>
      <c r="B623">
        <v>12</v>
      </c>
      <c r="C623">
        <v>32</v>
      </c>
      <c r="D623">
        <v>43</v>
      </c>
      <c r="E623">
        <v>3016</v>
      </c>
      <c r="F623">
        <v>61</v>
      </c>
      <c r="G623">
        <v>73</v>
      </c>
      <c r="H623">
        <v>3</v>
      </c>
      <c r="I623">
        <v>94</v>
      </c>
      <c r="J623">
        <v>101</v>
      </c>
      <c r="K623">
        <v>1</v>
      </c>
      <c r="L623">
        <v>123</v>
      </c>
      <c r="M623">
        <v>24</v>
      </c>
      <c r="N623">
        <v>143</v>
      </c>
      <c r="O623">
        <v>152</v>
      </c>
      <c r="P623">
        <v>1</v>
      </c>
      <c r="Q623">
        <v>173</v>
      </c>
      <c r="R623">
        <v>1</v>
      </c>
      <c r="S623">
        <v>191</v>
      </c>
      <c r="T623">
        <v>201</v>
      </c>
      <c r="U623">
        <v>1</v>
      </c>
      <c r="V623">
        <f t="shared" si="18"/>
        <v>0</v>
      </c>
      <c r="X623">
        <f t="shared" si="19"/>
        <v>3016.5</v>
      </c>
    </row>
    <row r="624" spans="1:24">
      <c r="A624" s="1">
        <v>12</v>
      </c>
      <c r="B624">
        <v>12</v>
      </c>
      <c r="C624">
        <v>32</v>
      </c>
      <c r="D624">
        <v>42</v>
      </c>
      <c r="E624">
        <v>3017</v>
      </c>
      <c r="F624">
        <v>61</v>
      </c>
      <c r="G624">
        <v>72</v>
      </c>
      <c r="H624">
        <v>3</v>
      </c>
      <c r="I624">
        <v>92</v>
      </c>
      <c r="J624">
        <v>101</v>
      </c>
      <c r="K624">
        <v>1</v>
      </c>
      <c r="L624">
        <v>121</v>
      </c>
      <c r="M624">
        <v>34</v>
      </c>
      <c r="N624">
        <v>143</v>
      </c>
      <c r="O624">
        <v>151</v>
      </c>
      <c r="P624">
        <v>1</v>
      </c>
      <c r="Q624">
        <v>174</v>
      </c>
      <c r="R624">
        <v>1</v>
      </c>
      <c r="S624">
        <v>191</v>
      </c>
      <c r="T624">
        <v>201</v>
      </c>
      <c r="U624">
        <v>1</v>
      </c>
      <c r="V624">
        <f t="shared" si="18"/>
        <v>0</v>
      </c>
      <c r="X624">
        <f t="shared" si="19"/>
        <v>3017</v>
      </c>
    </row>
    <row r="625" spans="1:24">
      <c r="A625" s="1">
        <v>13</v>
      </c>
      <c r="B625">
        <v>30</v>
      </c>
      <c r="C625">
        <v>34</v>
      </c>
      <c r="D625">
        <v>43</v>
      </c>
      <c r="E625">
        <v>3017</v>
      </c>
      <c r="F625">
        <v>61</v>
      </c>
      <c r="G625">
        <v>75</v>
      </c>
      <c r="H625">
        <v>4</v>
      </c>
      <c r="I625">
        <v>93</v>
      </c>
      <c r="J625">
        <v>101</v>
      </c>
      <c r="K625">
        <v>4</v>
      </c>
      <c r="L625">
        <v>122</v>
      </c>
      <c r="M625">
        <v>47</v>
      </c>
      <c r="N625">
        <v>143</v>
      </c>
      <c r="O625">
        <v>152</v>
      </c>
      <c r="P625">
        <v>1</v>
      </c>
      <c r="Q625">
        <v>173</v>
      </c>
      <c r="R625">
        <v>1</v>
      </c>
      <c r="S625">
        <v>191</v>
      </c>
      <c r="T625">
        <v>201</v>
      </c>
      <c r="U625">
        <v>1</v>
      </c>
      <c r="V625">
        <f t="shared" si="18"/>
        <v>0</v>
      </c>
      <c r="X625">
        <f t="shared" si="19"/>
        <v>3019</v>
      </c>
    </row>
    <row r="626" spans="1:24">
      <c r="A626" s="1">
        <v>11</v>
      </c>
      <c r="B626">
        <v>24</v>
      </c>
      <c r="C626">
        <v>32</v>
      </c>
      <c r="D626">
        <v>42</v>
      </c>
      <c r="E626">
        <v>3021</v>
      </c>
      <c r="F626">
        <v>61</v>
      </c>
      <c r="G626">
        <v>73</v>
      </c>
      <c r="H626">
        <v>2</v>
      </c>
      <c r="I626">
        <v>91</v>
      </c>
      <c r="J626">
        <v>101</v>
      </c>
      <c r="K626">
        <v>2</v>
      </c>
      <c r="L626">
        <v>121</v>
      </c>
      <c r="M626">
        <v>24</v>
      </c>
      <c r="N626">
        <v>143</v>
      </c>
      <c r="O626">
        <v>151</v>
      </c>
      <c r="P626">
        <v>1</v>
      </c>
      <c r="Q626">
        <v>172</v>
      </c>
      <c r="R626">
        <v>1</v>
      </c>
      <c r="S626">
        <v>191</v>
      </c>
      <c r="T626">
        <v>201</v>
      </c>
      <c r="U626">
        <v>1</v>
      </c>
      <c r="V626">
        <f t="shared" si="18"/>
        <v>0</v>
      </c>
      <c r="X626">
        <f t="shared" si="19"/>
        <v>3025</v>
      </c>
    </row>
    <row r="627" spans="1:24">
      <c r="A627" s="1">
        <v>14</v>
      </c>
      <c r="B627">
        <v>15</v>
      </c>
      <c r="C627">
        <v>32</v>
      </c>
      <c r="D627">
        <v>41</v>
      </c>
      <c r="E627">
        <v>3029</v>
      </c>
      <c r="F627">
        <v>61</v>
      </c>
      <c r="G627">
        <v>74</v>
      </c>
      <c r="H627">
        <v>2</v>
      </c>
      <c r="I627">
        <v>93</v>
      </c>
      <c r="J627">
        <v>101</v>
      </c>
      <c r="K627">
        <v>2</v>
      </c>
      <c r="L627">
        <v>123</v>
      </c>
      <c r="M627">
        <v>33</v>
      </c>
      <c r="N627">
        <v>143</v>
      </c>
      <c r="O627">
        <v>152</v>
      </c>
      <c r="P627">
        <v>1</v>
      </c>
      <c r="Q627">
        <v>173</v>
      </c>
      <c r="R627">
        <v>1</v>
      </c>
      <c r="S627">
        <v>191</v>
      </c>
      <c r="T627">
        <v>201</v>
      </c>
      <c r="U627">
        <v>1</v>
      </c>
      <c r="V627">
        <f t="shared" si="18"/>
        <v>0</v>
      </c>
      <c r="X627">
        <f t="shared" si="19"/>
        <v>3030</v>
      </c>
    </row>
    <row r="628" spans="1:24">
      <c r="A628" s="1">
        <v>12</v>
      </c>
      <c r="B628">
        <v>45</v>
      </c>
      <c r="C628">
        <v>32</v>
      </c>
      <c r="D628">
        <v>43</v>
      </c>
      <c r="E628">
        <v>3031</v>
      </c>
      <c r="F628">
        <v>62</v>
      </c>
      <c r="G628">
        <v>73</v>
      </c>
      <c r="H628">
        <v>4</v>
      </c>
      <c r="I628">
        <v>93</v>
      </c>
      <c r="J628">
        <v>103</v>
      </c>
      <c r="K628">
        <v>4</v>
      </c>
      <c r="L628">
        <v>122</v>
      </c>
      <c r="M628">
        <v>21</v>
      </c>
      <c r="N628">
        <v>143</v>
      </c>
      <c r="O628">
        <v>151</v>
      </c>
      <c r="P628">
        <v>1</v>
      </c>
      <c r="Q628">
        <v>173</v>
      </c>
      <c r="R628">
        <v>1</v>
      </c>
      <c r="S628">
        <v>191</v>
      </c>
      <c r="T628">
        <v>201</v>
      </c>
      <c r="U628">
        <v>2</v>
      </c>
      <c r="V628">
        <f t="shared" si="18"/>
        <v>1</v>
      </c>
      <c r="X628">
        <f t="shared" si="19"/>
        <v>3040</v>
      </c>
    </row>
    <row r="629" spans="1:24">
      <c r="A629" s="1">
        <v>13</v>
      </c>
      <c r="B629">
        <v>18</v>
      </c>
      <c r="C629">
        <v>32</v>
      </c>
      <c r="D629">
        <v>42</v>
      </c>
      <c r="E629">
        <v>3049</v>
      </c>
      <c r="F629">
        <v>61</v>
      </c>
      <c r="G629">
        <v>72</v>
      </c>
      <c r="H629">
        <v>1</v>
      </c>
      <c r="I629">
        <v>92</v>
      </c>
      <c r="J629">
        <v>101</v>
      </c>
      <c r="K629">
        <v>1</v>
      </c>
      <c r="L629">
        <v>122</v>
      </c>
      <c r="M629">
        <v>45</v>
      </c>
      <c r="N629">
        <v>142</v>
      </c>
      <c r="O629">
        <v>152</v>
      </c>
      <c r="P629">
        <v>1</v>
      </c>
      <c r="Q629">
        <v>172</v>
      </c>
      <c r="R629">
        <v>1</v>
      </c>
      <c r="S629">
        <v>191</v>
      </c>
      <c r="T629">
        <v>201</v>
      </c>
      <c r="U629">
        <v>1</v>
      </c>
      <c r="V629">
        <f t="shared" si="18"/>
        <v>0</v>
      </c>
      <c r="X629">
        <f t="shared" si="19"/>
        <v>3050</v>
      </c>
    </row>
    <row r="630" spans="1:24">
      <c r="A630" s="1">
        <v>11</v>
      </c>
      <c r="B630">
        <v>48</v>
      </c>
      <c r="C630">
        <v>32</v>
      </c>
      <c r="D630">
        <v>44</v>
      </c>
      <c r="E630">
        <v>3051</v>
      </c>
      <c r="F630">
        <v>61</v>
      </c>
      <c r="G630">
        <v>73</v>
      </c>
      <c r="H630">
        <v>3</v>
      </c>
      <c r="I630">
        <v>93</v>
      </c>
      <c r="J630">
        <v>101</v>
      </c>
      <c r="K630">
        <v>4</v>
      </c>
      <c r="L630">
        <v>123</v>
      </c>
      <c r="M630">
        <v>54</v>
      </c>
      <c r="N630">
        <v>143</v>
      </c>
      <c r="O630">
        <v>152</v>
      </c>
      <c r="P630">
        <v>1</v>
      </c>
      <c r="Q630">
        <v>173</v>
      </c>
      <c r="R630">
        <v>1</v>
      </c>
      <c r="S630">
        <v>191</v>
      </c>
      <c r="T630">
        <v>201</v>
      </c>
      <c r="U630">
        <v>2</v>
      </c>
      <c r="V630">
        <f t="shared" si="18"/>
        <v>1</v>
      </c>
      <c r="X630">
        <f t="shared" si="19"/>
        <v>3055</v>
      </c>
    </row>
    <row r="631" spans="1:24">
      <c r="A631" s="1">
        <v>14</v>
      </c>
      <c r="B631">
        <v>12</v>
      </c>
      <c r="C631">
        <v>32</v>
      </c>
      <c r="D631">
        <v>43</v>
      </c>
      <c r="E631">
        <v>3059</v>
      </c>
      <c r="F631">
        <v>64</v>
      </c>
      <c r="G631">
        <v>74</v>
      </c>
      <c r="H631">
        <v>2</v>
      </c>
      <c r="I631">
        <v>91</v>
      </c>
      <c r="J631">
        <v>101</v>
      </c>
      <c r="K631">
        <v>4</v>
      </c>
      <c r="L631">
        <v>121</v>
      </c>
      <c r="M631">
        <v>61</v>
      </c>
      <c r="N631">
        <v>143</v>
      </c>
      <c r="O631">
        <v>152</v>
      </c>
      <c r="P631">
        <v>1</v>
      </c>
      <c r="Q631">
        <v>172</v>
      </c>
      <c r="R631">
        <v>1</v>
      </c>
      <c r="S631">
        <v>191</v>
      </c>
      <c r="T631">
        <v>201</v>
      </c>
      <c r="U631">
        <v>1</v>
      </c>
      <c r="V631">
        <f t="shared" si="18"/>
        <v>0</v>
      </c>
      <c r="X631">
        <f t="shared" si="19"/>
        <v>3059.5</v>
      </c>
    </row>
    <row r="632" spans="1:24">
      <c r="A632" s="1">
        <v>12</v>
      </c>
      <c r="B632">
        <v>48</v>
      </c>
      <c r="C632">
        <v>32</v>
      </c>
      <c r="D632">
        <v>43</v>
      </c>
      <c r="E632">
        <v>3060</v>
      </c>
      <c r="F632">
        <v>61</v>
      </c>
      <c r="G632">
        <v>74</v>
      </c>
      <c r="H632">
        <v>4</v>
      </c>
      <c r="I632">
        <v>93</v>
      </c>
      <c r="J632">
        <v>101</v>
      </c>
      <c r="K632">
        <v>4</v>
      </c>
      <c r="L632">
        <v>121</v>
      </c>
      <c r="M632">
        <v>28</v>
      </c>
      <c r="N632">
        <v>143</v>
      </c>
      <c r="O632">
        <v>152</v>
      </c>
      <c r="P632">
        <v>2</v>
      </c>
      <c r="Q632">
        <v>173</v>
      </c>
      <c r="R632">
        <v>1</v>
      </c>
      <c r="S632">
        <v>191</v>
      </c>
      <c r="T632">
        <v>201</v>
      </c>
      <c r="U632">
        <v>2</v>
      </c>
      <c r="V632">
        <f t="shared" si="18"/>
        <v>1</v>
      </c>
      <c r="X632">
        <f t="shared" si="19"/>
        <v>3061</v>
      </c>
    </row>
    <row r="633" spans="1:24">
      <c r="A633" s="1">
        <v>14</v>
      </c>
      <c r="B633">
        <v>24</v>
      </c>
      <c r="C633">
        <v>32</v>
      </c>
      <c r="D633">
        <v>42</v>
      </c>
      <c r="E633">
        <v>3062</v>
      </c>
      <c r="F633">
        <v>63</v>
      </c>
      <c r="G633">
        <v>75</v>
      </c>
      <c r="H633">
        <v>4</v>
      </c>
      <c r="I633">
        <v>93</v>
      </c>
      <c r="J633">
        <v>101</v>
      </c>
      <c r="K633">
        <v>3</v>
      </c>
      <c r="L633">
        <v>124</v>
      </c>
      <c r="M633">
        <v>32</v>
      </c>
      <c r="N633">
        <v>143</v>
      </c>
      <c r="O633">
        <v>151</v>
      </c>
      <c r="P633">
        <v>1</v>
      </c>
      <c r="Q633">
        <v>173</v>
      </c>
      <c r="R633">
        <v>1</v>
      </c>
      <c r="S633">
        <v>192</v>
      </c>
      <c r="T633">
        <v>201</v>
      </c>
      <c r="U633">
        <v>1</v>
      </c>
      <c r="V633">
        <f t="shared" si="18"/>
        <v>0</v>
      </c>
      <c r="X633">
        <f t="shared" si="19"/>
        <v>3065.5</v>
      </c>
    </row>
    <row r="634" spans="1:24">
      <c r="A634" s="1">
        <v>12</v>
      </c>
      <c r="B634">
        <v>24</v>
      </c>
      <c r="C634">
        <v>32</v>
      </c>
      <c r="D634">
        <v>42</v>
      </c>
      <c r="E634">
        <v>3069</v>
      </c>
      <c r="F634">
        <v>62</v>
      </c>
      <c r="G634">
        <v>75</v>
      </c>
      <c r="H634">
        <v>4</v>
      </c>
      <c r="I634">
        <v>93</v>
      </c>
      <c r="J634">
        <v>101</v>
      </c>
      <c r="K634">
        <v>4</v>
      </c>
      <c r="L634">
        <v>124</v>
      </c>
      <c r="M634">
        <v>30</v>
      </c>
      <c r="N634">
        <v>143</v>
      </c>
      <c r="O634">
        <v>153</v>
      </c>
      <c r="P634">
        <v>1</v>
      </c>
      <c r="Q634">
        <v>173</v>
      </c>
      <c r="R634">
        <v>1</v>
      </c>
      <c r="S634">
        <v>191</v>
      </c>
      <c r="T634">
        <v>201</v>
      </c>
      <c r="U634">
        <v>1</v>
      </c>
      <c r="V634">
        <f t="shared" si="18"/>
        <v>0</v>
      </c>
      <c r="X634">
        <f t="shared" si="19"/>
        <v>3071.5</v>
      </c>
    </row>
    <row r="635" spans="1:24">
      <c r="A635" s="1">
        <v>14</v>
      </c>
      <c r="B635">
        <v>9</v>
      </c>
      <c r="C635">
        <v>34</v>
      </c>
      <c r="D635">
        <v>43</v>
      </c>
      <c r="E635">
        <v>3074</v>
      </c>
      <c r="F635">
        <v>65</v>
      </c>
      <c r="G635">
        <v>73</v>
      </c>
      <c r="H635">
        <v>1</v>
      </c>
      <c r="I635">
        <v>93</v>
      </c>
      <c r="J635">
        <v>101</v>
      </c>
      <c r="K635">
        <v>2</v>
      </c>
      <c r="L635">
        <v>121</v>
      </c>
      <c r="M635">
        <v>33</v>
      </c>
      <c r="N635">
        <v>143</v>
      </c>
      <c r="O635">
        <v>152</v>
      </c>
      <c r="P635">
        <v>2</v>
      </c>
      <c r="Q635">
        <v>173</v>
      </c>
      <c r="R635">
        <v>2</v>
      </c>
      <c r="S635">
        <v>191</v>
      </c>
      <c r="T635">
        <v>201</v>
      </c>
      <c r="U635">
        <v>1</v>
      </c>
      <c r="V635">
        <f t="shared" si="18"/>
        <v>0</v>
      </c>
      <c r="X635">
        <f t="shared" si="19"/>
        <v>3075.5</v>
      </c>
    </row>
    <row r="636" spans="1:24">
      <c r="A636" s="1">
        <v>14</v>
      </c>
      <c r="B636">
        <v>12</v>
      </c>
      <c r="C636">
        <v>32</v>
      </c>
      <c r="D636">
        <v>43</v>
      </c>
      <c r="E636">
        <v>3077</v>
      </c>
      <c r="F636">
        <v>61</v>
      </c>
      <c r="G636">
        <v>73</v>
      </c>
      <c r="H636">
        <v>2</v>
      </c>
      <c r="I636">
        <v>93</v>
      </c>
      <c r="J636">
        <v>101</v>
      </c>
      <c r="K636">
        <v>4</v>
      </c>
      <c r="L636">
        <v>123</v>
      </c>
      <c r="M636">
        <v>52</v>
      </c>
      <c r="N636">
        <v>143</v>
      </c>
      <c r="O636">
        <v>152</v>
      </c>
      <c r="P636">
        <v>1</v>
      </c>
      <c r="Q636">
        <v>173</v>
      </c>
      <c r="R636">
        <v>1</v>
      </c>
      <c r="S636">
        <v>192</v>
      </c>
      <c r="T636">
        <v>201</v>
      </c>
      <c r="U636">
        <v>1</v>
      </c>
      <c r="V636">
        <f t="shared" si="18"/>
        <v>0</v>
      </c>
      <c r="X636">
        <f t="shared" si="19"/>
        <v>3077</v>
      </c>
    </row>
    <row r="637" spans="1:24">
      <c r="A637" s="1">
        <v>14</v>
      </c>
      <c r="B637">
        <v>30</v>
      </c>
      <c r="C637">
        <v>34</v>
      </c>
      <c r="D637">
        <v>43</v>
      </c>
      <c r="E637">
        <v>3077</v>
      </c>
      <c r="F637">
        <v>65</v>
      </c>
      <c r="G637">
        <v>75</v>
      </c>
      <c r="H637">
        <v>3</v>
      </c>
      <c r="I637">
        <v>93</v>
      </c>
      <c r="J637">
        <v>101</v>
      </c>
      <c r="K637">
        <v>2</v>
      </c>
      <c r="L637">
        <v>123</v>
      </c>
      <c r="M637">
        <v>40</v>
      </c>
      <c r="N637">
        <v>143</v>
      </c>
      <c r="O637">
        <v>152</v>
      </c>
      <c r="P637">
        <v>2</v>
      </c>
      <c r="Q637">
        <v>173</v>
      </c>
      <c r="R637">
        <v>2</v>
      </c>
      <c r="S637">
        <v>192</v>
      </c>
      <c r="T637">
        <v>201</v>
      </c>
      <c r="U637">
        <v>1</v>
      </c>
      <c r="V637">
        <f t="shared" si="18"/>
        <v>0</v>
      </c>
      <c r="X637">
        <f t="shared" si="19"/>
        <v>3078</v>
      </c>
    </row>
    <row r="638" spans="1:24">
      <c r="A638" s="1">
        <v>14</v>
      </c>
      <c r="B638">
        <v>36</v>
      </c>
      <c r="C638">
        <v>32</v>
      </c>
      <c r="D638">
        <v>40</v>
      </c>
      <c r="E638">
        <v>3079</v>
      </c>
      <c r="F638">
        <v>65</v>
      </c>
      <c r="G638">
        <v>73</v>
      </c>
      <c r="H638">
        <v>4</v>
      </c>
      <c r="I638">
        <v>93</v>
      </c>
      <c r="J638">
        <v>101</v>
      </c>
      <c r="K638">
        <v>4</v>
      </c>
      <c r="L638">
        <v>121</v>
      </c>
      <c r="M638">
        <v>36</v>
      </c>
      <c r="N638">
        <v>143</v>
      </c>
      <c r="O638">
        <v>152</v>
      </c>
      <c r="P638">
        <v>1</v>
      </c>
      <c r="Q638">
        <v>173</v>
      </c>
      <c r="R638">
        <v>1</v>
      </c>
      <c r="S638">
        <v>191</v>
      </c>
      <c r="T638">
        <v>201</v>
      </c>
      <c r="U638">
        <v>1</v>
      </c>
      <c r="V638">
        <f t="shared" si="18"/>
        <v>0</v>
      </c>
      <c r="X638">
        <f t="shared" si="19"/>
        <v>3085.5</v>
      </c>
    </row>
    <row r="639" spans="1:24">
      <c r="A639" s="1">
        <v>12</v>
      </c>
      <c r="B639">
        <v>24</v>
      </c>
      <c r="C639">
        <v>32</v>
      </c>
      <c r="D639">
        <v>43</v>
      </c>
      <c r="E639">
        <v>3092</v>
      </c>
      <c r="F639">
        <v>62</v>
      </c>
      <c r="G639">
        <v>72</v>
      </c>
      <c r="H639">
        <v>3</v>
      </c>
      <c r="I639">
        <v>94</v>
      </c>
      <c r="J639">
        <v>101</v>
      </c>
      <c r="K639">
        <v>2</v>
      </c>
      <c r="L639">
        <v>123</v>
      </c>
      <c r="M639">
        <v>22</v>
      </c>
      <c r="N639">
        <v>143</v>
      </c>
      <c r="O639">
        <v>151</v>
      </c>
      <c r="P639">
        <v>1</v>
      </c>
      <c r="Q639">
        <v>173</v>
      </c>
      <c r="R639">
        <v>1</v>
      </c>
      <c r="S639">
        <v>192</v>
      </c>
      <c r="T639">
        <v>201</v>
      </c>
      <c r="U639">
        <v>2</v>
      </c>
      <c r="V639">
        <f t="shared" si="18"/>
        <v>1</v>
      </c>
      <c r="X639">
        <f t="shared" si="19"/>
        <v>3098</v>
      </c>
    </row>
    <row r="640" spans="1:24">
      <c r="A640" s="1">
        <v>11</v>
      </c>
      <c r="B640">
        <v>18</v>
      </c>
      <c r="C640">
        <v>30</v>
      </c>
      <c r="D640">
        <v>49</v>
      </c>
      <c r="E640">
        <v>3104</v>
      </c>
      <c r="F640">
        <v>61</v>
      </c>
      <c r="G640">
        <v>74</v>
      </c>
      <c r="H640">
        <v>3</v>
      </c>
      <c r="I640">
        <v>93</v>
      </c>
      <c r="J640">
        <v>101</v>
      </c>
      <c r="K640">
        <v>1</v>
      </c>
      <c r="L640">
        <v>122</v>
      </c>
      <c r="M640">
        <v>31</v>
      </c>
      <c r="N640">
        <v>141</v>
      </c>
      <c r="O640">
        <v>152</v>
      </c>
      <c r="P640">
        <v>1</v>
      </c>
      <c r="Q640">
        <v>173</v>
      </c>
      <c r="R640">
        <v>1</v>
      </c>
      <c r="S640">
        <v>192</v>
      </c>
      <c r="T640">
        <v>201</v>
      </c>
      <c r="U640">
        <v>1</v>
      </c>
      <c r="V640">
        <f t="shared" si="18"/>
        <v>0</v>
      </c>
      <c r="X640">
        <f t="shared" si="19"/>
        <v>3104.5</v>
      </c>
    </row>
    <row r="641" spans="1:24">
      <c r="A641" s="1">
        <v>14</v>
      </c>
      <c r="B641">
        <v>24</v>
      </c>
      <c r="C641">
        <v>32</v>
      </c>
      <c r="D641">
        <v>43</v>
      </c>
      <c r="E641">
        <v>3105</v>
      </c>
      <c r="F641">
        <v>65</v>
      </c>
      <c r="G641">
        <v>72</v>
      </c>
      <c r="H641">
        <v>4</v>
      </c>
      <c r="I641">
        <v>93</v>
      </c>
      <c r="J641">
        <v>101</v>
      </c>
      <c r="K641">
        <v>2</v>
      </c>
      <c r="L641">
        <v>123</v>
      </c>
      <c r="M641">
        <v>25</v>
      </c>
      <c r="N641">
        <v>143</v>
      </c>
      <c r="O641">
        <v>152</v>
      </c>
      <c r="P641">
        <v>2</v>
      </c>
      <c r="Q641">
        <v>173</v>
      </c>
      <c r="R641">
        <v>1</v>
      </c>
      <c r="S641">
        <v>191</v>
      </c>
      <c r="T641">
        <v>201</v>
      </c>
      <c r="U641">
        <v>1</v>
      </c>
      <c r="V641">
        <f t="shared" si="18"/>
        <v>0</v>
      </c>
      <c r="X641">
        <f t="shared" si="19"/>
        <v>3106.5</v>
      </c>
    </row>
    <row r="642" spans="1:24">
      <c r="A642" s="1">
        <v>11</v>
      </c>
      <c r="B642">
        <v>30</v>
      </c>
      <c r="C642">
        <v>32</v>
      </c>
      <c r="D642">
        <v>42</v>
      </c>
      <c r="E642">
        <v>3108</v>
      </c>
      <c r="F642">
        <v>61</v>
      </c>
      <c r="G642">
        <v>72</v>
      </c>
      <c r="H642">
        <v>2</v>
      </c>
      <c r="I642">
        <v>91</v>
      </c>
      <c r="J642">
        <v>101</v>
      </c>
      <c r="K642">
        <v>4</v>
      </c>
      <c r="L642">
        <v>122</v>
      </c>
      <c r="M642">
        <v>31</v>
      </c>
      <c r="N642">
        <v>143</v>
      </c>
      <c r="O642">
        <v>152</v>
      </c>
      <c r="P642">
        <v>1</v>
      </c>
      <c r="Q642">
        <v>172</v>
      </c>
      <c r="R642">
        <v>1</v>
      </c>
      <c r="S642">
        <v>191</v>
      </c>
      <c r="T642">
        <v>201</v>
      </c>
      <c r="U642">
        <v>2</v>
      </c>
      <c r="V642">
        <f t="shared" ref="V642:V705" si="20">U642-1</f>
        <v>1</v>
      </c>
      <c r="X642">
        <f t="shared" si="19"/>
        <v>3111</v>
      </c>
    </row>
    <row r="643" spans="1:24">
      <c r="A643" s="1">
        <v>11</v>
      </c>
      <c r="B643">
        <v>18</v>
      </c>
      <c r="C643">
        <v>30</v>
      </c>
      <c r="D643">
        <v>42</v>
      </c>
      <c r="E643">
        <v>3114</v>
      </c>
      <c r="F643">
        <v>61</v>
      </c>
      <c r="G643">
        <v>72</v>
      </c>
      <c r="H643">
        <v>1</v>
      </c>
      <c r="I643">
        <v>92</v>
      </c>
      <c r="J643">
        <v>101</v>
      </c>
      <c r="K643">
        <v>4</v>
      </c>
      <c r="L643">
        <v>122</v>
      </c>
      <c r="M643">
        <v>26</v>
      </c>
      <c r="N643">
        <v>143</v>
      </c>
      <c r="O643">
        <v>151</v>
      </c>
      <c r="P643">
        <v>1</v>
      </c>
      <c r="Q643">
        <v>173</v>
      </c>
      <c r="R643">
        <v>1</v>
      </c>
      <c r="S643">
        <v>191</v>
      </c>
      <c r="T643">
        <v>201</v>
      </c>
      <c r="U643">
        <v>2</v>
      </c>
      <c r="V643">
        <f t="shared" si="20"/>
        <v>1</v>
      </c>
      <c r="X643">
        <f t="shared" si="19"/>
        <v>3118.5</v>
      </c>
    </row>
    <row r="644" spans="1:24">
      <c r="A644" s="1">
        <v>11</v>
      </c>
      <c r="B644">
        <v>24</v>
      </c>
      <c r="C644">
        <v>32</v>
      </c>
      <c r="D644">
        <v>40</v>
      </c>
      <c r="E644">
        <v>3123</v>
      </c>
      <c r="F644">
        <v>61</v>
      </c>
      <c r="G644">
        <v>72</v>
      </c>
      <c r="H644">
        <v>4</v>
      </c>
      <c r="I644">
        <v>92</v>
      </c>
      <c r="J644">
        <v>101</v>
      </c>
      <c r="K644">
        <v>1</v>
      </c>
      <c r="L644">
        <v>122</v>
      </c>
      <c r="M644">
        <v>27</v>
      </c>
      <c r="N644">
        <v>143</v>
      </c>
      <c r="O644">
        <v>152</v>
      </c>
      <c r="P644">
        <v>1</v>
      </c>
      <c r="Q644">
        <v>173</v>
      </c>
      <c r="R644">
        <v>1</v>
      </c>
      <c r="S644">
        <v>191</v>
      </c>
      <c r="T644">
        <v>201</v>
      </c>
      <c r="U644">
        <v>2</v>
      </c>
      <c r="V644">
        <f t="shared" si="20"/>
        <v>1</v>
      </c>
      <c r="X644">
        <f t="shared" si="19"/>
        <v>3123.5</v>
      </c>
    </row>
    <row r="645" spans="1:24">
      <c r="A645" s="1">
        <v>12</v>
      </c>
      <c r="B645">
        <v>12</v>
      </c>
      <c r="C645">
        <v>34</v>
      </c>
      <c r="D645">
        <v>40</v>
      </c>
      <c r="E645">
        <v>3124</v>
      </c>
      <c r="F645">
        <v>61</v>
      </c>
      <c r="G645">
        <v>72</v>
      </c>
      <c r="H645">
        <v>1</v>
      </c>
      <c r="I645">
        <v>93</v>
      </c>
      <c r="J645">
        <v>101</v>
      </c>
      <c r="K645">
        <v>3</v>
      </c>
      <c r="L645">
        <v>121</v>
      </c>
      <c r="M645">
        <v>49</v>
      </c>
      <c r="N645">
        <v>141</v>
      </c>
      <c r="O645">
        <v>152</v>
      </c>
      <c r="P645">
        <v>2</v>
      </c>
      <c r="Q645">
        <v>172</v>
      </c>
      <c r="R645">
        <v>2</v>
      </c>
      <c r="S645">
        <v>191</v>
      </c>
      <c r="T645">
        <v>201</v>
      </c>
      <c r="U645">
        <v>1</v>
      </c>
      <c r="V645">
        <f t="shared" si="20"/>
        <v>0</v>
      </c>
      <c r="X645">
        <f t="shared" ref="X645:X708" si="21">(E645+E646)/2</f>
        <v>3136</v>
      </c>
    </row>
    <row r="646" spans="1:24">
      <c r="A646" s="1">
        <v>13</v>
      </c>
      <c r="B646">
        <v>24</v>
      </c>
      <c r="C646">
        <v>34</v>
      </c>
      <c r="D646">
        <v>43</v>
      </c>
      <c r="E646">
        <v>3148</v>
      </c>
      <c r="F646">
        <v>65</v>
      </c>
      <c r="G646">
        <v>73</v>
      </c>
      <c r="H646">
        <v>3</v>
      </c>
      <c r="I646">
        <v>93</v>
      </c>
      <c r="J646">
        <v>101</v>
      </c>
      <c r="K646">
        <v>2</v>
      </c>
      <c r="L646">
        <v>123</v>
      </c>
      <c r="M646">
        <v>31</v>
      </c>
      <c r="N646">
        <v>143</v>
      </c>
      <c r="O646">
        <v>152</v>
      </c>
      <c r="P646">
        <v>2</v>
      </c>
      <c r="Q646">
        <v>173</v>
      </c>
      <c r="R646">
        <v>1</v>
      </c>
      <c r="S646">
        <v>192</v>
      </c>
      <c r="T646">
        <v>201</v>
      </c>
      <c r="U646">
        <v>1</v>
      </c>
      <c r="V646">
        <f t="shared" si="20"/>
        <v>0</v>
      </c>
      <c r="X646">
        <f t="shared" si="21"/>
        <v>3148.5</v>
      </c>
    </row>
    <row r="647" spans="1:24">
      <c r="A647" s="1">
        <v>11</v>
      </c>
      <c r="B647">
        <v>24</v>
      </c>
      <c r="C647">
        <v>32</v>
      </c>
      <c r="D647">
        <v>42</v>
      </c>
      <c r="E647">
        <v>3149</v>
      </c>
      <c r="F647">
        <v>61</v>
      </c>
      <c r="G647">
        <v>72</v>
      </c>
      <c r="H647">
        <v>4</v>
      </c>
      <c r="I647">
        <v>93</v>
      </c>
      <c r="J647">
        <v>101</v>
      </c>
      <c r="K647">
        <v>1</v>
      </c>
      <c r="L647">
        <v>124</v>
      </c>
      <c r="M647">
        <v>22</v>
      </c>
      <c r="N647">
        <v>141</v>
      </c>
      <c r="O647">
        <v>153</v>
      </c>
      <c r="P647">
        <v>1</v>
      </c>
      <c r="Q647">
        <v>173</v>
      </c>
      <c r="R647">
        <v>1</v>
      </c>
      <c r="S647">
        <v>191</v>
      </c>
      <c r="T647">
        <v>201</v>
      </c>
      <c r="U647">
        <v>1</v>
      </c>
      <c r="V647">
        <f t="shared" si="20"/>
        <v>0</v>
      </c>
      <c r="X647">
        <f t="shared" si="21"/>
        <v>3154.5</v>
      </c>
    </row>
    <row r="648" spans="1:24">
      <c r="A648" s="1">
        <v>14</v>
      </c>
      <c r="B648">
        <v>21</v>
      </c>
      <c r="C648">
        <v>32</v>
      </c>
      <c r="D648">
        <v>43</v>
      </c>
      <c r="E648">
        <v>3160</v>
      </c>
      <c r="F648">
        <v>65</v>
      </c>
      <c r="G648">
        <v>75</v>
      </c>
      <c r="H648">
        <v>4</v>
      </c>
      <c r="I648">
        <v>93</v>
      </c>
      <c r="J648">
        <v>101</v>
      </c>
      <c r="K648">
        <v>3</v>
      </c>
      <c r="L648">
        <v>122</v>
      </c>
      <c r="M648">
        <v>41</v>
      </c>
      <c r="N648">
        <v>143</v>
      </c>
      <c r="O648">
        <v>152</v>
      </c>
      <c r="P648">
        <v>1</v>
      </c>
      <c r="Q648">
        <v>173</v>
      </c>
      <c r="R648">
        <v>1</v>
      </c>
      <c r="S648">
        <v>192</v>
      </c>
      <c r="T648">
        <v>201</v>
      </c>
      <c r="U648">
        <v>1</v>
      </c>
      <c r="V648">
        <f t="shared" si="20"/>
        <v>0</v>
      </c>
      <c r="X648">
        <f t="shared" si="21"/>
        <v>3160.5</v>
      </c>
    </row>
    <row r="649" spans="1:24">
      <c r="A649" s="1">
        <v>11</v>
      </c>
      <c r="B649">
        <v>24</v>
      </c>
      <c r="C649">
        <v>31</v>
      </c>
      <c r="D649">
        <v>49</v>
      </c>
      <c r="E649">
        <v>3161</v>
      </c>
      <c r="F649">
        <v>61</v>
      </c>
      <c r="G649">
        <v>73</v>
      </c>
      <c r="H649">
        <v>4</v>
      </c>
      <c r="I649">
        <v>93</v>
      </c>
      <c r="J649">
        <v>101</v>
      </c>
      <c r="K649">
        <v>2</v>
      </c>
      <c r="L649">
        <v>122</v>
      </c>
      <c r="M649">
        <v>31</v>
      </c>
      <c r="N649">
        <v>143</v>
      </c>
      <c r="O649">
        <v>151</v>
      </c>
      <c r="P649">
        <v>1</v>
      </c>
      <c r="Q649">
        <v>173</v>
      </c>
      <c r="R649">
        <v>1</v>
      </c>
      <c r="S649">
        <v>192</v>
      </c>
      <c r="T649">
        <v>201</v>
      </c>
      <c r="U649">
        <v>2</v>
      </c>
      <c r="V649">
        <f t="shared" si="20"/>
        <v>1</v>
      </c>
      <c r="X649">
        <f t="shared" si="21"/>
        <v>3171</v>
      </c>
    </row>
    <row r="650" spans="1:24">
      <c r="A650" s="1">
        <v>14</v>
      </c>
      <c r="B650">
        <v>24</v>
      </c>
      <c r="C650">
        <v>32</v>
      </c>
      <c r="D650">
        <v>43</v>
      </c>
      <c r="E650">
        <v>3181</v>
      </c>
      <c r="F650">
        <v>61</v>
      </c>
      <c r="G650">
        <v>72</v>
      </c>
      <c r="H650">
        <v>4</v>
      </c>
      <c r="I650">
        <v>92</v>
      </c>
      <c r="J650">
        <v>101</v>
      </c>
      <c r="K650">
        <v>4</v>
      </c>
      <c r="L650">
        <v>122</v>
      </c>
      <c r="M650">
        <v>26</v>
      </c>
      <c r="N650">
        <v>143</v>
      </c>
      <c r="O650">
        <v>152</v>
      </c>
      <c r="P650">
        <v>1</v>
      </c>
      <c r="Q650">
        <v>173</v>
      </c>
      <c r="R650">
        <v>1</v>
      </c>
      <c r="S650">
        <v>192</v>
      </c>
      <c r="T650">
        <v>201</v>
      </c>
      <c r="U650">
        <v>1</v>
      </c>
      <c r="V650">
        <f t="shared" si="20"/>
        <v>0</v>
      </c>
      <c r="X650">
        <f t="shared" si="21"/>
        <v>3183.5</v>
      </c>
    </row>
    <row r="651" spans="1:24">
      <c r="A651" s="1">
        <v>14</v>
      </c>
      <c r="B651">
        <v>15</v>
      </c>
      <c r="C651">
        <v>32</v>
      </c>
      <c r="D651">
        <v>40</v>
      </c>
      <c r="E651">
        <v>3186</v>
      </c>
      <c r="F651">
        <v>64</v>
      </c>
      <c r="G651">
        <v>74</v>
      </c>
      <c r="H651">
        <v>2</v>
      </c>
      <c r="I651">
        <v>92</v>
      </c>
      <c r="J651">
        <v>101</v>
      </c>
      <c r="K651">
        <v>3</v>
      </c>
      <c r="L651">
        <v>123</v>
      </c>
      <c r="M651">
        <v>20</v>
      </c>
      <c r="N651">
        <v>143</v>
      </c>
      <c r="O651">
        <v>151</v>
      </c>
      <c r="P651">
        <v>1</v>
      </c>
      <c r="Q651">
        <v>173</v>
      </c>
      <c r="R651">
        <v>1</v>
      </c>
      <c r="S651">
        <v>191</v>
      </c>
      <c r="T651">
        <v>201</v>
      </c>
      <c r="U651">
        <v>1</v>
      </c>
      <c r="V651">
        <f t="shared" si="20"/>
        <v>0</v>
      </c>
      <c r="X651">
        <f t="shared" si="21"/>
        <v>3188</v>
      </c>
    </row>
    <row r="652" spans="1:24">
      <c r="A652" s="1">
        <v>11</v>
      </c>
      <c r="B652">
        <v>18</v>
      </c>
      <c r="C652">
        <v>32</v>
      </c>
      <c r="D652">
        <v>43</v>
      </c>
      <c r="E652">
        <v>3190</v>
      </c>
      <c r="F652">
        <v>61</v>
      </c>
      <c r="G652">
        <v>73</v>
      </c>
      <c r="H652">
        <v>2</v>
      </c>
      <c r="I652">
        <v>92</v>
      </c>
      <c r="J652">
        <v>101</v>
      </c>
      <c r="K652">
        <v>2</v>
      </c>
      <c r="L652">
        <v>121</v>
      </c>
      <c r="M652">
        <v>24</v>
      </c>
      <c r="N652">
        <v>143</v>
      </c>
      <c r="O652">
        <v>152</v>
      </c>
      <c r="P652">
        <v>1</v>
      </c>
      <c r="Q652">
        <v>173</v>
      </c>
      <c r="R652">
        <v>1</v>
      </c>
      <c r="S652">
        <v>191</v>
      </c>
      <c r="T652">
        <v>201</v>
      </c>
      <c r="U652">
        <v>2</v>
      </c>
      <c r="V652">
        <f t="shared" si="20"/>
        <v>1</v>
      </c>
      <c r="X652">
        <f t="shared" si="21"/>
        <v>3192.5</v>
      </c>
    </row>
    <row r="653" spans="1:24">
      <c r="A653" s="1">
        <v>12</v>
      </c>
      <c r="B653">
        <v>9</v>
      </c>
      <c r="C653">
        <v>32</v>
      </c>
      <c r="D653">
        <v>40</v>
      </c>
      <c r="E653">
        <v>3195</v>
      </c>
      <c r="F653">
        <v>65</v>
      </c>
      <c r="G653">
        <v>73</v>
      </c>
      <c r="H653">
        <v>1</v>
      </c>
      <c r="I653">
        <v>92</v>
      </c>
      <c r="J653">
        <v>101</v>
      </c>
      <c r="K653">
        <v>2</v>
      </c>
      <c r="L653">
        <v>121</v>
      </c>
      <c r="M653">
        <v>33</v>
      </c>
      <c r="N653">
        <v>143</v>
      </c>
      <c r="O653">
        <v>152</v>
      </c>
      <c r="P653">
        <v>1</v>
      </c>
      <c r="Q653">
        <v>172</v>
      </c>
      <c r="R653">
        <v>1</v>
      </c>
      <c r="S653">
        <v>191</v>
      </c>
      <c r="T653">
        <v>201</v>
      </c>
      <c r="U653">
        <v>1</v>
      </c>
      <c r="V653">
        <f t="shared" si="20"/>
        <v>0</v>
      </c>
      <c r="X653">
        <f t="shared" si="21"/>
        <v>3204</v>
      </c>
    </row>
    <row r="654" spans="1:24">
      <c r="A654" s="1">
        <v>12</v>
      </c>
      <c r="B654">
        <v>18</v>
      </c>
      <c r="C654">
        <v>32</v>
      </c>
      <c r="D654">
        <v>43</v>
      </c>
      <c r="E654">
        <v>3213</v>
      </c>
      <c r="F654">
        <v>63</v>
      </c>
      <c r="G654">
        <v>72</v>
      </c>
      <c r="H654">
        <v>1</v>
      </c>
      <c r="I654">
        <v>94</v>
      </c>
      <c r="J654">
        <v>101</v>
      </c>
      <c r="K654">
        <v>3</v>
      </c>
      <c r="L654">
        <v>121</v>
      </c>
      <c r="M654">
        <v>25</v>
      </c>
      <c r="N654">
        <v>143</v>
      </c>
      <c r="O654">
        <v>151</v>
      </c>
      <c r="P654">
        <v>1</v>
      </c>
      <c r="Q654">
        <v>173</v>
      </c>
      <c r="R654">
        <v>1</v>
      </c>
      <c r="S654">
        <v>191</v>
      </c>
      <c r="T654">
        <v>201</v>
      </c>
      <c r="U654">
        <v>1</v>
      </c>
      <c r="V654">
        <f t="shared" si="20"/>
        <v>0</v>
      </c>
      <c r="X654">
        <f t="shared" si="21"/>
        <v>3221</v>
      </c>
    </row>
    <row r="655" spans="1:24">
      <c r="A655" s="1">
        <v>14</v>
      </c>
      <c r="B655">
        <v>18</v>
      </c>
      <c r="C655">
        <v>34</v>
      </c>
      <c r="D655">
        <v>41</v>
      </c>
      <c r="E655">
        <v>3229</v>
      </c>
      <c r="F655">
        <v>65</v>
      </c>
      <c r="G655">
        <v>71</v>
      </c>
      <c r="H655">
        <v>2</v>
      </c>
      <c r="I655">
        <v>93</v>
      </c>
      <c r="J655">
        <v>101</v>
      </c>
      <c r="K655">
        <v>4</v>
      </c>
      <c r="L655">
        <v>124</v>
      </c>
      <c r="M655">
        <v>38</v>
      </c>
      <c r="N655">
        <v>143</v>
      </c>
      <c r="O655">
        <v>152</v>
      </c>
      <c r="P655">
        <v>1</v>
      </c>
      <c r="Q655">
        <v>174</v>
      </c>
      <c r="R655">
        <v>1</v>
      </c>
      <c r="S655">
        <v>192</v>
      </c>
      <c r="T655">
        <v>201</v>
      </c>
      <c r="U655">
        <v>1</v>
      </c>
      <c r="V655">
        <f t="shared" si="20"/>
        <v>0</v>
      </c>
      <c r="X655">
        <f t="shared" si="21"/>
        <v>3231.5</v>
      </c>
    </row>
    <row r="656" spans="1:24">
      <c r="A656" s="1">
        <v>11</v>
      </c>
      <c r="B656">
        <v>24</v>
      </c>
      <c r="C656">
        <v>32</v>
      </c>
      <c r="D656">
        <v>42</v>
      </c>
      <c r="E656">
        <v>3234</v>
      </c>
      <c r="F656">
        <v>61</v>
      </c>
      <c r="G656">
        <v>72</v>
      </c>
      <c r="H656">
        <v>4</v>
      </c>
      <c r="I656">
        <v>92</v>
      </c>
      <c r="J656">
        <v>101</v>
      </c>
      <c r="K656">
        <v>4</v>
      </c>
      <c r="L656">
        <v>121</v>
      </c>
      <c r="M656">
        <v>23</v>
      </c>
      <c r="N656">
        <v>143</v>
      </c>
      <c r="O656">
        <v>151</v>
      </c>
      <c r="P656">
        <v>1</v>
      </c>
      <c r="Q656">
        <v>172</v>
      </c>
      <c r="R656">
        <v>1</v>
      </c>
      <c r="S656">
        <v>192</v>
      </c>
      <c r="T656">
        <v>201</v>
      </c>
      <c r="U656">
        <v>2</v>
      </c>
      <c r="V656">
        <f t="shared" si="20"/>
        <v>1</v>
      </c>
      <c r="X656">
        <f t="shared" si="21"/>
        <v>3234.5</v>
      </c>
    </row>
    <row r="657" spans="1:24">
      <c r="A657" s="1">
        <v>14</v>
      </c>
      <c r="B657">
        <v>24</v>
      </c>
      <c r="C657">
        <v>32</v>
      </c>
      <c r="D657">
        <v>43</v>
      </c>
      <c r="E657">
        <v>3235</v>
      </c>
      <c r="F657">
        <v>63</v>
      </c>
      <c r="G657">
        <v>75</v>
      </c>
      <c r="H657">
        <v>3</v>
      </c>
      <c r="I657">
        <v>91</v>
      </c>
      <c r="J657">
        <v>101</v>
      </c>
      <c r="K657">
        <v>2</v>
      </c>
      <c r="L657">
        <v>123</v>
      </c>
      <c r="M657">
        <v>26</v>
      </c>
      <c r="N657">
        <v>143</v>
      </c>
      <c r="O657">
        <v>152</v>
      </c>
      <c r="P657">
        <v>1</v>
      </c>
      <c r="Q657">
        <v>174</v>
      </c>
      <c r="R657">
        <v>1</v>
      </c>
      <c r="S657">
        <v>192</v>
      </c>
      <c r="T657">
        <v>201</v>
      </c>
      <c r="U657">
        <v>1</v>
      </c>
      <c r="V657">
        <f t="shared" si="20"/>
        <v>0</v>
      </c>
      <c r="X657">
        <f t="shared" si="21"/>
        <v>3239.5</v>
      </c>
    </row>
    <row r="658" spans="1:24">
      <c r="A658" s="1">
        <v>12</v>
      </c>
      <c r="B658">
        <v>18</v>
      </c>
      <c r="C658">
        <v>30</v>
      </c>
      <c r="D658">
        <v>42</v>
      </c>
      <c r="E658">
        <v>3244</v>
      </c>
      <c r="F658">
        <v>61</v>
      </c>
      <c r="G658">
        <v>73</v>
      </c>
      <c r="H658">
        <v>1</v>
      </c>
      <c r="I658">
        <v>92</v>
      </c>
      <c r="J658">
        <v>101</v>
      </c>
      <c r="K658">
        <v>4</v>
      </c>
      <c r="L658">
        <v>123</v>
      </c>
      <c r="M658">
        <v>33</v>
      </c>
      <c r="N658">
        <v>141</v>
      </c>
      <c r="O658">
        <v>152</v>
      </c>
      <c r="P658">
        <v>2</v>
      </c>
      <c r="Q658">
        <v>173</v>
      </c>
      <c r="R658">
        <v>1</v>
      </c>
      <c r="S658">
        <v>192</v>
      </c>
      <c r="T658">
        <v>201</v>
      </c>
      <c r="U658">
        <v>1</v>
      </c>
      <c r="V658">
        <f t="shared" si="20"/>
        <v>0</v>
      </c>
      <c r="X658">
        <f t="shared" si="21"/>
        <v>3246.5</v>
      </c>
    </row>
    <row r="659" spans="1:24">
      <c r="A659" s="1">
        <v>11</v>
      </c>
      <c r="B659">
        <v>36</v>
      </c>
      <c r="C659">
        <v>32</v>
      </c>
      <c r="D659">
        <v>40</v>
      </c>
      <c r="E659">
        <v>3249</v>
      </c>
      <c r="F659">
        <v>61</v>
      </c>
      <c r="G659">
        <v>74</v>
      </c>
      <c r="H659">
        <v>2</v>
      </c>
      <c r="I659">
        <v>93</v>
      </c>
      <c r="J659">
        <v>101</v>
      </c>
      <c r="K659">
        <v>4</v>
      </c>
      <c r="L659">
        <v>124</v>
      </c>
      <c r="M659">
        <v>39</v>
      </c>
      <c r="N659">
        <v>141</v>
      </c>
      <c r="O659">
        <v>153</v>
      </c>
      <c r="P659">
        <v>1</v>
      </c>
      <c r="Q659">
        <v>174</v>
      </c>
      <c r="R659">
        <v>2</v>
      </c>
      <c r="S659">
        <v>192</v>
      </c>
      <c r="T659">
        <v>201</v>
      </c>
      <c r="U659">
        <v>1</v>
      </c>
      <c r="V659">
        <f t="shared" si="20"/>
        <v>0</v>
      </c>
      <c r="X659">
        <f t="shared" si="21"/>
        <v>3262</v>
      </c>
    </row>
    <row r="660" spans="1:24">
      <c r="A660" s="1">
        <v>14</v>
      </c>
      <c r="B660">
        <v>21</v>
      </c>
      <c r="C660">
        <v>34</v>
      </c>
      <c r="D660">
        <v>41</v>
      </c>
      <c r="E660">
        <v>3275</v>
      </c>
      <c r="F660">
        <v>61</v>
      </c>
      <c r="G660">
        <v>75</v>
      </c>
      <c r="H660">
        <v>1</v>
      </c>
      <c r="I660">
        <v>93</v>
      </c>
      <c r="J660">
        <v>101</v>
      </c>
      <c r="K660">
        <v>4</v>
      </c>
      <c r="L660">
        <v>123</v>
      </c>
      <c r="M660">
        <v>36</v>
      </c>
      <c r="N660">
        <v>143</v>
      </c>
      <c r="O660">
        <v>152</v>
      </c>
      <c r="P660">
        <v>1</v>
      </c>
      <c r="Q660">
        <v>174</v>
      </c>
      <c r="R660">
        <v>1</v>
      </c>
      <c r="S660">
        <v>192</v>
      </c>
      <c r="T660">
        <v>201</v>
      </c>
      <c r="U660">
        <v>1</v>
      </c>
      <c r="V660">
        <f t="shared" si="20"/>
        <v>0</v>
      </c>
      <c r="X660">
        <f t="shared" si="21"/>
        <v>3303</v>
      </c>
    </row>
    <row r="661" spans="1:24">
      <c r="A661" s="1">
        <v>14</v>
      </c>
      <c r="B661">
        <v>12</v>
      </c>
      <c r="C661">
        <v>34</v>
      </c>
      <c r="D661">
        <v>42</v>
      </c>
      <c r="E661">
        <v>3331</v>
      </c>
      <c r="F661">
        <v>61</v>
      </c>
      <c r="G661">
        <v>75</v>
      </c>
      <c r="H661">
        <v>2</v>
      </c>
      <c r="I661">
        <v>93</v>
      </c>
      <c r="J661">
        <v>101</v>
      </c>
      <c r="K661">
        <v>4</v>
      </c>
      <c r="L661">
        <v>122</v>
      </c>
      <c r="M661">
        <v>42</v>
      </c>
      <c r="N661">
        <v>142</v>
      </c>
      <c r="O661">
        <v>152</v>
      </c>
      <c r="P661">
        <v>1</v>
      </c>
      <c r="Q661">
        <v>173</v>
      </c>
      <c r="R661">
        <v>1</v>
      </c>
      <c r="S661">
        <v>191</v>
      </c>
      <c r="T661">
        <v>201</v>
      </c>
      <c r="U661">
        <v>1</v>
      </c>
      <c r="V661">
        <f t="shared" si="20"/>
        <v>0</v>
      </c>
      <c r="X661">
        <f t="shared" si="21"/>
        <v>3336.5</v>
      </c>
    </row>
    <row r="662" spans="1:24">
      <c r="A662" s="1">
        <v>14</v>
      </c>
      <c r="B662">
        <v>36</v>
      </c>
      <c r="C662">
        <v>34</v>
      </c>
      <c r="D662">
        <v>43</v>
      </c>
      <c r="E662">
        <v>3342</v>
      </c>
      <c r="F662">
        <v>65</v>
      </c>
      <c r="G662">
        <v>75</v>
      </c>
      <c r="H662">
        <v>4</v>
      </c>
      <c r="I662">
        <v>93</v>
      </c>
      <c r="J662">
        <v>101</v>
      </c>
      <c r="K662">
        <v>2</v>
      </c>
      <c r="L662">
        <v>123</v>
      </c>
      <c r="M662">
        <v>51</v>
      </c>
      <c r="N662">
        <v>143</v>
      </c>
      <c r="O662">
        <v>152</v>
      </c>
      <c r="P662">
        <v>1</v>
      </c>
      <c r="Q662">
        <v>173</v>
      </c>
      <c r="R662">
        <v>1</v>
      </c>
      <c r="S662">
        <v>192</v>
      </c>
      <c r="T662">
        <v>201</v>
      </c>
      <c r="U662">
        <v>1</v>
      </c>
      <c r="V662">
        <f t="shared" si="20"/>
        <v>0</v>
      </c>
      <c r="X662">
        <f t="shared" si="21"/>
        <v>3342.5</v>
      </c>
    </row>
    <row r="663" spans="1:24">
      <c r="A663" s="1">
        <v>14</v>
      </c>
      <c r="B663">
        <v>15</v>
      </c>
      <c r="C663">
        <v>34</v>
      </c>
      <c r="D663">
        <v>42</v>
      </c>
      <c r="E663">
        <v>3343</v>
      </c>
      <c r="F663">
        <v>61</v>
      </c>
      <c r="G663">
        <v>73</v>
      </c>
      <c r="H663">
        <v>4</v>
      </c>
      <c r="I663">
        <v>93</v>
      </c>
      <c r="J663">
        <v>101</v>
      </c>
      <c r="K663">
        <v>2</v>
      </c>
      <c r="L663">
        <v>124</v>
      </c>
      <c r="M663">
        <v>28</v>
      </c>
      <c r="N663">
        <v>143</v>
      </c>
      <c r="O663">
        <v>153</v>
      </c>
      <c r="P663">
        <v>1</v>
      </c>
      <c r="Q663">
        <v>173</v>
      </c>
      <c r="R663">
        <v>1</v>
      </c>
      <c r="S663">
        <v>192</v>
      </c>
      <c r="T663">
        <v>201</v>
      </c>
      <c r="U663">
        <v>1</v>
      </c>
      <c r="V663">
        <f t="shared" si="20"/>
        <v>0</v>
      </c>
      <c r="X663">
        <f t="shared" si="21"/>
        <v>3344</v>
      </c>
    </row>
    <row r="664" spans="1:24">
      <c r="A664" s="1">
        <v>11</v>
      </c>
      <c r="B664">
        <v>24</v>
      </c>
      <c r="C664">
        <v>32</v>
      </c>
      <c r="D664">
        <v>42</v>
      </c>
      <c r="E664">
        <v>3345</v>
      </c>
      <c r="F664">
        <v>61</v>
      </c>
      <c r="G664">
        <v>75</v>
      </c>
      <c r="H664">
        <v>4</v>
      </c>
      <c r="I664">
        <v>93</v>
      </c>
      <c r="J664">
        <v>101</v>
      </c>
      <c r="K664">
        <v>2</v>
      </c>
      <c r="L664">
        <v>122</v>
      </c>
      <c r="M664">
        <v>39</v>
      </c>
      <c r="N664">
        <v>143</v>
      </c>
      <c r="O664">
        <v>151</v>
      </c>
      <c r="P664">
        <v>1</v>
      </c>
      <c r="Q664">
        <v>174</v>
      </c>
      <c r="R664">
        <v>1</v>
      </c>
      <c r="S664">
        <v>192</v>
      </c>
      <c r="T664">
        <v>201</v>
      </c>
      <c r="U664">
        <v>2</v>
      </c>
      <c r="V664">
        <f t="shared" si="20"/>
        <v>1</v>
      </c>
      <c r="X664">
        <f t="shared" si="21"/>
        <v>3347</v>
      </c>
    </row>
    <row r="665" spans="1:24">
      <c r="A665" s="1">
        <v>14</v>
      </c>
      <c r="B665">
        <v>36</v>
      </c>
      <c r="C665">
        <v>32</v>
      </c>
      <c r="D665">
        <v>42</v>
      </c>
      <c r="E665">
        <v>3349</v>
      </c>
      <c r="F665">
        <v>61</v>
      </c>
      <c r="G665">
        <v>73</v>
      </c>
      <c r="H665">
        <v>4</v>
      </c>
      <c r="I665">
        <v>92</v>
      </c>
      <c r="J665">
        <v>101</v>
      </c>
      <c r="K665">
        <v>2</v>
      </c>
      <c r="L665">
        <v>123</v>
      </c>
      <c r="M665">
        <v>28</v>
      </c>
      <c r="N665">
        <v>143</v>
      </c>
      <c r="O665">
        <v>152</v>
      </c>
      <c r="P665">
        <v>1</v>
      </c>
      <c r="Q665">
        <v>174</v>
      </c>
      <c r="R665">
        <v>1</v>
      </c>
      <c r="S665">
        <v>192</v>
      </c>
      <c r="T665">
        <v>201</v>
      </c>
      <c r="U665">
        <v>2</v>
      </c>
      <c r="V665">
        <f t="shared" si="20"/>
        <v>1</v>
      </c>
      <c r="X665">
        <f t="shared" si="21"/>
        <v>3349</v>
      </c>
    </row>
    <row r="666" spans="1:24">
      <c r="A666" s="1">
        <v>11</v>
      </c>
      <c r="B666">
        <v>24</v>
      </c>
      <c r="C666">
        <v>31</v>
      </c>
      <c r="D666">
        <v>42</v>
      </c>
      <c r="E666">
        <v>3349</v>
      </c>
      <c r="F666">
        <v>63</v>
      </c>
      <c r="G666">
        <v>72</v>
      </c>
      <c r="H666">
        <v>4</v>
      </c>
      <c r="I666">
        <v>93</v>
      </c>
      <c r="J666">
        <v>101</v>
      </c>
      <c r="K666">
        <v>4</v>
      </c>
      <c r="L666">
        <v>124</v>
      </c>
      <c r="M666">
        <v>30</v>
      </c>
      <c r="N666">
        <v>143</v>
      </c>
      <c r="O666">
        <v>153</v>
      </c>
      <c r="P666">
        <v>1</v>
      </c>
      <c r="Q666">
        <v>173</v>
      </c>
      <c r="R666">
        <v>2</v>
      </c>
      <c r="S666">
        <v>192</v>
      </c>
      <c r="T666">
        <v>201</v>
      </c>
      <c r="U666">
        <v>2</v>
      </c>
      <c r="V666">
        <f t="shared" si="20"/>
        <v>1</v>
      </c>
      <c r="X666">
        <f t="shared" si="21"/>
        <v>3353</v>
      </c>
    </row>
    <row r="667" spans="1:24">
      <c r="A667" s="1">
        <v>11</v>
      </c>
      <c r="B667">
        <v>21</v>
      </c>
      <c r="C667">
        <v>32</v>
      </c>
      <c r="D667">
        <v>43</v>
      </c>
      <c r="E667">
        <v>3357</v>
      </c>
      <c r="F667">
        <v>64</v>
      </c>
      <c r="G667">
        <v>72</v>
      </c>
      <c r="H667">
        <v>4</v>
      </c>
      <c r="I667">
        <v>92</v>
      </c>
      <c r="J667">
        <v>101</v>
      </c>
      <c r="K667">
        <v>2</v>
      </c>
      <c r="L667">
        <v>123</v>
      </c>
      <c r="M667">
        <v>29</v>
      </c>
      <c r="N667">
        <v>141</v>
      </c>
      <c r="O667">
        <v>152</v>
      </c>
      <c r="P667">
        <v>1</v>
      </c>
      <c r="Q667">
        <v>173</v>
      </c>
      <c r="R667">
        <v>1</v>
      </c>
      <c r="S667">
        <v>191</v>
      </c>
      <c r="T667">
        <v>201</v>
      </c>
      <c r="U667">
        <v>1</v>
      </c>
      <c r="V667">
        <f t="shared" si="20"/>
        <v>0</v>
      </c>
      <c r="X667">
        <f t="shared" si="21"/>
        <v>3362.5</v>
      </c>
    </row>
    <row r="668" spans="1:24">
      <c r="A668" s="1">
        <v>14</v>
      </c>
      <c r="B668">
        <v>15</v>
      </c>
      <c r="C668">
        <v>34</v>
      </c>
      <c r="D668">
        <v>41</v>
      </c>
      <c r="E668">
        <v>3368</v>
      </c>
      <c r="F668">
        <v>64</v>
      </c>
      <c r="G668">
        <v>75</v>
      </c>
      <c r="H668">
        <v>3</v>
      </c>
      <c r="I668">
        <v>93</v>
      </c>
      <c r="J668">
        <v>101</v>
      </c>
      <c r="K668">
        <v>4</v>
      </c>
      <c r="L668">
        <v>124</v>
      </c>
      <c r="M668">
        <v>23</v>
      </c>
      <c r="N668">
        <v>143</v>
      </c>
      <c r="O668">
        <v>151</v>
      </c>
      <c r="P668">
        <v>2</v>
      </c>
      <c r="Q668">
        <v>173</v>
      </c>
      <c r="R668">
        <v>1</v>
      </c>
      <c r="S668">
        <v>192</v>
      </c>
      <c r="T668">
        <v>201</v>
      </c>
      <c r="U668">
        <v>1</v>
      </c>
      <c r="V668">
        <f t="shared" si="20"/>
        <v>0</v>
      </c>
      <c r="X668">
        <f t="shared" si="21"/>
        <v>3373</v>
      </c>
    </row>
    <row r="669" spans="1:24">
      <c r="A669" s="1">
        <v>14</v>
      </c>
      <c r="B669">
        <v>18</v>
      </c>
      <c r="C669">
        <v>32</v>
      </c>
      <c r="D669">
        <v>41</v>
      </c>
      <c r="E669">
        <v>3378</v>
      </c>
      <c r="F669">
        <v>65</v>
      </c>
      <c r="G669">
        <v>73</v>
      </c>
      <c r="H669">
        <v>2</v>
      </c>
      <c r="I669">
        <v>93</v>
      </c>
      <c r="J669">
        <v>101</v>
      </c>
      <c r="K669">
        <v>1</v>
      </c>
      <c r="L669">
        <v>122</v>
      </c>
      <c r="M669">
        <v>31</v>
      </c>
      <c r="N669">
        <v>143</v>
      </c>
      <c r="O669">
        <v>152</v>
      </c>
      <c r="P669">
        <v>1</v>
      </c>
      <c r="Q669">
        <v>173</v>
      </c>
      <c r="R669">
        <v>1</v>
      </c>
      <c r="S669">
        <v>192</v>
      </c>
      <c r="T669">
        <v>201</v>
      </c>
      <c r="U669">
        <v>1</v>
      </c>
      <c r="V669">
        <f t="shared" si="20"/>
        <v>0</v>
      </c>
      <c r="X669">
        <f t="shared" si="21"/>
        <v>3379</v>
      </c>
    </row>
    <row r="670" spans="1:24">
      <c r="A670" s="1">
        <v>14</v>
      </c>
      <c r="B670">
        <v>4</v>
      </c>
      <c r="C670">
        <v>34</v>
      </c>
      <c r="D670">
        <v>40</v>
      </c>
      <c r="E670">
        <v>3380</v>
      </c>
      <c r="F670">
        <v>61</v>
      </c>
      <c r="G670">
        <v>74</v>
      </c>
      <c r="H670">
        <v>1</v>
      </c>
      <c r="I670">
        <v>92</v>
      </c>
      <c r="J670">
        <v>101</v>
      </c>
      <c r="K670">
        <v>1</v>
      </c>
      <c r="L670">
        <v>121</v>
      </c>
      <c r="M670">
        <v>37</v>
      </c>
      <c r="N670">
        <v>143</v>
      </c>
      <c r="O670">
        <v>152</v>
      </c>
      <c r="P670">
        <v>1</v>
      </c>
      <c r="Q670">
        <v>173</v>
      </c>
      <c r="R670">
        <v>2</v>
      </c>
      <c r="S670">
        <v>191</v>
      </c>
      <c r="T670">
        <v>201</v>
      </c>
      <c r="U670">
        <v>1</v>
      </c>
      <c r="V670">
        <f t="shared" si="20"/>
        <v>0</v>
      </c>
      <c r="X670">
        <f t="shared" si="21"/>
        <v>3382</v>
      </c>
    </row>
    <row r="671" spans="1:24">
      <c r="A671" s="1">
        <v>11</v>
      </c>
      <c r="B671">
        <v>6</v>
      </c>
      <c r="C671">
        <v>34</v>
      </c>
      <c r="D671">
        <v>42</v>
      </c>
      <c r="E671">
        <v>3384</v>
      </c>
      <c r="F671">
        <v>61</v>
      </c>
      <c r="G671">
        <v>73</v>
      </c>
      <c r="H671">
        <v>1</v>
      </c>
      <c r="I671">
        <v>91</v>
      </c>
      <c r="J671">
        <v>101</v>
      </c>
      <c r="K671">
        <v>4</v>
      </c>
      <c r="L671">
        <v>121</v>
      </c>
      <c r="M671">
        <v>44</v>
      </c>
      <c r="N671">
        <v>143</v>
      </c>
      <c r="O671">
        <v>151</v>
      </c>
      <c r="P671">
        <v>1</v>
      </c>
      <c r="Q671">
        <v>174</v>
      </c>
      <c r="R671">
        <v>1</v>
      </c>
      <c r="S671">
        <v>192</v>
      </c>
      <c r="T671">
        <v>201</v>
      </c>
      <c r="U671">
        <v>2</v>
      </c>
      <c r="V671">
        <f t="shared" si="20"/>
        <v>1</v>
      </c>
      <c r="X671">
        <f t="shared" si="21"/>
        <v>3385</v>
      </c>
    </row>
    <row r="672" spans="1:24">
      <c r="A672" s="1">
        <v>11</v>
      </c>
      <c r="B672">
        <v>12</v>
      </c>
      <c r="C672">
        <v>32</v>
      </c>
      <c r="D672">
        <v>41</v>
      </c>
      <c r="E672">
        <v>3386</v>
      </c>
      <c r="F672">
        <v>61</v>
      </c>
      <c r="G672">
        <v>75</v>
      </c>
      <c r="H672">
        <v>3</v>
      </c>
      <c r="I672">
        <v>93</v>
      </c>
      <c r="J672">
        <v>101</v>
      </c>
      <c r="K672">
        <v>4</v>
      </c>
      <c r="L672">
        <v>124</v>
      </c>
      <c r="M672">
        <v>35</v>
      </c>
      <c r="N672">
        <v>143</v>
      </c>
      <c r="O672">
        <v>153</v>
      </c>
      <c r="P672">
        <v>1</v>
      </c>
      <c r="Q672">
        <v>173</v>
      </c>
      <c r="R672">
        <v>1</v>
      </c>
      <c r="S672">
        <v>192</v>
      </c>
      <c r="T672">
        <v>201</v>
      </c>
      <c r="U672">
        <v>2</v>
      </c>
      <c r="V672">
        <f t="shared" si="20"/>
        <v>1</v>
      </c>
      <c r="X672">
        <f t="shared" si="21"/>
        <v>3390</v>
      </c>
    </row>
    <row r="673" spans="1:24">
      <c r="A673" s="1">
        <v>11</v>
      </c>
      <c r="B673">
        <v>42</v>
      </c>
      <c r="C673">
        <v>34</v>
      </c>
      <c r="D673">
        <v>45</v>
      </c>
      <c r="E673">
        <v>3394</v>
      </c>
      <c r="F673">
        <v>61</v>
      </c>
      <c r="G673">
        <v>71</v>
      </c>
      <c r="H673">
        <v>4</v>
      </c>
      <c r="I673">
        <v>93</v>
      </c>
      <c r="J673">
        <v>102</v>
      </c>
      <c r="K673">
        <v>4</v>
      </c>
      <c r="L673">
        <v>123</v>
      </c>
      <c r="M673">
        <v>65</v>
      </c>
      <c r="N673">
        <v>143</v>
      </c>
      <c r="O673">
        <v>152</v>
      </c>
      <c r="P673">
        <v>2</v>
      </c>
      <c r="Q673">
        <v>171</v>
      </c>
      <c r="R673">
        <v>1</v>
      </c>
      <c r="S673">
        <v>191</v>
      </c>
      <c r="T673">
        <v>201</v>
      </c>
      <c r="U673">
        <v>1</v>
      </c>
      <c r="V673">
        <f t="shared" si="20"/>
        <v>0</v>
      </c>
      <c r="X673">
        <f t="shared" si="21"/>
        <v>3396</v>
      </c>
    </row>
    <row r="674" spans="1:24">
      <c r="A674" s="1">
        <v>11</v>
      </c>
      <c r="B674">
        <v>8</v>
      </c>
      <c r="C674">
        <v>34</v>
      </c>
      <c r="D674">
        <v>40</v>
      </c>
      <c r="E674">
        <v>3398</v>
      </c>
      <c r="F674">
        <v>61</v>
      </c>
      <c r="G674">
        <v>74</v>
      </c>
      <c r="H674">
        <v>1</v>
      </c>
      <c r="I674">
        <v>93</v>
      </c>
      <c r="J674">
        <v>101</v>
      </c>
      <c r="K674">
        <v>4</v>
      </c>
      <c r="L674">
        <v>121</v>
      </c>
      <c r="M674">
        <v>39</v>
      </c>
      <c r="N674">
        <v>143</v>
      </c>
      <c r="O674">
        <v>152</v>
      </c>
      <c r="P674">
        <v>2</v>
      </c>
      <c r="Q674">
        <v>172</v>
      </c>
      <c r="R674">
        <v>1</v>
      </c>
      <c r="S674">
        <v>191</v>
      </c>
      <c r="T674">
        <v>202</v>
      </c>
      <c r="U674">
        <v>1</v>
      </c>
      <c r="V674">
        <f t="shared" si="20"/>
        <v>0</v>
      </c>
      <c r="X674">
        <f t="shared" si="21"/>
        <v>3398.5</v>
      </c>
    </row>
    <row r="675" spans="1:24">
      <c r="A675" s="1">
        <v>13</v>
      </c>
      <c r="B675">
        <v>12</v>
      </c>
      <c r="C675">
        <v>32</v>
      </c>
      <c r="D675">
        <v>43</v>
      </c>
      <c r="E675">
        <v>3399</v>
      </c>
      <c r="F675">
        <v>65</v>
      </c>
      <c r="G675">
        <v>75</v>
      </c>
      <c r="H675">
        <v>2</v>
      </c>
      <c r="I675">
        <v>93</v>
      </c>
      <c r="J675">
        <v>101</v>
      </c>
      <c r="K675">
        <v>3</v>
      </c>
      <c r="L675">
        <v>123</v>
      </c>
      <c r="M675">
        <v>37</v>
      </c>
      <c r="N675">
        <v>143</v>
      </c>
      <c r="O675">
        <v>152</v>
      </c>
      <c r="P675">
        <v>1</v>
      </c>
      <c r="Q675">
        <v>174</v>
      </c>
      <c r="R675">
        <v>1</v>
      </c>
      <c r="S675">
        <v>191</v>
      </c>
      <c r="T675">
        <v>201</v>
      </c>
      <c r="U675">
        <v>1</v>
      </c>
      <c r="V675">
        <f t="shared" si="20"/>
        <v>0</v>
      </c>
      <c r="X675">
        <f t="shared" si="21"/>
        <v>3406.5</v>
      </c>
    </row>
    <row r="676" spans="1:24">
      <c r="A676" s="1">
        <v>11</v>
      </c>
      <c r="B676">
        <v>21</v>
      </c>
      <c r="C676">
        <v>33</v>
      </c>
      <c r="D676">
        <v>46</v>
      </c>
      <c r="E676">
        <v>3414</v>
      </c>
      <c r="F676">
        <v>61</v>
      </c>
      <c r="G676">
        <v>72</v>
      </c>
      <c r="H676">
        <v>2</v>
      </c>
      <c r="I676">
        <v>93</v>
      </c>
      <c r="J676">
        <v>101</v>
      </c>
      <c r="K676">
        <v>1</v>
      </c>
      <c r="L676">
        <v>122</v>
      </c>
      <c r="M676">
        <v>26</v>
      </c>
      <c r="N676">
        <v>143</v>
      </c>
      <c r="O676">
        <v>152</v>
      </c>
      <c r="P676">
        <v>2</v>
      </c>
      <c r="Q676">
        <v>173</v>
      </c>
      <c r="R676">
        <v>1</v>
      </c>
      <c r="S676">
        <v>191</v>
      </c>
      <c r="T676">
        <v>201</v>
      </c>
      <c r="U676">
        <v>2</v>
      </c>
      <c r="V676">
        <f t="shared" si="20"/>
        <v>1</v>
      </c>
      <c r="X676">
        <f t="shared" si="21"/>
        <v>3415</v>
      </c>
    </row>
    <row r="677" spans="1:24">
      <c r="A677" s="1">
        <v>11</v>
      </c>
      <c r="B677">
        <v>27</v>
      </c>
      <c r="C677">
        <v>32</v>
      </c>
      <c r="D677">
        <v>43</v>
      </c>
      <c r="E677">
        <v>3416</v>
      </c>
      <c r="F677">
        <v>61</v>
      </c>
      <c r="G677">
        <v>73</v>
      </c>
      <c r="H677">
        <v>3</v>
      </c>
      <c r="I677">
        <v>93</v>
      </c>
      <c r="J677">
        <v>101</v>
      </c>
      <c r="K677">
        <v>2</v>
      </c>
      <c r="L677">
        <v>123</v>
      </c>
      <c r="M677">
        <v>27</v>
      </c>
      <c r="N677">
        <v>143</v>
      </c>
      <c r="O677">
        <v>152</v>
      </c>
      <c r="P677">
        <v>1</v>
      </c>
      <c r="Q677">
        <v>174</v>
      </c>
      <c r="R677">
        <v>1</v>
      </c>
      <c r="S677">
        <v>191</v>
      </c>
      <c r="T677">
        <v>201</v>
      </c>
      <c r="U677">
        <v>1</v>
      </c>
      <c r="V677">
        <f t="shared" si="20"/>
        <v>0</v>
      </c>
      <c r="X677">
        <f t="shared" si="21"/>
        <v>3419</v>
      </c>
    </row>
    <row r="678" spans="1:24">
      <c r="A678" s="1">
        <v>14</v>
      </c>
      <c r="B678">
        <v>18</v>
      </c>
      <c r="C678">
        <v>32</v>
      </c>
      <c r="D678">
        <v>42</v>
      </c>
      <c r="E678">
        <v>3422</v>
      </c>
      <c r="F678">
        <v>61</v>
      </c>
      <c r="G678">
        <v>75</v>
      </c>
      <c r="H678">
        <v>4</v>
      </c>
      <c r="I678">
        <v>93</v>
      </c>
      <c r="J678">
        <v>101</v>
      </c>
      <c r="K678">
        <v>4</v>
      </c>
      <c r="L678">
        <v>122</v>
      </c>
      <c r="M678">
        <v>47</v>
      </c>
      <c r="N678">
        <v>141</v>
      </c>
      <c r="O678">
        <v>152</v>
      </c>
      <c r="P678">
        <v>3</v>
      </c>
      <c r="Q678">
        <v>173</v>
      </c>
      <c r="R678">
        <v>2</v>
      </c>
      <c r="S678">
        <v>192</v>
      </c>
      <c r="T678">
        <v>201</v>
      </c>
      <c r="U678">
        <v>1</v>
      </c>
      <c r="V678">
        <f t="shared" si="20"/>
        <v>0</v>
      </c>
      <c r="X678">
        <f t="shared" si="21"/>
        <v>3426</v>
      </c>
    </row>
    <row r="679" spans="1:24">
      <c r="A679" s="1">
        <v>14</v>
      </c>
      <c r="B679">
        <v>24</v>
      </c>
      <c r="C679">
        <v>32</v>
      </c>
      <c r="D679">
        <v>43</v>
      </c>
      <c r="E679">
        <v>3430</v>
      </c>
      <c r="F679">
        <v>63</v>
      </c>
      <c r="G679">
        <v>75</v>
      </c>
      <c r="H679">
        <v>3</v>
      </c>
      <c r="I679">
        <v>93</v>
      </c>
      <c r="J679">
        <v>101</v>
      </c>
      <c r="K679">
        <v>2</v>
      </c>
      <c r="L679">
        <v>123</v>
      </c>
      <c r="M679">
        <v>31</v>
      </c>
      <c r="N679">
        <v>143</v>
      </c>
      <c r="O679">
        <v>152</v>
      </c>
      <c r="P679">
        <v>1</v>
      </c>
      <c r="Q679">
        <v>173</v>
      </c>
      <c r="R679">
        <v>2</v>
      </c>
      <c r="S679">
        <v>192</v>
      </c>
      <c r="T679">
        <v>201</v>
      </c>
      <c r="U679">
        <v>1</v>
      </c>
      <c r="V679">
        <f t="shared" si="20"/>
        <v>0</v>
      </c>
      <c r="X679">
        <f t="shared" si="21"/>
        <v>3435.5</v>
      </c>
    </row>
    <row r="680" spans="1:24">
      <c r="A680" s="1">
        <v>12</v>
      </c>
      <c r="B680">
        <v>30</v>
      </c>
      <c r="C680">
        <v>32</v>
      </c>
      <c r="D680">
        <v>42</v>
      </c>
      <c r="E680">
        <v>3441</v>
      </c>
      <c r="F680">
        <v>62</v>
      </c>
      <c r="G680">
        <v>73</v>
      </c>
      <c r="H680">
        <v>2</v>
      </c>
      <c r="I680">
        <v>92</v>
      </c>
      <c r="J680">
        <v>102</v>
      </c>
      <c r="K680">
        <v>4</v>
      </c>
      <c r="L680">
        <v>123</v>
      </c>
      <c r="M680">
        <v>21</v>
      </c>
      <c r="N680">
        <v>143</v>
      </c>
      <c r="O680">
        <v>151</v>
      </c>
      <c r="P680">
        <v>1</v>
      </c>
      <c r="Q680">
        <v>173</v>
      </c>
      <c r="R680">
        <v>1</v>
      </c>
      <c r="S680">
        <v>191</v>
      </c>
      <c r="T680">
        <v>201</v>
      </c>
      <c r="U680">
        <v>2</v>
      </c>
      <c r="V680">
        <f t="shared" si="20"/>
        <v>1</v>
      </c>
      <c r="X680">
        <f t="shared" si="21"/>
        <v>3443.5</v>
      </c>
    </row>
    <row r="681" spans="1:24">
      <c r="A681" s="1">
        <v>11</v>
      </c>
      <c r="B681">
        <v>36</v>
      </c>
      <c r="C681">
        <v>32</v>
      </c>
      <c r="D681">
        <v>42</v>
      </c>
      <c r="E681">
        <v>3446</v>
      </c>
      <c r="F681">
        <v>61</v>
      </c>
      <c r="G681">
        <v>75</v>
      </c>
      <c r="H681">
        <v>4</v>
      </c>
      <c r="I681">
        <v>93</v>
      </c>
      <c r="J681">
        <v>101</v>
      </c>
      <c r="K681">
        <v>2</v>
      </c>
      <c r="L681">
        <v>123</v>
      </c>
      <c r="M681">
        <v>42</v>
      </c>
      <c r="N681">
        <v>143</v>
      </c>
      <c r="O681">
        <v>152</v>
      </c>
      <c r="P681">
        <v>1</v>
      </c>
      <c r="Q681">
        <v>173</v>
      </c>
      <c r="R681">
        <v>2</v>
      </c>
      <c r="S681">
        <v>191</v>
      </c>
      <c r="T681">
        <v>201</v>
      </c>
      <c r="U681">
        <v>2</v>
      </c>
      <c r="V681">
        <f t="shared" si="20"/>
        <v>1</v>
      </c>
      <c r="X681">
        <f t="shared" si="21"/>
        <v>3446.5</v>
      </c>
    </row>
    <row r="682" spans="1:24">
      <c r="A682" s="1">
        <v>14</v>
      </c>
      <c r="B682">
        <v>12</v>
      </c>
      <c r="C682">
        <v>31</v>
      </c>
      <c r="D682">
        <v>48</v>
      </c>
      <c r="E682">
        <v>3447</v>
      </c>
      <c r="F682">
        <v>63</v>
      </c>
      <c r="G682">
        <v>73</v>
      </c>
      <c r="H682">
        <v>4</v>
      </c>
      <c r="I682">
        <v>92</v>
      </c>
      <c r="J682">
        <v>101</v>
      </c>
      <c r="K682">
        <v>3</v>
      </c>
      <c r="L682">
        <v>121</v>
      </c>
      <c r="M682">
        <v>35</v>
      </c>
      <c r="N682">
        <v>143</v>
      </c>
      <c r="O682">
        <v>152</v>
      </c>
      <c r="P682">
        <v>1</v>
      </c>
      <c r="Q682">
        <v>172</v>
      </c>
      <c r="R682">
        <v>2</v>
      </c>
      <c r="S682">
        <v>191</v>
      </c>
      <c r="T682">
        <v>201</v>
      </c>
      <c r="U682">
        <v>1</v>
      </c>
      <c r="V682">
        <f t="shared" si="20"/>
        <v>0</v>
      </c>
      <c r="X682">
        <f t="shared" si="21"/>
        <v>3447.5</v>
      </c>
    </row>
    <row r="683" spans="1:24">
      <c r="A683" s="1">
        <v>14</v>
      </c>
      <c r="B683">
        <v>5</v>
      </c>
      <c r="C683">
        <v>32</v>
      </c>
      <c r="D683">
        <v>49</v>
      </c>
      <c r="E683">
        <v>3448</v>
      </c>
      <c r="F683">
        <v>61</v>
      </c>
      <c r="G683">
        <v>74</v>
      </c>
      <c r="H683">
        <v>1</v>
      </c>
      <c r="I683">
        <v>93</v>
      </c>
      <c r="J683">
        <v>101</v>
      </c>
      <c r="K683">
        <v>4</v>
      </c>
      <c r="L683">
        <v>121</v>
      </c>
      <c r="M683">
        <v>74</v>
      </c>
      <c r="N683">
        <v>143</v>
      </c>
      <c r="O683">
        <v>152</v>
      </c>
      <c r="P683">
        <v>1</v>
      </c>
      <c r="Q683">
        <v>172</v>
      </c>
      <c r="R683">
        <v>1</v>
      </c>
      <c r="S683">
        <v>191</v>
      </c>
      <c r="T683">
        <v>201</v>
      </c>
      <c r="U683">
        <v>1</v>
      </c>
      <c r="V683">
        <f t="shared" si="20"/>
        <v>0</v>
      </c>
      <c r="X683">
        <f t="shared" si="21"/>
        <v>3466.5</v>
      </c>
    </row>
    <row r="684" spans="1:24">
      <c r="A684" s="1">
        <v>14</v>
      </c>
      <c r="B684">
        <v>20</v>
      </c>
      <c r="C684">
        <v>34</v>
      </c>
      <c r="D684">
        <v>40</v>
      </c>
      <c r="E684">
        <v>3485</v>
      </c>
      <c r="F684">
        <v>65</v>
      </c>
      <c r="G684">
        <v>72</v>
      </c>
      <c r="H684">
        <v>2</v>
      </c>
      <c r="I684">
        <v>91</v>
      </c>
      <c r="J684">
        <v>101</v>
      </c>
      <c r="K684">
        <v>4</v>
      </c>
      <c r="L684">
        <v>121</v>
      </c>
      <c r="M684">
        <v>44</v>
      </c>
      <c r="N684">
        <v>143</v>
      </c>
      <c r="O684">
        <v>152</v>
      </c>
      <c r="P684">
        <v>2</v>
      </c>
      <c r="Q684">
        <v>173</v>
      </c>
      <c r="R684">
        <v>1</v>
      </c>
      <c r="S684">
        <v>192</v>
      </c>
      <c r="T684">
        <v>201</v>
      </c>
      <c r="U684">
        <v>1</v>
      </c>
      <c r="V684">
        <f t="shared" si="20"/>
        <v>0</v>
      </c>
      <c r="X684">
        <f t="shared" si="21"/>
        <v>3486.5</v>
      </c>
    </row>
    <row r="685" spans="1:24">
      <c r="A685" s="1">
        <v>14</v>
      </c>
      <c r="B685">
        <v>24</v>
      </c>
      <c r="C685">
        <v>32</v>
      </c>
      <c r="D685">
        <v>41</v>
      </c>
      <c r="E685">
        <v>3488</v>
      </c>
      <c r="F685">
        <v>62</v>
      </c>
      <c r="G685">
        <v>74</v>
      </c>
      <c r="H685">
        <v>3</v>
      </c>
      <c r="I685">
        <v>92</v>
      </c>
      <c r="J685">
        <v>101</v>
      </c>
      <c r="K685">
        <v>4</v>
      </c>
      <c r="L685">
        <v>123</v>
      </c>
      <c r="M685">
        <v>23</v>
      </c>
      <c r="N685">
        <v>143</v>
      </c>
      <c r="O685">
        <v>152</v>
      </c>
      <c r="P685">
        <v>1</v>
      </c>
      <c r="Q685">
        <v>173</v>
      </c>
      <c r="R685">
        <v>1</v>
      </c>
      <c r="S685">
        <v>191</v>
      </c>
      <c r="T685">
        <v>201</v>
      </c>
      <c r="U685">
        <v>1</v>
      </c>
      <c r="V685">
        <f t="shared" si="20"/>
        <v>0</v>
      </c>
      <c r="X685">
        <f t="shared" si="21"/>
        <v>3492</v>
      </c>
    </row>
    <row r="686" spans="1:24">
      <c r="A686" s="1">
        <v>12</v>
      </c>
      <c r="B686">
        <v>30</v>
      </c>
      <c r="C686">
        <v>31</v>
      </c>
      <c r="D686">
        <v>42</v>
      </c>
      <c r="E686">
        <v>3496</v>
      </c>
      <c r="F686">
        <v>64</v>
      </c>
      <c r="G686">
        <v>73</v>
      </c>
      <c r="H686">
        <v>4</v>
      </c>
      <c r="I686">
        <v>93</v>
      </c>
      <c r="J686">
        <v>101</v>
      </c>
      <c r="K686">
        <v>2</v>
      </c>
      <c r="L686">
        <v>123</v>
      </c>
      <c r="M686">
        <v>34</v>
      </c>
      <c r="N686">
        <v>142</v>
      </c>
      <c r="O686">
        <v>152</v>
      </c>
      <c r="P686">
        <v>1</v>
      </c>
      <c r="Q686">
        <v>173</v>
      </c>
      <c r="R686">
        <v>2</v>
      </c>
      <c r="S686">
        <v>192</v>
      </c>
      <c r="T686">
        <v>201</v>
      </c>
      <c r="U686">
        <v>1</v>
      </c>
      <c r="V686">
        <f t="shared" si="20"/>
        <v>0</v>
      </c>
      <c r="X686">
        <f t="shared" si="21"/>
        <v>3497.5</v>
      </c>
    </row>
    <row r="687" spans="1:24">
      <c r="A687" s="1">
        <v>11</v>
      </c>
      <c r="B687">
        <v>12</v>
      </c>
      <c r="C687">
        <v>34</v>
      </c>
      <c r="D687">
        <v>40</v>
      </c>
      <c r="E687">
        <v>3499</v>
      </c>
      <c r="F687">
        <v>61</v>
      </c>
      <c r="G687">
        <v>73</v>
      </c>
      <c r="H687">
        <v>3</v>
      </c>
      <c r="I687">
        <v>92</v>
      </c>
      <c r="J687">
        <v>102</v>
      </c>
      <c r="K687">
        <v>2</v>
      </c>
      <c r="L687">
        <v>121</v>
      </c>
      <c r="M687">
        <v>29</v>
      </c>
      <c r="N687">
        <v>143</v>
      </c>
      <c r="O687">
        <v>152</v>
      </c>
      <c r="P687">
        <v>2</v>
      </c>
      <c r="Q687">
        <v>173</v>
      </c>
      <c r="R687">
        <v>1</v>
      </c>
      <c r="S687">
        <v>191</v>
      </c>
      <c r="T687">
        <v>201</v>
      </c>
      <c r="U687">
        <v>2</v>
      </c>
      <c r="V687">
        <f t="shared" si="20"/>
        <v>1</v>
      </c>
      <c r="X687">
        <f t="shared" si="21"/>
        <v>3504</v>
      </c>
    </row>
    <row r="688" spans="1:24">
      <c r="A688" s="1">
        <v>11</v>
      </c>
      <c r="B688">
        <v>18</v>
      </c>
      <c r="C688">
        <v>32</v>
      </c>
      <c r="D688">
        <v>43</v>
      </c>
      <c r="E688">
        <v>3509</v>
      </c>
      <c r="F688">
        <v>61</v>
      </c>
      <c r="G688">
        <v>74</v>
      </c>
      <c r="H688">
        <v>4</v>
      </c>
      <c r="I688">
        <v>92</v>
      </c>
      <c r="J688">
        <v>103</v>
      </c>
      <c r="K688">
        <v>1</v>
      </c>
      <c r="L688">
        <v>121</v>
      </c>
      <c r="M688">
        <v>25</v>
      </c>
      <c r="N688">
        <v>143</v>
      </c>
      <c r="O688">
        <v>152</v>
      </c>
      <c r="P688">
        <v>1</v>
      </c>
      <c r="Q688">
        <v>173</v>
      </c>
      <c r="R688">
        <v>1</v>
      </c>
      <c r="S688">
        <v>191</v>
      </c>
      <c r="T688">
        <v>201</v>
      </c>
      <c r="U688">
        <v>1</v>
      </c>
      <c r="V688">
        <f t="shared" si="20"/>
        <v>0</v>
      </c>
      <c r="X688">
        <f t="shared" si="21"/>
        <v>3510.5</v>
      </c>
    </row>
    <row r="689" spans="1:24">
      <c r="A689" s="1">
        <v>12</v>
      </c>
      <c r="B689">
        <v>24</v>
      </c>
      <c r="C689">
        <v>32</v>
      </c>
      <c r="D689">
        <v>40</v>
      </c>
      <c r="E689">
        <v>3512</v>
      </c>
      <c r="F689">
        <v>62</v>
      </c>
      <c r="G689">
        <v>74</v>
      </c>
      <c r="H689">
        <v>2</v>
      </c>
      <c r="I689">
        <v>93</v>
      </c>
      <c r="J689">
        <v>101</v>
      </c>
      <c r="K689">
        <v>3</v>
      </c>
      <c r="L689">
        <v>123</v>
      </c>
      <c r="M689">
        <v>38</v>
      </c>
      <c r="N689">
        <v>141</v>
      </c>
      <c r="O689">
        <v>152</v>
      </c>
      <c r="P689">
        <v>2</v>
      </c>
      <c r="Q689">
        <v>173</v>
      </c>
      <c r="R689">
        <v>1</v>
      </c>
      <c r="S689">
        <v>192</v>
      </c>
      <c r="T689">
        <v>201</v>
      </c>
      <c r="U689">
        <v>1</v>
      </c>
      <c r="V689">
        <f t="shared" si="20"/>
        <v>0</v>
      </c>
      <c r="X689">
        <f t="shared" si="21"/>
        <v>3515</v>
      </c>
    </row>
    <row r="690" spans="1:24">
      <c r="A690" s="1">
        <v>14</v>
      </c>
      <c r="B690">
        <v>6</v>
      </c>
      <c r="C690">
        <v>32</v>
      </c>
      <c r="D690">
        <v>40</v>
      </c>
      <c r="E690">
        <v>3518</v>
      </c>
      <c r="F690">
        <v>61</v>
      </c>
      <c r="G690">
        <v>73</v>
      </c>
      <c r="H690">
        <v>2</v>
      </c>
      <c r="I690">
        <v>93</v>
      </c>
      <c r="J690">
        <v>103</v>
      </c>
      <c r="K690">
        <v>3</v>
      </c>
      <c r="L690">
        <v>122</v>
      </c>
      <c r="M690">
        <v>26</v>
      </c>
      <c r="N690">
        <v>143</v>
      </c>
      <c r="O690">
        <v>151</v>
      </c>
      <c r="P690">
        <v>1</v>
      </c>
      <c r="Q690">
        <v>173</v>
      </c>
      <c r="R690">
        <v>1</v>
      </c>
      <c r="S690">
        <v>191</v>
      </c>
      <c r="T690">
        <v>201</v>
      </c>
      <c r="U690">
        <v>1</v>
      </c>
      <c r="V690">
        <f t="shared" si="20"/>
        <v>0</v>
      </c>
      <c r="X690">
        <f t="shared" si="21"/>
        <v>3522.5</v>
      </c>
    </row>
    <row r="691" spans="1:24">
      <c r="A691" s="1">
        <v>14</v>
      </c>
      <c r="B691">
        <v>12</v>
      </c>
      <c r="C691">
        <v>32</v>
      </c>
      <c r="D691">
        <v>40</v>
      </c>
      <c r="E691">
        <v>3527</v>
      </c>
      <c r="F691">
        <v>65</v>
      </c>
      <c r="G691">
        <v>72</v>
      </c>
      <c r="H691">
        <v>2</v>
      </c>
      <c r="I691">
        <v>93</v>
      </c>
      <c r="J691">
        <v>101</v>
      </c>
      <c r="K691">
        <v>3</v>
      </c>
      <c r="L691">
        <v>122</v>
      </c>
      <c r="M691">
        <v>45</v>
      </c>
      <c r="N691">
        <v>143</v>
      </c>
      <c r="O691">
        <v>152</v>
      </c>
      <c r="P691">
        <v>1</v>
      </c>
      <c r="Q691">
        <v>174</v>
      </c>
      <c r="R691">
        <v>2</v>
      </c>
      <c r="S691">
        <v>192</v>
      </c>
      <c r="T691">
        <v>201</v>
      </c>
      <c r="U691">
        <v>1</v>
      </c>
      <c r="V691">
        <f t="shared" si="20"/>
        <v>0</v>
      </c>
      <c r="X691">
        <f t="shared" si="21"/>
        <v>3531</v>
      </c>
    </row>
    <row r="692" spans="1:24">
      <c r="A692" s="1">
        <v>14</v>
      </c>
      <c r="B692">
        <v>36</v>
      </c>
      <c r="C692">
        <v>34</v>
      </c>
      <c r="D692">
        <v>40</v>
      </c>
      <c r="E692">
        <v>3535</v>
      </c>
      <c r="F692">
        <v>61</v>
      </c>
      <c r="G692">
        <v>74</v>
      </c>
      <c r="H692">
        <v>4</v>
      </c>
      <c r="I692">
        <v>93</v>
      </c>
      <c r="J692">
        <v>101</v>
      </c>
      <c r="K692">
        <v>4</v>
      </c>
      <c r="L692">
        <v>123</v>
      </c>
      <c r="M692">
        <v>37</v>
      </c>
      <c r="N692">
        <v>143</v>
      </c>
      <c r="O692">
        <v>152</v>
      </c>
      <c r="P692">
        <v>2</v>
      </c>
      <c r="Q692">
        <v>173</v>
      </c>
      <c r="R692">
        <v>1</v>
      </c>
      <c r="S692">
        <v>192</v>
      </c>
      <c r="T692">
        <v>201</v>
      </c>
      <c r="U692">
        <v>1</v>
      </c>
      <c r="V692">
        <f t="shared" si="20"/>
        <v>0</v>
      </c>
      <c r="X692">
        <f t="shared" si="21"/>
        <v>3543.5</v>
      </c>
    </row>
    <row r="693" spans="1:24">
      <c r="A693" s="1">
        <v>11</v>
      </c>
      <c r="B693">
        <v>24</v>
      </c>
      <c r="C693">
        <v>31</v>
      </c>
      <c r="D693">
        <v>42</v>
      </c>
      <c r="E693">
        <v>3552</v>
      </c>
      <c r="F693">
        <v>61</v>
      </c>
      <c r="G693">
        <v>74</v>
      </c>
      <c r="H693">
        <v>3</v>
      </c>
      <c r="I693">
        <v>93</v>
      </c>
      <c r="J693">
        <v>101</v>
      </c>
      <c r="K693">
        <v>4</v>
      </c>
      <c r="L693">
        <v>123</v>
      </c>
      <c r="M693">
        <v>27</v>
      </c>
      <c r="N693">
        <v>141</v>
      </c>
      <c r="O693">
        <v>152</v>
      </c>
      <c r="P693">
        <v>1</v>
      </c>
      <c r="Q693">
        <v>173</v>
      </c>
      <c r="R693">
        <v>1</v>
      </c>
      <c r="S693">
        <v>191</v>
      </c>
      <c r="T693">
        <v>201</v>
      </c>
      <c r="U693">
        <v>2</v>
      </c>
      <c r="V693">
        <f t="shared" si="20"/>
        <v>1</v>
      </c>
      <c r="X693">
        <f t="shared" si="21"/>
        <v>3554</v>
      </c>
    </row>
    <row r="694" spans="1:24">
      <c r="A694" s="1">
        <v>14</v>
      </c>
      <c r="B694">
        <v>15</v>
      </c>
      <c r="C694">
        <v>32</v>
      </c>
      <c r="D694">
        <v>40</v>
      </c>
      <c r="E694">
        <v>3556</v>
      </c>
      <c r="F694">
        <v>65</v>
      </c>
      <c r="G694">
        <v>73</v>
      </c>
      <c r="H694">
        <v>3</v>
      </c>
      <c r="I694">
        <v>93</v>
      </c>
      <c r="J694">
        <v>101</v>
      </c>
      <c r="K694">
        <v>2</v>
      </c>
      <c r="L694">
        <v>124</v>
      </c>
      <c r="M694">
        <v>29</v>
      </c>
      <c r="N694">
        <v>143</v>
      </c>
      <c r="O694">
        <v>152</v>
      </c>
      <c r="P694">
        <v>1</v>
      </c>
      <c r="Q694">
        <v>173</v>
      </c>
      <c r="R694">
        <v>1</v>
      </c>
      <c r="S694">
        <v>191</v>
      </c>
      <c r="T694">
        <v>201</v>
      </c>
      <c r="U694">
        <v>1</v>
      </c>
      <c r="V694">
        <f t="shared" si="20"/>
        <v>0</v>
      </c>
      <c r="X694">
        <f t="shared" si="21"/>
        <v>3560.5</v>
      </c>
    </row>
    <row r="695" spans="1:24">
      <c r="A695" s="1">
        <v>14</v>
      </c>
      <c r="B695">
        <v>12</v>
      </c>
      <c r="C695">
        <v>34</v>
      </c>
      <c r="D695">
        <v>46</v>
      </c>
      <c r="E695">
        <v>3565</v>
      </c>
      <c r="F695">
        <v>65</v>
      </c>
      <c r="G695">
        <v>72</v>
      </c>
      <c r="H695">
        <v>2</v>
      </c>
      <c r="I695">
        <v>93</v>
      </c>
      <c r="J695">
        <v>101</v>
      </c>
      <c r="K695">
        <v>1</v>
      </c>
      <c r="L695">
        <v>122</v>
      </c>
      <c r="M695">
        <v>37</v>
      </c>
      <c r="N695">
        <v>143</v>
      </c>
      <c r="O695">
        <v>152</v>
      </c>
      <c r="P695">
        <v>2</v>
      </c>
      <c r="Q695">
        <v>172</v>
      </c>
      <c r="R695">
        <v>2</v>
      </c>
      <c r="S695">
        <v>191</v>
      </c>
      <c r="T695">
        <v>201</v>
      </c>
      <c r="U695">
        <v>1</v>
      </c>
      <c r="V695">
        <f t="shared" si="20"/>
        <v>0</v>
      </c>
      <c r="X695">
        <f t="shared" si="21"/>
        <v>3565.5</v>
      </c>
    </row>
    <row r="696" spans="1:24">
      <c r="A696" s="1">
        <v>12</v>
      </c>
      <c r="B696">
        <v>48</v>
      </c>
      <c r="C696">
        <v>31</v>
      </c>
      <c r="D696">
        <v>49</v>
      </c>
      <c r="E696">
        <v>3566</v>
      </c>
      <c r="F696">
        <v>62</v>
      </c>
      <c r="G696">
        <v>74</v>
      </c>
      <c r="H696">
        <v>4</v>
      </c>
      <c r="I696">
        <v>93</v>
      </c>
      <c r="J696">
        <v>101</v>
      </c>
      <c r="K696">
        <v>2</v>
      </c>
      <c r="L696">
        <v>123</v>
      </c>
      <c r="M696">
        <v>30</v>
      </c>
      <c r="N696">
        <v>143</v>
      </c>
      <c r="O696">
        <v>152</v>
      </c>
      <c r="P696">
        <v>1</v>
      </c>
      <c r="Q696">
        <v>173</v>
      </c>
      <c r="R696">
        <v>1</v>
      </c>
      <c r="S696">
        <v>191</v>
      </c>
      <c r="T696">
        <v>201</v>
      </c>
      <c r="U696">
        <v>1</v>
      </c>
      <c r="V696">
        <f t="shared" si="20"/>
        <v>0</v>
      </c>
      <c r="X696">
        <f t="shared" si="21"/>
        <v>3567</v>
      </c>
    </row>
    <row r="697" spans="1:24">
      <c r="A697" s="1">
        <v>14</v>
      </c>
      <c r="B697">
        <v>15</v>
      </c>
      <c r="C697">
        <v>32</v>
      </c>
      <c r="D697">
        <v>43</v>
      </c>
      <c r="E697">
        <v>3568</v>
      </c>
      <c r="F697">
        <v>61</v>
      </c>
      <c r="G697">
        <v>75</v>
      </c>
      <c r="H697">
        <v>4</v>
      </c>
      <c r="I697">
        <v>92</v>
      </c>
      <c r="J697">
        <v>101</v>
      </c>
      <c r="K697">
        <v>2</v>
      </c>
      <c r="L697">
        <v>123</v>
      </c>
      <c r="M697">
        <v>54</v>
      </c>
      <c r="N697">
        <v>141</v>
      </c>
      <c r="O697">
        <v>151</v>
      </c>
      <c r="P697">
        <v>1</v>
      </c>
      <c r="Q697">
        <v>174</v>
      </c>
      <c r="R697">
        <v>1</v>
      </c>
      <c r="S697">
        <v>192</v>
      </c>
      <c r="T697">
        <v>201</v>
      </c>
      <c r="U697">
        <v>1</v>
      </c>
      <c r="V697">
        <f t="shared" si="20"/>
        <v>0</v>
      </c>
      <c r="X697">
        <f t="shared" si="21"/>
        <v>3570.5</v>
      </c>
    </row>
    <row r="698" spans="1:24">
      <c r="A698" s="1">
        <v>12</v>
      </c>
      <c r="B698">
        <v>12</v>
      </c>
      <c r="C698">
        <v>34</v>
      </c>
      <c r="D698">
        <v>43</v>
      </c>
      <c r="E698">
        <v>3573</v>
      </c>
      <c r="F698">
        <v>61</v>
      </c>
      <c r="G698">
        <v>73</v>
      </c>
      <c r="H698">
        <v>1</v>
      </c>
      <c r="I698">
        <v>92</v>
      </c>
      <c r="J698">
        <v>101</v>
      </c>
      <c r="K698">
        <v>1</v>
      </c>
      <c r="L698">
        <v>121</v>
      </c>
      <c r="M698">
        <v>23</v>
      </c>
      <c r="N698">
        <v>143</v>
      </c>
      <c r="O698">
        <v>152</v>
      </c>
      <c r="P698">
        <v>1</v>
      </c>
      <c r="Q698">
        <v>172</v>
      </c>
      <c r="R698">
        <v>1</v>
      </c>
      <c r="S698">
        <v>191</v>
      </c>
      <c r="T698">
        <v>201</v>
      </c>
      <c r="U698">
        <v>1</v>
      </c>
      <c r="V698">
        <f t="shared" si="20"/>
        <v>0</v>
      </c>
      <c r="X698">
        <f t="shared" si="21"/>
        <v>3575</v>
      </c>
    </row>
    <row r="699" spans="1:24">
      <c r="A699" s="1">
        <v>14</v>
      </c>
      <c r="B699">
        <v>9</v>
      </c>
      <c r="C699">
        <v>32</v>
      </c>
      <c r="D699">
        <v>40</v>
      </c>
      <c r="E699">
        <v>3577</v>
      </c>
      <c r="F699">
        <v>62</v>
      </c>
      <c r="G699">
        <v>73</v>
      </c>
      <c r="H699">
        <v>1</v>
      </c>
      <c r="I699">
        <v>93</v>
      </c>
      <c r="J699">
        <v>103</v>
      </c>
      <c r="K699">
        <v>2</v>
      </c>
      <c r="L699">
        <v>121</v>
      </c>
      <c r="M699">
        <v>26</v>
      </c>
      <c r="N699">
        <v>143</v>
      </c>
      <c r="O699">
        <v>151</v>
      </c>
      <c r="P699">
        <v>1</v>
      </c>
      <c r="Q699">
        <v>173</v>
      </c>
      <c r="R699">
        <v>2</v>
      </c>
      <c r="S699">
        <v>191</v>
      </c>
      <c r="T699">
        <v>202</v>
      </c>
      <c r="U699">
        <v>1</v>
      </c>
      <c r="V699">
        <f t="shared" si="20"/>
        <v>0</v>
      </c>
      <c r="X699">
        <f t="shared" si="21"/>
        <v>3577.5</v>
      </c>
    </row>
    <row r="700" spans="1:24">
      <c r="A700" s="1">
        <v>14</v>
      </c>
      <c r="B700">
        <v>48</v>
      </c>
      <c r="C700">
        <v>34</v>
      </c>
      <c r="D700">
        <v>43</v>
      </c>
      <c r="E700">
        <v>3578</v>
      </c>
      <c r="F700">
        <v>65</v>
      </c>
      <c r="G700">
        <v>75</v>
      </c>
      <c r="H700">
        <v>4</v>
      </c>
      <c r="I700">
        <v>93</v>
      </c>
      <c r="J700">
        <v>101</v>
      </c>
      <c r="K700">
        <v>1</v>
      </c>
      <c r="L700">
        <v>121</v>
      </c>
      <c r="M700">
        <v>47</v>
      </c>
      <c r="N700">
        <v>143</v>
      </c>
      <c r="O700">
        <v>152</v>
      </c>
      <c r="P700">
        <v>1</v>
      </c>
      <c r="Q700">
        <v>173</v>
      </c>
      <c r="R700">
        <v>1</v>
      </c>
      <c r="S700">
        <v>192</v>
      </c>
      <c r="T700">
        <v>201</v>
      </c>
      <c r="U700">
        <v>1</v>
      </c>
      <c r="V700">
        <f t="shared" si="20"/>
        <v>0</v>
      </c>
      <c r="X700">
        <f t="shared" si="21"/>
        <v>3584</v>
      </c>
    </row>
    <row r="701" spans="1:24">
      <c r="A701" s="1">
        <v>11</v>
      </c>
      <c r="B701">
        <v>12</v>
      </c>
      <c r="C701">
        <v>32</v>
      </c>
      <c r="D701">
        <v>42</v>
      </c>
      <c r="E701">
        <v>3590</v>
      </c>
      <c r="F701">
        <v>61</v>
      </c>
      <c r="G701">
        <v>73</v>
      </c>
      <c r="H701">
        <v>2</v>
      </c>
      <c r="I701">
        <v>93</v>
      </c>
      <c r="J701">
        <v>102</v>
      </c>
      <c r="K701">
        <v>2</v>
      </c>
      <c r="L701">
        <v>122</v>
      </c>
      <c r="M701">
        <v>29</v>
      </c>
      <c r="N701">
        <v>143</v>
      </c>
      <c r="O701">
        <v>152</v>
      </c>
      <c r="P701">
        <v>1</v>
      </c>
      <c r="Q701">
        <v>172</v>
      </c>
      <c r="R701">
        <v>2</v>
      </c>
      <c r="S701">
        <v>191</v>
      </c>
      <c r="T701">
        <v>201</v>
      </c>
      <c r="U701">
        <v>1</v>
      </c>
      <c r="V701">
        <f t="shared" si="20"/>
        <v>0</v>
      </c>
      <c r="X701">
        <f t="shared" si="21"/>
        <v>3590</v>
      </c>
    </row>
    <row r="702" spans="1:24">
      <c r="A702" s="1">
        <v>12</v>
      </c>
      <c r="B702">
        <v>18</v>
      </c>
      <c r="C702">
        <v>34</v>
      </c>
      <c r="D702">
        <v>49</v>
      </c>
      <c r="E702">
        <v>3590</v>
      </c>
      <c r="F702">
        <v>61</v>
      </c>
      <c r="G702">
        <v>71</v>
      </c>
      <c r="H702">
        <v>3</v>
      </c>
      <c r="I702">
        <v>94</v>
      </c>
      <c r="J702">
        <v>101</v>
      </c>
      <c r="K702">
        <v>3</v>
      </c>
      <c r="L702">
        <v>123</v>
      </c>
      <c r="M702">
        <v>40</v>
      </c>
      <c r="N702">
        <v>143</v>
      </c>
      <c r="O702">
        <v>152</v>
      </c>
      <c r="P702">
        <v>3</v>
      </c>
      <c r="Q702">
        <v>171</v>
      </c>
      <c r="R702">
        <v>2</v>
      </c>
      <c r="S702">
        <v>192</v>
      </c>
      <c r="T702">
        <v>201</v>
      </c>
      <c r="U702">
        <v>1</v>
      </c>
      <c r="V702">
        <f t="shared" si="20"/>
        <v>0</v>
      </c>
      <c r="X702">
        <f t="shared" si="21"/>
        <v>3592</v>
      </c>
    </row>
    <row r="703" spans="1:24">
      <c r="A703" s="1">
        <v>14</v>
      </c>
      <c r="B703">
        <v>15</v>
      </c>
      <c r="C703">
        <v>33</v>
      </c>
      <c r="D703">
        <v>41</v>
      </c>
      <c r="E703">
        <v>3594</v>
      </c>
      <c r="F703">
        <v>61</v>
      </c>
      <c r="G703">
        <v>72</v>
      </c>
      <c r="H703">
        <v>1</v>
      </c>
      <c r="I703">
        <v>92</v>
      </c>
      <c r="J703">
        <v>101</v>
      </c>
      <c r="K703">
        <v>2</v>
      </c>
      <c r="L703">
        <v>122</v>
      </c>
      <c r="M703">
        <v>46</v>
      </c>
      <c r="N703">
        <v>143</v>
      </c>
      <c r="O703">
        <v>152</v>
      </c>
      <c r="P703">
        <v>2</v>
      </c>
      <c r="Q703">
        <v>172</v>
      </c>
      <c r="R703">
        <v>1</v>
      </c>
      <c r="S703">
        <v>191</v>
      </c>
      <c r="T703">
        <v>201</v>
      </c>
      <c r="U703">
        <v>1</v>
      </c>
      <c r="V703">
        <f t="shared" si="20"/>
        <v>0</v>
      </c>
      <c r="X703">
        <f t="shared" si="21"/>
        <v>3594.5</v>
      </c>
    </row>
    <row r="704" spans="1:24">
      <c r="A704" s="1">
        <v>14</v>
      </c>
      <c r="B704">
        <v>36</v>
      </c>
      <c r="C704">
        <v>32</v>
      </c>
      <c r="D704">
        <v>43</v>
      </c>
      <c r="E704">
        <v>3595</v>
      </c>
      <c r="F704">
        <v>61</v>
      </c>
      <c r="G704">
        <v>75</v>
      </c>
      <c r="H704">
        <v>4</v>
      </c>
      <c r="I704">
        <v>93</v>
      </c>
      <c r="J704">
        <v>101</v>
      </c>
      <c r="K704">
        <v>2</v>
      </c>
      <c r="L704">
        <v>123</v>
      </c>
      <c r="M704">
        <v>28</v>
      </c>
      <c r="N704">
        <v>143</v>
      </c>
      <c r="O704">
        <v>152</v>
      </c>
      <c r="P704">
        <v>1</v>
      </c>
      <c r="Q704">
        <v>173</v>
      </c>
      <c r="R704">
        <v>1</v>
      </c>
      <c r="S704">
        <v>191</v>
      </c>
      <c r="T704">
        <v>201</v>
      </c>
      <c r="U704">
        <v>1</v>
      </c>
      <c r="V704">
        <f t="shared" si="20"/>
        <v>0</v>
      </c>
      <c r="X704">
        <f t="shared" si="21"/>
        <v>3597</v>
      </c>
    </row>
    <row r="705" spans="1:24">
      <c r="A705" s="1">
        <v>11</v>
      </c>
      <c r="B705">
        <v>21</v>
      </c>
      <c r="C705">
        <v>32</v>
      </c>
      <c r="D705">
        <v>42</v>
      </c>
      <c r="E705">
        <v>3599</v>
      </c>
      <c r="F705">
        <v>61</v>
      </c>
      <c r="G705">
        <v>74</v>
      </c>
      <c r="H705">
        <v>1</v>
      </c>
      <c r="I705">
        <v>92</v>
      </c>
      <c r="J705">
        <v>101</v>
      </c>
      <c r="K705">
        <v>4</v>
      </c>
      <c r="L705">
        <v>123</v>
      </c>
      <c r="M705">
        <v>26</v>
      </c>
      <c r="N705">
        <v>143</v>
      </c>
      <c r="O705">
        <v>151</v>
      </c>
      <c r="P705">
        <v>1</v>
      </c>
      <c r="Q705">
        <v>172</v>
      </c>
      <c r="R705">
        <v>1</v>
      </c>
      <c r="S705">
        <v>191</v>
      </c>
      <c r="T705">
        <v>201</v>
      </c>
      <c r="U705">
        <v>1</v>
      </c>
      <c r="V705">
        <f t="shared" si="20"/>
        <v>0</v>
      </c>
      <c r="X705">
        <f t="shared" si="21"/>
        <v>3604</v>
      </c>
    </row>
    <row r="706" spans="1:24">
      <c r="A706" s="1">
        <v>14</v>
      </c>
      <c r="B706">
        <v>48</v>
      </c>
      <c r="C706">
        <v>31</v>
      </c>
      <c r="D706">
        <v>49</v>
      </c>
      <c r="E706">
        <v>3609</v>
      </c>
      <c r="F706">
        <v>61</v>
      </c>
      <c r="G706">
        <v>73</v>
      </c>
      <c r="H706">
        <v>1</v>
      </c>
      <c r="I706">
        <v>92</v>
      </c>
      <c r="J706">
        <v>101</v>
      </c>
      <c r="K706">
        <v>1</v>
      </c>
      <c r="L706">
        <v>121</v>
      </c>
      <c r="M706">
        <v>27</v>
      </c>
      <c r="N706">
        <v>142</v>
      </c>
      <c r="O706">
        <v>152</v>
      </c>
      <c r="P706">
        <v>1</v>
      </c>
      <c r="Q706">
        <v>173</v>
      </c>
      <c r="R706">
        <v>1</v>
      </c>
      <c r="S706">
        <v>191</v>
      </c>
      <c r="T706">
        <v>201</v>
      </c>
      <c r="U706">
        <v>1</v>
      </c>
      <c r="V706">
        <f t="shared" ref="V706:V769" si="22">U706-1</f>
        <v>0</v>
      </c>
      <c r="X706">
        <f t="shared" si="21"/>
        <v>3610.5</v>
      </c>
    </row>
    <row r="707" spans="1:24">
      <c r="A707" s="1">
        <v>12</v>
      </c>
      <c r="B707">
        <v>18</v>
      </c>
      <c r="C707">
        <v>34</v>
      </c>
      <c r="D707">
        <v>42</v>
      </c>
      <c r="E707">
        <v>3612</v>
      </c>
      <c r="F707">
        <v>61</v>
      </c>
      <c r="G707">
        <v>75</v>
      </c>
      <c r="H707">
        <v>3</v>
      </c>
      <c r="I707">
        <v>92</v>
      </c>
      <c r="J707">
        <v>101</v>
      </c>
      <c r="K707">
        <v>4</v>
      </c>
      <c r="L707">
        <v>122</v>
      </c>
      <c r="M707">
        <v>37</v>
      </c>
      <c r="N707">
        <v>143</v>
      </c>
      <c r="O707">
        <v>152</v>
      </c>
      <c r="P707">
        <v>1</v>
      </c>
      <c r="Q707">
        <v>173</v>
      </c>
      <c r="R707">
        <v>1</v>
      </c>
      <c r="S707">
        <v>192</v>
      </c>
      <c r="T707">
        <v>201</v>
      </c>
      <c r="U707">
        <v>1</v>
      </c>
      <c r="V707">
        <f t="shared" si="22"/>
        <v>0</v>
      </c>
      <c r="X707">
        <f t="shared" si="21"/>
        <v>3614.5</v>
      </c>
    </row>
    <row r="708" spans="1:24">
      <c r="A708" s="1">
        <v>13</v>
      </c>
      <c r="B708">
        <v>24</v>
      </c>
      <c r="C708">
        <v>34</v>
      </c>
      <c r="D708">
        <v>42</v>
      </c>
      <c r="E708">
        <v>3617</v>
      </c>
      <c r="F708">
        <v>65</v>
      </c>
      <c r="G708">
        <v>75</v>
      </c>
      <c r="H708">
        <v>4</v>
      </c>
      <c r="I708">
        <v>93</v>
      </c>
      <c r="J708">
        <v>102</v>
      </c>
      <c r="K708">
        <v>4</v>
      </c>
      <c r="L708">
        <v>124</v>
      </c>
      <c r="M708">
        <v>20</v>
      </c>
      <c r="N708">
        <v>143</v>
      </c>
      <c r="O708">
        <v>151</v>
      </c>
      <c r="P708">
        <v>2</v>
      </c>
      <c r="Q708">
        <v>173</v>
      </c>
      <c r="R708">
        <v>1</v>
      </c>
      <c r="S708">
        <v>191</v>
      </c>
      <c r="T708">
        <v>201</v>
      </c>
      <c r="U708">
        <v>1</v>
      </c>
      <c r="V708">
        <f t="shared" si="22"/>
        <v>0</v>
      </c>
      <c r="X708">
        <f t="shared" si="21"/>
        <v>3617</v>
      </c>
    </row>
    <row r="709" spans="1:24">
      <c r="A709" s="1">
        <v>12</v>
      </c>
      <c r="B709">
        <v>12</v>
      </c>
      <c r="C709">
        <v>34</v>
      </c>
      <c r="D709">
        <v>42</v>
      </c>
      <c r="E709">
        <v>3617</v>
      </c>
      <c r="F709">
        <v>61</v>
      </c>
      <c r="G709">
        <v>75</v>
      </c>
      <c r="H709">
        <v>1</v>
      </c>
      <c r="I709">
        <v>93</v>
      </c>
      <c r="J709">
        <v>101</v>
      </c>
      <c r="K709">
        <v>4</v>
      </c>
      <c r="L709">
        <v>123</v>
      </c>
      <c r="M709">
        <v>28</v>
      </c>
      <c r="N709">
        <v>143</v>
      </c>
      <c r="O709">
        <v>151</v>
      </c>
      <c r="P709">
        <v>3</v>
      </c>
      <c r="Q709">
        <v>173</v>
      </c>
      <c r="R709">
        <v>1</v>
      </c>
      <c r="S709">
        <v>192</v>
      </c>
      <c r="T709">
        <v>201</v>
      </c>
      <c r="U709">
        <v>1</v>
      </c>
      <c r="V709">
        <f t="shared" si="22"/>
        <v>0</v>
      </c>
      <c r="X709">
        <f t="shared" ref="X709:X772" si="23">(E709+E710)/2</f>
        <v>3618.5</v>
      </c>
    </row>
    <row r="710" spans="1:24">
      <c r="A710" s="1">
        <v>11</v>
      </c>
      <c r="B710">
        <v>36</v>
      </c>
      <c r="C710">
        <v>32</v>
      </c>
      <c r="D710">
        <v>42</v>
      </c>
      <c r="E710">
        <v>3620</v>
      </c>
      <c r="F710">
        <v>61</v>
      </c>
      <c r="G710">
        <v>73</v>
      </c>
      <c r="H710">
        <v>1</v>
      </c>
      <c r="I710">
        <v>93</v>
      </c>
      <c r="J710">
        <v>103</v>
      </c>
      <c r="K710">
        <v>2</v>
      </c>
      <c r="L710">
        <v>122</v>
      </c>
      <c r="M710">
        <v>37</v>
      </c>
      <c r="N710">
        <v>143</v>
      </c>
      <c r="O710">
        <v>152</v>
      </c>
      <c r="P710">
        <v>1</v>
      </c>
      <c r="Q710">
        <v>173</v>
      </c>
      <c r="R710">
        <v>2</v>
      </c>
      <c r="S710">
        <v>191</v>
      </c>
      <c r="T710">
        <v>201</v>
      </c>
      <c r="U710">
        <v>1</v>
      </c>
      <c r="V710">
        <f t="shared" si="22"/>
        <v>0</v>
      </c>
      <c r="X710">
        <f t="shared" si="23"/>
        <v>3620.5</v>
      </c>
    </row>
    <row r="711" spans="1:24">
      <c r="A711" s="1">
        <v>14</v>
      </c>
      <c r="B711">
        <v>24</v>
      </c>
      <c r="C711">
        <v>32</v>
      </c>
      <c r="D711">
        <v>43</v>
      </c>
      <c r="E711">
        <v>3621</v>
      </c>
      <c r="F711">
        <v>62</v>
      </c>
      <c r="G711">
        <v>75</v>
      </c>
      <c r="H711">
        <v>2</v>
      </c>
      <c r="I711">
        <v>93</v>
      </c>
      <c r="J711">
        <v>101</v>
      </c>
      <c r="K711">
        <v>4</v>
      </c>
      <c r="L711">
        <v>123</v>
      </c>
      <c r="M711">
        <v>31</v>
      </c>
      <c r="N711">
        <v>143</v>
      </c>
      <c r="O711">
        <v>152</v>
      </c>
      <c r="P711">
        <v>2</v>
      </c>
      <c r="Q711">
        <v>173</v>
      </c>
      <c r="R711">
        <v>1</v>
      </c>
      <c r="S711">
        <v>191</v>
      </c>
      <c r="T711">
        <v>201</v>
      </c>
      <c r="U711">
        <v>2</v>
      </c>
      <c r="V711">
        <f t="shared" si="22"/>
        <v>1</v>
      </c>
      <c r="X711">
        <f t="shared" si="23"/>
        <v>3621.5</v>
      </c>
    </row>
    <row r="712" spans="1:24">
      <c r="A712" s="1">
        <v>11</v>
      </c>
      <c r="B712">
        <v>30</v>
      </c>
      <c r="C712">
        <v>32</v>
      </c>
      <c r="D712">
        <v>42</v>
      </c>
      <c r="E712">
        <v>3622</v>
      </c>
      <c r="F712">
        <v>64</v>
      </c>
      <c r="G712">
        <v>75</v>
      </c>
      <c r="H712">
        <v>4</v>
      </c>
      <c r="I712">
        <v>92</v>
      </c>
      <c r="J712">
        <v>101</v>
      </c>
      <c r="K712">
        <v>4</v>
      </c>
      <c r="L712">
        <v>122</v>
      </c>
      <c r="M712">
        <v>57</v>
      </c>
      <c r="N712">
        <v>143</v>
      </c>
      <c r="O712">
        <v>151</v>
      </c>
      <c r="P712">
        <v>2</v>
      </c>
      <c r="Q712">
        <v>173</v>
      </c>
      <c r="R712">
        <v>1</v>
      </c>
      <c r="S712">
        <v>192</v>
      </c>
      <c r="T712">
        <v>201</v>
      </c>
      <c r="U712">
        <v>1</v>
      </c>
      <c r="V712">
        <f t="shared" si="22"/>
        <v>0</v>
      </c>
      <c r="X712">
        <f t="shared" si="23"/>
        <v>3627</v>
      </c>
    </row>
    <row r="713" spans="1:24">
      <c r="A713" s="1">
        <v>11</v>
      </c>
      <c r="B713">
        <v>24</v>
      </c>
      <c r="C713">
        <v>31</v>
      </c>
      <c r="D713">
        <v>41</v>
      </c>
      <c r="E713">
        <v>3632</v>
      </c>
      <c r="F713">
        <v>61</v>
      </c>
      <c r="G713">
        <v>73</v>
      </c>
      <c r="H713">
        <v>1</v>
      </c>
      <c r="I713">
        <v>92</v>
      </c>
      <c r="J713">
        <v>103</v>
      </c>
      <c r="K713">
        <v>4</v>
      </c>
      <c r="L713">
        <v>123</v>
      </c>
      <c r="M713">
        <v>22</v>
      </c>
      <c r="N713">
        <v>141</v>
      </c>
      <c r="O713">
        <v>151</v>
      </c>
      <c r="P713">
        <v>1</v>
      </c>
      <c r="Q713">
        <v>173</v>
      </c>
      <c r="R713">
        <v>1</v>
      </c>
      <c r="S713">
        <v>191</v>
      </c>
      <c r="T713">
        <v>202</v>
      </c>
      <c r="U713">
        <v>1</v>
      </c>
      <c r="V713">
        <f t="shared" si="22"/>
        <v>0</v>
      </c>
      <c r="X713">
        <f t="shared" si="23"/>
        <v>3637.5</v>
      </c>
    </row>
    <row r="714" spans="1:24">
      <c r="A714" s="1">
        <v>11</v>
      </c>
      <c r="B714">
        <v>15</v>
      </c>
      <c r="C714">
        <v>33</v>
      </c>
      <c r="D714">
        <v>42</v>
      </c>
      <c r="E714">
        <v>3643</v>
      </c>
      <c r="F714">
        <v>61</v>
      </c>
      <c r="G714">
        <v>75</v>
      </c>
      <c r="H714">
        <v>1</v>
      </c>
      <c r="I714">
        <v>92</v>
      </c>
      <c r="J714">
        <v>101</v>
      </c>
      <c r="K714">
        <v>4</v>
      </c>
      <c r="L714">
        <v>122</v>
      </c>
      <c r="M714">
        <v>27</v>
      </c>
      <c r="N714">
        <v>143</v>
      </c>
      <c r="O714">
        <v>152</v>
      </c>
      <c r="P714">
        <v>2</v>
      </c>
      <c r="Q714">
        <v>172</v>
      </c>
      <c r="R714">
        <v>1</v>
      </c>
      <c r="S714">
        <v>191</v>
      </c>
      <c r="T714">
        <v>201</v>
      </c>
      <c r="U714">
        <v>1</v>
      </c>
      <c r="V714">
        <f t="shared" si="22"/>
        <v>0</v>
      </c>
      <c r="X714">
        <f t="shared" si="23"/>
        <v>3646.5</v>
      </c>
    </row>
    <row r="715" spans="1:24">
      <c r="A715" s="1">
        <v>11</v>
      </c>
      <c r="B715">
        <v>18</v>
      </c>
      <c r="C715">
        <v>32</v>
      </c>
      <c r="D715">
        <v>42</v>
      </c>
      <c r="E715">
        <v>3650</v>
      </c>
      <c r="F715">
        <v>61</v>
      </c>
      <c r="G715">
        <v>72</v>
      </c>
      <c r="H715">
        <v>1</v>
      </c>
      <c r="I715">
        <v>92</v>
      </c>
      <c r="J715">
        <v>101</v>
      </c>
      <c r="K715">
        <v>4</v>
      </c>
      <c r="L715">
        <v>123</v>
      </c>
      <c r="M715">
        <v>22</v>
      </c>
      <c r="N715">
        <v>143</v>
      </c>
      <c r="O715">
        <v>151</v>
      </c>
      <c r="P715">
        <v>1</v>
      </c>
      <c r="Q715">
        <v>173</v>
      </c>
      <c r="R715">
        <v>1</v>
      </c>
      <c r="S715">
        <v>191</v>
      </c>
      <c r="T715">
        <v>201</v>
      </c>
      <c r="U715">
        <v>1</v>
      </c>
      <c r="V715">
        <f t="shared" si="22"/>
        <v>0</v>
      </c>
      <c r="X715">
        <f t="shared" si="23"/>
        <v>3650.5</v>
      </c>
    </row>
    <row r="716" spans="1:24">
      <c r="A716" s="1">
        <v>11</v>
      </c>
      <c r="B716">
        <v>12</v>
      </c>
      <c r="C716">
        <v>32</v>
      </c>
      <c r="D716">
        <v>40</v>
      </c>
      <c r="E716">
        <v>3651</v>
      </c>
      <c r="F716">
        <v>64</v>
      </c>
      <c r="G716">
        <v>73</v>
      </c>
      <c r="H716">
        <v>1</v>
      </c>
      <c r="I716">
        <v>93</v>
      </c>
      <c r="J716">
        <v>101</v>
      </c>
      <c r="K716">
        <v>3</v>
      </c>
      <c r="L716">
        <v>122</v>
      </c>
      <c r="M716">
        <v>31</v>
      </c>
      <c r="N716">
        <v>143</v>
      </c>
      <c r="O716">
        <v>152</v>
      </c>
      <c r="P716">
        <v>1</v>
      </c>
      <c r="Q716">
        <v>173</v>
      </c>
      <c r="R716">
        <v>2</v>
      </c>
      <c r="S716">
        <v>191</v>
      </c>
      <c r="T716">
        <v>201</v>
      </c>
      <c r="U716">
        <v>1</v>
      </c>
      <c r="V716">
        <f t="shared" si="22"/>
        <v>0</v>
      </c>
      <c r="X716">
        <f t="shared" si="23"/>
        <v>3651.5</v>
      </c>
    </row>
    <row r="717" spans="1:24">
      <c r="A717" s="1">
        <v>12</v>
      </c>
      <c r="B717">
        <v>21</v>
      </c>
      <c r="C717">
        <v>34</v>
      </c>
      <c r="D717">
        <v>49</v>
      </c>
      <c r="E717">
        <v>3652</v>
      </c>
      <c r="F717">
        <v>61</v>
      </c>
      <c r="G717">
        <v>74</v>
      </c>
      <c r="H717">
        <v>2</v>
      </c>
      <c r="I717">
        <v>93</v>
      </c>
      <c r="J717">
        <v>101</v>
      </c>
      <c r="K717">
        <v>3</v>
      </c>
      <c r="L717">
        <v>122</v>
      </c>
      <c r="M717">
        <v>27</v>
      </c>
      <c r="N717">
        <v>143</v>
      </c>
      <c r="O717">
        <v>152</v>
      </c>
      <c r="P717">
        <v>2</v>
      </c>
      <c r="Q717">
        <v>173</v>
      </c>
      <c r="R717">
        <v>1</v>
      </c>
      <c r="S717">
        <v>191</v>
      </c>
      <c r="T717">
        <v>201</v>
      </c>
      <c r="U717">
        <v>1</v>
      </c>
      <c r="V717">
        <f t="shared" si="22"/>
        <v>0</v>
      </c>
      <c r="X717">
        <f t="shared" si="23"/>
        <v>3654</v>
      </c>
    </row>
    <row r="718" spans="1:24">
      <c r="A718" s="1">
        <v>13</v>
      </c>
      <c r="B718">
        <v>30</v>
      </c>
      <c r="C718">
        <v>34</v>
      </c>
      <c r="D718">
        <v>43</v>
      </c>
      <c r="E718">
        <v>3656</v>
      </c>
      <c r="F718">
        <v>65</v>
      </c>
      <c r="G718">
        <v>75</v>
      </c>
      <c r="H718">
        <v>4</v>
      </c>
      <c r="I718">
        <v>93</v>
      </c>
      <c r="J718">
        <v>101</v>
      </c>
      <c r="K718">
        <v>4</v>
      </c>
      <c r="L718">
        <v>122</v>
      </c>
      <c r="M718">
        <v>49</v>
      </c>
      <c r="N718">
        <v>142</v>
      </c>
      <c r="O718">
        <v>152</v>
      </c>
      <c r="P718">
        <v>2</v>
      </c>
      <c r="Q718">
        <v>172</v>
      </c>
      <c r="R718">
        <v>1</v>
      </c>
      <c r="S718">
        <v>191</v>
      </c>
      <c r="T718">
        <v>201</v>
      </c>
      <c r="U718">
        <v>1</v>
      </c>
      <c r="V718">
        <f t="shared" si="22"/>
        <v>0</v>
      </c>
      <c r="X718">
        <f t="shared" si="23"/>
        <v>3658</v>
      </c>
    </row>
    <row r="719" spans="1:24">
      <c r="A719" s="1">
        <v>11</v>
      </c>
      <c r="B719">
        <v>24</v>
      </c>
      <c r="C719">
        <v>32</v>
      </c>
      <c r="D719">
        <v>43</v>
      </c>
      <c r="E719">
        <v>3660</v>
      </c>
      <c r="F719">
        <v>61</v>
      </c>
      <c r="G719">
        <v>73</v>
      </c>
      <c r="H719">
        <v>2</v>
      </c>
      <c r="I719">
        <v>92</v>
      </c>
      <c r="J719">
        <v>101</v>
      </c>
      <c r="K719">
        <v>4</v>
      </c>
      <c r="L719">
        <v>123</v>
      </c>
      <c r="M719">
        <v>28</v>
      </c>
      <c r="N719">
        <v>143</v>
      </c>
      <c r="O719">
        <v>152</v>
      </c>
      <c r="P719">
        <v>1</v>
      </c>
      <c r="Q719">
        <v>173</v>
      </c>
      <c r="R719">
        <v>1</v>
      </c>
      <c r="S719">
        <v>191</v>
      </c>
      <c r="T719">
        <v>201</v>
      </c>
      <c r="U719">
        <v>1</v>
      </c>
      <c r="V719">
        <f t="shared" si="22"/>
        <v>0</v>
      </c>
      <c r="X719">
        <f t="shared" si="23"/>
        <v>3668</v>
      </c>
    </row>
    <row r="720" spans="1:24">
      <c r="A720" s="1">
        <v>11</v>
      </c>
      <c r="B720">
        <v>6</v>
      </c>
      <c r="C720">
        <v>34</v>
      </c>
      <c r="D720">
        <v>40</v>
      </c>
      <c r="E720">
        <v>3676</v>
      </c>
      <c r="F720">
        <v>61</v>
      </c>
      <c r="G720">
        <v>73</v>
      </c>
      <c r="H720">
        <v>1</v>
      </c>
      <c r="I720">
        <v>93</v>
      </c>
      <c r="J720">
        <v>101</v>
      </c>
      <c r="K720">
        <v>3</v>
      </c>
      <c r="L720">
        <v>121</v>
      </c>
      <c r="M720">
        <v>37</v>
      </c>
      <c r="N720">
        <v>143</v>
      </c>
      <c r="O720">
        <v>151</v>
      </c>
      <c r="P720">
        <v>3</v>
      </c>
      <c r="Q720">
        <v>173</v>
      </c>
      <c r="R720">
        <v>2</v>
      </c>
      <c r="S720">
        <v>191</v>
      </c>
      <c r="T720">
        <v>201</v>
      </c>
      <c r="U720">
        <v>1</v>
      </c>
      <c r="V720">
        <f t="shared" si="22"/>
        <v>0</v>
      </c>
      <c r="X720">
        <f t="shared" si="23"/>
        <v>3693.5</v>
      </c>
    </row>
    <row r="721" spans="1:24">
      <c r="A721" s="1">
        <v>12</v>
      </c>
      <c r="B721">
        <v>36</v>
      </c>
      <c r="C721">
        <v>32</v>
      </c>
      <c r="D721">
        <v>46</v>
      </c>
      <c r="E721">
        <v>3711</v>
      </c>
      <c r="F721">
        <v>65</v>
      </c>
      <c r="G721">
        <v>73</v>
      </c>
      <c r="H721">
        <v>2</v>
      </c>
      <c r="I721">
        <v>94</v>
      </c>
      <c r="J721">
        <v>101</v>
      </c>
      <c r="K721">
        <v>2</v>
      </c>
      <c r="L721">
        <v>123</v>
      </c>
      <c r="M721">
        <v>27</v>
      </c>
      <c r="N721">
        <v>143</v>
      </c>
      <c r="O721">
        <v>152</v>
      </c>
      <c r="P721">
        <v>1</v>
      </c>
      <c r="Q721">
        <v>173</v>
      </c>
      <c r="R721">
        <v>1</v>
      </c>
      <c r="S721">
        <v>191</v>
      </c>
      <c r="T721">
        <v>201</v>
      </c>
      <c r="U721">
        <v>1</v>
      </c>
      <c r="V721">
        <f t="shared" si="22"/>
        <v>0</v>
      </c>
      <c r="X721">
        <f t="shared" si="23"/>
        <v>3730</v>
      </c>
    </row>
    <row r="722" spans="1:24">
      <c r="A722" s="1">
        <v>13</v>
      </c>
      <c r="B722">
        <v>24</v>
      </c>
      <c r="C722">
        <v>32</v>
      </c>
      <c r="D722">
        <v>42</v>
      </c>
      <c r="E722">
        <v>3749</v>
      </c>
      <c r="F722">
        <v>61</v>
      </c>
      <c r="G722">
        <v>72</v>
      </c>
      <c r="H722">
        <v>2</v>
      </c>
      <c r="I722">
        <v>92</v>
      </c>
      <c r="J722">
        <v>101</v>
      </c>
      <c r="K722">
        <v>4</v>
      </c>
      <c r="L722">
        <v>123</v>
      </c>
      <c r="M722">
        <v>26</v>
      </c>
      <c r="N722">
        <v>143</v>
      </c>
      <c r="O722">
        <v>152</v>
      </c>
      <c r="P722">
        <v>1</v>
      </c>
      <c r="Q722">
        <v>173</v>
      </c>
      <c r="R722">
        <v>1</v>
      </c>
      <c r="S722">
        <v>191</v>
      </c>
      <c r="T722">
        <v>201</v>
      </c>
      <c r="U722">
        <v>1</v>
      </c>
      <c r="V722">
        <f t="shared" si="22"/>
        <v>0</v>
      </c>
      <c r="X722">
        <f t="shared" si="23"/>
        <v>3753</v>
      </c>
    </row>
    <row r="723" spans="1:24">
      <c r="A723" s="1">
        <v>14</v>
      </c>
      <c r="B723">
        <v>24</v>
      </c>
      <c r="C723">
        <v>32</v>
      </c>
      <c r="D723">
        <v>40</v>
      </c>
      <c r="E723">
        <v>3757</v>
      </c>
      <c r="F723">
        <v>61</v>
      </c>
      <c r="G723">
        <v>75</v>
      </c>
      <c r="H723">
        <v>4</v>
      </c>
      <c r="I723">
        <v>92</v>
      </c>
      <c r="J723">
        <v>102</v>
      </c>
      <c r="K723">
        <v>4</v>
      </c>
      <c r="L723">
        <v>124</v>
      </c>
      <c r="M723">
        <v>62</v>
      </c>
      <c r="N723">
        <v>143</v>
      </c>
      <c r="O723">
        <v>153</v>
      </c>
      <c r="P723">
        <v>1</v>
      </c>
      <c r="Q723">
        <v>173</v>
      </c>
      <c r="R723">
        <v>1</v>
      </c>
      <c r="S723">
        <v>192</v>
      </c>
      <c r="T723">
        <v>201</v>
      </c>
      <c r="U723">
        <v>1</v>
      </c>
      <c r="V723">
        <f t="shared" si="22"/>
        <v>0</v>
      </c>
      <c r="X723">
        <f t="shared" si="23"/>
        <v>3757.5</v>
      </c>
    </row>
    <row r="724" spans="1:24">
      <c r="A724" s="1">
        <v>12</v>
      </c>
      <c r="B724">
        <v>24</v>
      </c>
      <c r="C724">
        <v>32</v>
      </c>
      <c r="D724">
        <v>43</v>
      </c>
      <c r="E724">
        <v>3758</v>
      </c>
      <c r="F724">
        <v>63</v>
      </c>
      <c r="G724">
        <v>71</v>
      </c>
      <c r="H724">
        <v>1</v>
      </c>
      <c r="I724">
        <v>92</v>
      </c>
      <c r="J724">
        <v>101</v>
      </c>
      <c r="K724">
        <v>4</v>
      </c>
      <c r="L724">
        <v>124</v>
      </c>
      <c r="M724">
        <v>23</v>
      </c>
      <c r="N724">
        <v>143</v>
      </c>
      <c r="O724">
        <v>151</v>
      </c>
      <c r="P724">
        <v>1</v>
      </c>
      <c r="Q724">
        <v>171</v>
      </c>
      <c r="R724">
        <v>1</v>
      </c>
      <c r="S724">
        <v>191</v>
      </c>
      <c r="T724">
        <v>201</v>
      </c>
      <c r="U724">
        <v>1</v>
      </c>
      <c r="V724">
        <f t="shared" si="22"/>
        <v>0</v>
      </c>
      <c r="X724">
        <f t="shared" si="23"/>
        <v>3760.5</v>
      </c>
    </row>
    <row r="725" spans="1:24">
      <c r="A725" s="1">
        <v>11</v>
      </c>
      <c r="B725">
        <v>21</v>
      </c>
      <c r="C725">
        <v>32</v>
      </c>
      <c r="D725">
        <v>40</v>
      </c>
      <c r="E725">
        <v>3763</v>
      </c>
      <c r="F725">
        <v>65</v>
      </c>
      <c r="G725">
        <v>74</v>
      </c>
      <c r="H725">
        <v>2</v>
      </c>
      <c r="I725">
        <v>93</v>
      </c>
      <c r="J725">
        <v>102</v>
      </c>
      <c r="K725">
        <v>2</v>
      </c>
      <c r="L725">
        <v>121</v>
      </c>
      <c r="M725">
        <v>24</v>
      </c>
      <c r="N725">
        <v>143</v>
      </c>
      <c r="O725">
        <v>152</v>
      </c>
      <c r="P725">
        <v>1</v>
      </c>
      <c r="Q725">
        <v>172</v>
      </c>
      <c r="R725">
        <v>1</v>
      </c>
      <c r="S725">
        <v>191</v>
      </c>
      <c r="T725">
        <v>202</v>
      </c>
      <c r="U725">
        <v>1</v>
      </c>
      <c r="V725">
        <f t="shared" si="22"/>
        <v>0</v>
      </c>
      <c r="X725">
        <f t="shared" si="23"/>
        <v>3770</v>
      </c>
    </row>
    <row r="726" spans="1:24">
      <c r="A726" s="1">
        <v>14</v>
      </c>
      <c r="B726">
        <v>24</v>
      </c>
      <c r="C726">
        <v>34</v>
      </c>
      <c r="D726">
        <v>42</v>
      </c>
      <c r="E726">
        <v>3777</v>
      </c>
      <c r="F726">
        <v>64</v>
      </c>
      <c r="G726">
        <v>73</v>
      </c>
      <c r="H726">
        <v>4</v>
      </c>
      <c r="I726">
        <v>93</v>
      </c>
      <c r="J726">
        <v>101</v>
      </c>
      <c r="K726">
        <v>4</v>
      </c>
      <c r="L726">
        <v>121</v>
      </c>
      <c r="M726">
        <v>50</v>
      </c>
      <c r="N726">
        <v>143</v>
      </c>
      <c r="O726">
        <v>152</v>
      </c>
      <c r="P726">
        <v>1</v>
      </c>
      <c r="Q726">
        <v>173</v>
      </c>
      <c r="R726">
        <v>1</v>
      </c>
      <c r="S726">
        <v>192</v>
      </c>
      <c r="T726">
        <v>201</v>
      </c>
      <c r="U726">
        <v>1</v>
      </c>
      <c r="V726">
        <f t="shared" si="22"/>
        <v>0</v>
      </c>
      <c r="X726">
        <f t="shared" si="23"/>
        <v>3778.5</v>
      </c>
    </row>
    <row r="727" spans="1:24">
      <c r="A727" s="1">
        <v>14</v>
      </c>
      <c r="B727">
        <v>18</v>
      </c>
      <c r="C727">
        <v>34</v>
      </c>
      <c r="D727">
        <v>42</v>
      </c>
      <c r="E727">
        <v>3780</v>
      </c>
      <c r="F727">
        <v>61</v>
      </c>
      <c r="G727">
        <v>72</v>
      </c>
      <c r="H727">
        <v>3</v>
      </c>
      <c r="I727">
        <v>91</v>
      </c>
      <c r="J727">
        <v>101</v>
      </c>
      <c r="K727">
        <v>2</v>
      </c>
      <c r="L727">
        <v>123</v>
      </c>
      <c r="M727">
        <v>35</v>
      </c>
      <c r="N727">
        <v>143</v>
      </c>
      <c r="O727">
        <v>152</v>
      </c>
      <c r="P727">
        <v>2</v>
      </c>
      <c r="Q727">
        <v>174</v>
      </c>
      <c r="R727">
        <v>1</v>
      </c>
      <c r="S727">
        <v>192</v>
      </c>
      <c r="T727">
        <v>201</v>
      </c>
      <c r="U727">
        <v>1</v>
      </c>
      <c r="V727">
        <f t="shared" si="22"/>
        <v>0</v>
      </c>
      <c r="X727">
        <f t="shared" si="23"/>
        <v>3792</v>
      </c>
    </row>
    <row r="728" spans="1:24">
      <c r="A728" s="1">
        <v>12</v>
      </c>
      <c r="B728">
        <v>36</v>
      </c>
      <c r="C728">
        <v>30</v>
      </c>
      <c r="D728">
        <v>43</v>
      </c>
      <c r="E728">
        <v>3804</v>
      </c>
      <c r="F728">
        <v>61</v>
      </c>
      <c r="G728">
        <v>73</v>
      </c>
      <c r="H728">
        <v>4</v>
      </c>
      <c r="I728">
        <v>92</v>
      </c>
      <c r="J728">
        <v>101</v>
      </c>
      <c r="K728">
        <v>1</v>
      </c>
      <c r="L728">
        <v>123</v>
      </c>
      <c r="M728">
        <v>42</v>
      </c>
      <c r="N728">
        <v>143</v>
      </c>
      <c r="O728">
        <v>152</v>
      </c>
      <c r="P728">
        <v>1</v>
      </c>
      <c r="Q728">
        <v>173</v>
      </c>
      <c r="R728">
        <v>1</v>
      </c>
      <c r="S728">
        <v>192</v>
      </c>
      <c r="T728">
        <v>201</v>
      </c>
      <c r="U728">
        <v>2</v>
      </c>
      <c r="V728">
        <f t="shared" si="22"/>
        <v>1</v>
      </c>
      <c r="X728">
        <f t="shared" si="23"/>
        <v>3808</v>
      </c>
    </row>
    <row r="729" spans="1:24">
      <c r="A729" s="1">
        <v>14</v>
      </c>
      <c r="B729">
        <v>15</v>
      </c>
      <c r="C729">
        <v>32</v>
      </c>
      <c r="D729">
        <v>41</v>
      </c>
      <c r="E729">
        <v>3812</v>
      </c>
      <c r="F729">
        <v>62</v>
      </c>
      <c r="G729">
        <v>72</v>
      </c>
      <c r="H729">
        <v>1</v>
      </c>
      <c r="I729">
        <v>92</v>
      </c>
      <c r="J729">
        <v>101</v>
      </c>
      <c r="K729">
        <v>4</v>
      </c>
      <c r="L729">
        <v>123</v>
      </c>
      <c r="M729">
        <v>23</v>
      </c>
      <c r="N729">
        <v>143</v>
      </c>
      <c r="O729">
        <v>152</v>
      </c>
      <c r="P729">
        <v>1</v>
      </c>
      <c r="Q729">
        <v>173</v>
      </c>
      <c r="R729">
        <v>1</v>
      </c>
      <c r="S729">
        <v>192</v>
      </c>
      <c r="T729">
        <v>201</v>
      </c>
      <c r="U729">
        <v>1</v>
      </c>
      <c r="V729">
        <f t="shared" si="22"/>
        <v>0</v>
      </c>
      <c r="X729">
        <f t="shared" si="23"/>
        <v>3822</v>
      </c>
    </row>
    <row r="730" spans="1:24">
      <c r="A730" s="1">
        <v>12</v>
      </c>
      <c r="B730">
        <v>30</v>
      </c>
      <c r="C730">
        <v>32</v>
      </c>
      <c r="D730">
        <v>42</v>
      </c>
      <c r="E730">
        <v>3832</v>
      </c>
      <c r="F730">
        <v>61</v>
      </c>
      <c r="G730">
        <v>72</v>
      </c>
      <c r="H730">
        <v>2</v>
      </c>
      <c r="I730">
        <v>94</v>
      </c>
      <c r="J730">
        <v>101</v>
      </c>
      <c r="K730">
        <v>1</v>
      </c>
      <c r="L730">
        <v>122</v>
      </c>
      <c r="M730">
        <v>22</v>
      </c>
      <c r="N730">
        <v>143</v>
      </c>
      <c r="O730">
        <v>152</v>
      </c>
      <c r="P730">
        <v>1</v>
      </c>
      <c r="Q730">
        <v>173</v>
      </c>
      <c r="R730">
        <v>1</v>
      </c>
      <c r="S730">
        <v>191</v>
      </c>
      <c r="T730">
        <v>201</v>
      </c>
      <c r="U730">
        <v>1</v>
      </c>
      <c r="V730">
        <f t="shared" si="22"/>
        <v>0</v>
      </c>
      <c r="X730">
        <f t="shared" si="23"/>
        <v>3832</v>
      </c>
    </row>
    <row r="731" spans="1:24">
      <c r="A731" s="1">
        <v>14</v>
      </c>
      <c r="B731">
        <v>9</v>
      </c>
      <c r="C731">
        <v>32</v>
      </c>
      <c r="D731">
        <v>46</v>
      </c>
      <c r="E731">
        <v>3832</v>
      </c>
      <c r="F731">
        <v>65</v>
      </c>
      <c r="G731">
        <v>75</v>
      </c>
      <c r="H731">
        <v>1</v>
      </c>
      <c r="I731">
        <v>93</v>
      </c>
      <c r="J731">
        <v>101</v>
      </c>
      <c r="K731">
        <v>4</v>
      </c>
      <c r="L731">
        <v>121</v>
      </c>
      <c r="M731">
        <v>64</v>
      </c>
      <c r="N731">
        <v>143</v>
      </c>
      <c r="O731">
        <v>152</v>
      </c>
      <c r="P731">
        <v>1</v>
      </c>
      <c r="Q731">
        <v>172</v>
      </c>
      <c r="R731">
        <v>1</v>
      </c>
      <c r="S731">
        <v>191</v>
      </c>
      <c r="T731">
        <v>201</v>
      </c>
      <c r="U731">
        <v>1</v>
      </c>
      <c r="V731">
        <f t="shared" si="22"/>
        <v>0</v>
      </c>
      <c r="X731">
        <f t="shared" si="23"/>
        <v>3833.5</v>
      </c>
    </row>
    <row r="732" spans="1:24">
      <c r="A732" s="1">
        <v>14</v>
      </c>
      <c r="B732">
        <v>36</v>
      </c>
      <c r="C732">
        <v>32</v>
      </c>
      <c r="D732">
        <v>43</v>
      </c>
      <c r="E732">
        <v>3835</v>
      </c>
      <c r="F732">
        <v>65</v>
      </c>
      <c r="G732">
        <v>75</v>
      </c>
      <c r="H732">
        <v>2</v>
      </c>
      <c r="I732">
        <v>92</v>
      </c>
      <c r="J732">
        <v>101</v>
      </c>
      <c r="K732">
        <v>4</v>
      </c>
      <c r="L732">
        <v>121</v>
      </c>
      <c r="M732">
        <v>45</v>
      </c>
      <c r="N732">
        <v>143</v>
      </c>
      <c r="O732">
        <v>152</v>
      </c>
      <c r="P732">
        <v>1</v>
      </c>
      <c r="Q732">
        <v>172</v>
      </c>
      <c r="R732">
        <v>1</v>
      </c>
      <c r="S732">
        <v>192</v>
      </c>
      <c r="T732">
        <v>201</v>
      </c>
      <c r="U732">
        <v>1</v>
      </c>
      <c r="V732">
        <f t="shared" si="22"/>
        <v>0</v>
      </c>
      <c r="X732">
        <f t="shared" si="23"/>
        <v>3839.5</v>
      </c>
    </row>
    <row r="733" spans="1:24">
      <c r="A733" s="1">
        <v>12</v>
      </c>
      <c r="B733">
        <v>48</v>
      </c>
      <c r="C733">
        <v>30</v>
      </c>
      <c r="D733">
        <v>49</v>
      </c>
      <c r="E733">
        <v>3844</v>
      </c>
      <c r="F733">
        <v>62</v>
      </c>
      <c r="G733">
        <v>74</v>
      </c>
      <c r="H733">
        <v>4</v>
      </c>
      <c r="I733">
        <v>93</v>
      </c>
      <c r="J733">
        <v>101</v>
      </c>
      <c r="K733">
        <v>4</v>
      </c>
      <c r="L733">
        <v>124</v>
      </c>
      <c r="M733">
        <v>34</v>
      </c>
      <c r="N733">
        <v>143</v>
      </c>
      <c r="O733">
        <v>153</v>
      </c>
      <c r="P733">
        <v>1</v>
      </c>
      <c r="Q733">
        <v>172</v>
      </c>
      <c r="R733">
        <v>2</v>
      </c>
      <c r="S733">
        <v>191</v>
      </c>
      <c r="T733">
        <v>201</v>
      </c>
      <c r="U733">
        <v>2</v>
      </c>
      <c r="V733">
        <f t="shared" si="22"/>
        <v>1</v>
      </c>
      <c r="X733">
        <f t="shared" si="23"/>
        <v>3847</v>
      </c>
    </row>
    <row r="734" spans="1:24">
      <c r="A734" s="1">
        <v>14</v>
      </c>
      <c r="B734">
        <v>18</v>
      </c>
      <c r="C734">
        <v>34</v>
      </c>
      <c r="D734">
        <v>41</v>
      </c>
      <c r="E734">
        <v>3850</v>
      </c>
      <c r="F734">
        <v>61</v>
      </c>
      <c r="G734">
        <v>74</v>
      </c>
      <c r="H734">
        <v>3</v>
      </c>
      <c r="I734">
        <v>93</v>
      </c>
      <c r="J734">
        <v>101</v>
      </c>
      <c r="K734">
        <v>1</v>
      </c>
      <c r="L734">
        <v>123</v>
      </c>
      <c r="M734">
        <v>27</v>
      </c>
      <c r="N734">
        <v>143</v>
      </c>
      <c r="O734">
        <v>152</v>
      </c>
      <c r="P734">
        <v>2</v>
      </c>
      <c r="Q734">
        <v>173</v>
      </c>
      <c r="R734">
        <v>1</v>
      </c>
      <c r="S734">
        <v>191</v>
      </c>
      <c r="T734">
        <v>201</v>
      </c>
      <c r="U734">
        <v>1</v>
      </c>
      <c r="V734">
        <f t="shared" si="22"/>
        <v>0</v>
      </c>
      <c r="X734">
        <f t="shared" si="23"/>
        <v>3853.5</v>
      </c>
    </row>
    <row r="735" spans="1:24">
      <c r="A735" s="1">
        <v>11</v>
      </c>
      <c r="B735">
        <v>30</v>
      </c>
      <c r="C735">
        <v>32</v>
      </c>
      <c r="D735">
        <v>41</v>
      </c>
      <c r="E735">
        <v>3857</v>
      </c>
      <c r="F735">
        <v>61</v>
      </c>
      <c r="G735">
        <v>73</v>
      </c>
      <c r="H735">
        <v>4</v>
      </c>
      <c r="I735">
        <v>91</v>
      </c>
      <c r="J735">
        <v>101</v>
      </c>
      <c r="K735">
        <v>4</v>
      </c>
      <c r="L735">
        <v>122</v>
      </c>
      <c r="M735">
        <v>40</v>
      </c>
      <c r="N735">
        <v>143</v>
      </c>
      <c r="O735">
        <v>152</v>
      </c>
      <c r="P735">
        <v>1</v>
      </c>
      <c r="Q735">
        <v>174</v>
      </c>
      <c r="R735">
        <v>1</v>
      </c>
      <c r="S735">
        <v>192</v>
      </c>
      <c r="T735">
        <v>201</v>
      </c>
      <c r="U735">
        <v>1</v>
      </c>
      <c r="V735">
        <f t="shared" si="22"/>
        <v>0</v>
      </c>
      <c r="X735">
        <f t="shared" si="23"/>
        <v>3860</v>
      </c>
    </row>
    <row r="736" spans="1:24">
      <c r="A736" s="1">
        <v>14</v>
      </c>
      <c r="B736">
        <v>24</v>
      </c>
      <c r="C736">
        <v>33</v>
      </c>
      <c r="D736">
        <v>49</v>
      </c>
      <c r="E736">
        <v>3863</v>
      </c>
      <c r="F736">
        <v>61</v>
      </c>
      <c r="G736">
        <v>73</v>
      </c>
      <c r="H736">
        <v>1</v>
      </c>
      <c r="I736">
        <v>93</v>
      </c>
      <c r="J736">
        <v>101</v>
      </c>
      <c r="K736">
        <v>2</v>
      </c>
      <c r="L736">
        <v>124</v>
      </c>
      <c r="M736">
        <v>32</v>
      </c>
      <c r="N736">
        <v>143</v>
      </c>
      <c r="O736">
        <v>153</v>
      </c>
      <c r="P736">
        <v>1</v>
      </c>
      <c r="Q736">
        <v>173</v>
      </c>
      <c r="R736">
        <v>1</v>
      </c>
      <c r="S736">
        <v>191</v>
      </c>
      <c r="T736">
        <v>201</v>
      </c>
      <c r="U736">
        <v>1</v>
      </c>
      <c r="V736">
        <f t="shared" si="22"/>
        <v>0</v>
      </c>
      <c r="X736">
        <f t="shared" si="23"/>
        <v>3865.5</v>
      </c>
    </row>
    <row r="737" spans="1:24">
      <c r="A737" s="1">
        <v>14</v>
      </c>
      <c r="B737">
        <v>24</v>
      </c>
      <c r="C737">
        <v>34</v>
      </c>
      <c r="D737">
        <v>41</v>
      </c>
      <c r="E737">
        <v>3868</v>
      </c>
      <c r="F737">
        <v>61</v>
      </c>
      <c r="G737">
        <v>75</v>
      </c>
      <c r="H737">
        <v>4</v>
      </c>
      <c r="I737">
        <v>92</v>
      </c>
      <c r="J737">
        <v>101</v>
      </c>
      <c r="K737">
        <v>2</v>
      </c>
      <c r="L737">
        <v>123</v>
      </c>
      <c r="M737">
        <v>41</v>
      </c>
      <c r="N737">
        <v>143</v>
      </c>
      <c r="O737">
        <v>151</v>
      </c>
      <c r="P737">
        <v>2</v>
      </c>
      <c r="Q737">
        <v>174</v>
      </c>
      <c r="R737">
        <v>1</v>
      </c>
      <c r="S737">
        <v>192</v>
      </c>
      <c r="T737">
        <v>201</v>
      </c>
      <c r="U737">
        <v>1</v>
      </c>
      <c r="V737">
        <f t="shared" si="22"/>
        <v>0</v>
      </c>
      <c r="X737">
        <f t="shared" si="23"/>
        <v>3870</v>
      </c>
    </row>
    <row r="738" spans="1:24">
      <c r="A738" s="1">
        <v>12</v>
      </c>
      <c r="B738">
        <v>18</v>
      </c>
      <c r="C738">
        <v>32</v>
      </c>
      <c r="D738">
        <v>45</v>
      </c>
      <c r="E738">
        <v>3872</v>
      </c>
      <c r="F738">
        <v>61</v>
      </c>
      <c r="G738">
        <v>71</v>
      </c>
      <c r="H738">
        <v>2</v>
      </c>
      <c r="I738">
        <v>92</v>
      </c>
      <c r="J738">
        <v>101</v>
      </c>
      <c r="K738">
        <v>4</v>
      </c>
      <c r="L738">
        <v>123</v>
      </c>
      <c r="M738">
        <v>67</v>
      </c>
      <c r="N738">
        <v>143</v>
      </c>
      <c r="O738">
        <v>152</v>
      </c>
      <c r="P738">
        <v>1</v>
      </c>
      <c r="Q738">
        <v>173</v>
      </c>
      <c r="R738">
        <v>1</v>
      </c>
      <c r="S738">
        <v>192</v>
      </c>
      <c r="T738">
        <v>201</v>
      </c>
      <c r="U738">
        <v>1</v>
      </c>
      <c r="V738">
        <f t="shared" si="22"/>
        <v>0</v>
      </c>
      <c r="X738">
        <f t="shared" si="23"/>
        <v>3875</v>
      </c>
    </row>
    <row r="739" spans="1:24">
      <c r="A739" s="1">
        <v>12</v>
      </c>
      <c r="B739">
        <v>24</v>
      </c>
      <c r="C739">
        <v>34</v>
      </c>
      <c r="D739">
        <v>40</v>
      </c>
      <c r="E739">
        <v>3878</v>
      </c>
      <c r="F739">
        <v>62</v>
      </c>
      <c r="G739">
        <v>72</v>
      </c>
      <c r="H739">
        <v>4</v>
      </c>
      <c r="I739">
        <v>91</v>
      </c>
      <c r="J739">
        <v>101</v>
      </c>
      <c r="K739">
        <v>2</v>
      </c>
      <c r="L739">
        <v>123</v>
      </c>
      <c r="M739">
        <v>37</v>
      </c>
      <c r="N739">
        <v>143</v>
      </c>
      <c r="O739">
        <v>152</v>
      </c>
      <c r="P739">
        <v>1</v>
      </c>
      <c r="Q739">
        <v>173</v>
      </c>
      <c r="R739">
        <v>1</v>
      </c>
      <c r="S739">
        <v>192</v>
      </c>
      <c r="T739">
        <v>201</v>
      </c>
      <c r="U739">
        <v>1</v>
      </c>
      <c r="V739">
        <f t="shared" si="22"/>
        <v>0</v>
      </c>
      <c r="X739">
        <f t="shared" si="23"/>
        <v>3891.5</v>
      </c>
    </row>
    <row r="740" spans="1:24">
      <c r="A740" s="1">
        <v>11</v>
      </c>
      <c r="B740">
        <v>11</v>
      </c>
      <c r="C740">
        <v>34</v>
      </c>
      <c r="D740">
        <v>40</v>
      </c>
      <c r="E740">
        <v>3905</v>
      </c>
      <c r="F740">
        <v>61</v>
      </c>
      <c r="G740">
        <v>73</v>
      </c>
      <c r="H740">
        <v>2</v>
      </c>
      <c r="I740">
        <v>93</v>
      </c>
      <c r="J740">
        <v>101</v>
      </c>
      <c r="K740">
        <v>2</v>
      </c>
      <c r="L740">
        <v>121</v>
      </c>
      <c r="M740">
        <v>36</v>
      </c>
      <c r="N740">
        <v>143</v>
      </c>
      <c r="O740">
        <v>151</v>
      </c>
      <c r="P740">
        <v>2</v>
      </c>
      <c r="Q740">
        <v>173</v>
      </c>
      <c r="R740">
        <v>2</v>
      </c>
      <c r="S740">
        <v>191</v>
      </c>
      <c r="T740">
        <v>201</v>
      </c>
      <c r="U740">
        <v>1</v>
      </c>
      <c r="V740">
        <f t="shared" si="22"/>
        <v>0</v>
      </c>
      <c r="X740">
        <f t="shared" si="23"/>
        <v>3909</v>
      </c>
    </row>
    <row r="741" spans="1:24">
      <c r="A741" s="1">
        <v>13</v>
      </c>
      <c r="B741">
        <v>36</v>
      </c>
      <c r="C741">
        <v>32</v>
      </c>
      <c r="D741">
        <v>43</v>
      </c>
      <c r="E741">
        <v>3913</v>
      </c>
      <c r="F741">
        <v>61</v>
      </c>
      <c r="G741">
        <v>73</v>
      </c>
      <c r="H741">
        <v>2</v>
      </c>
      <c r="I741">
        <v>93</v>
      </c>
      <c r="J741">
        <v>101</v>
      </c>
      <c r="K741">
        <v>2</v>
      </c>
      <c r="L741">
        <v>121</v>
      </c>
      <c r="M741">
        <v>23</v>
      </c>
      <c r="N741">
        <v>143</v>
      </c>
      <c r="O741">
        <v>152</v>
      </c>
      <c r="P741">
        <v>1</v>
      </c>
      <c r="Q741">
        <v>173</v>
      </c>
      <c r="R741">
        <v>1</v>
      </c>
      <c r="S741">
        <v>192</v>
      </c>
      <c r="T741">
        <v>201</v>
      </c>
      <c r="U741">
        <v>1</v>
      </c>
      <c r="V741">
        <f t="shared" si="22"/>
        <v>0</v>
      </c>
      <c r="X741">
        <f t="shared" si="23"/>
        <v>3913.5</v>
      </c>
    </row>
    <row r="742" spans="1:24">
      <c r="A742" s="1">
        <v>14</v>
      </c>
      <c r="B742">
        <v>48</v>
      </c>
      <c r="C742">
        <v>32</v>
      </c>
      <c r="D742">
        <v>49</v>
      </c>
      <c r="E742">
        <v>3914</v>
      </c>
      <c r="F742">
        <v>65</v>
      </c>
      <c r="G742">
        <v>73</v>
      </c>
      <c r="H742">
        <v>4</v>
      </c>
      <c r="I742">
        <v>91</v>
      </c>
      <c r="J742">
        <v>101</v>
      </c>
      <c r="K742">
        <v>2</v>
      </c>
      <c r="L742">
        <v>121</v>
      </c>
      <c r="M742">
        <v>38</v>
      </c>
      <c r="N742">
        <v>141</v>
      </c>
      <c r="O742">
        <v>152</v>
      </c>
      <c r="P742">
        <v>1</v>
      </c>
      <c r="Q742">
        <v>173</v>
      </c>
      <c r="R742">
        <v>1</v>
      </c>
      <c r="S742">
        <v>191</v>
      </c>
      <c r="T742">
        <v>201</v>
      </c>
      <c r="U742">
        <v>2</v>
      </c>
      <c r="V742">
        <f t="shared" si="22"/>
        <v>1</v>
      </c>
      <c r="X742">
        <f t="shared" si="23"/>
        <v>3914.5</v>
      </c>
    </row>
    <row r="743" spans="1:24">
      <c r="A743" s="1">
        <v>12</v>
      </c>
      <c r="B743">
        <v>27</v>
      </c>
      <c r="C743">
        <v>32</v>
      </c>
      <c r="D743">
        <v>49</v>
      </c>
      <c r="E743">
        <v>3915</v>
      </c>
      <c r="F743">
        <v>61</v>
      </c>
      <c r="G743">
        <v>73</v>
      </c>
      <c r="H743">
        <v>4</v>
      </c>
      <c r="I743">
        <v>93</v>
      </c>
      <c r="J743">
        <v>101</v>
      </c>
      <c r="K743">
        <v>2</v>
      </c>
      <c r="L743">
        <v>123</v>
      </c>
      <c r="M743">
        <v>36</v>
      </c>
      <c r="N743">
        <v>143</v>
      </c>
      <c r="O743">
        <v>152</v>
      </c>
      <c r="P743">
        <v>1</v>
      </c>
      <c r="Q743">
        <v>173</v>
      </c>
      <c r="R743">
        <v>2</v>
      </c>
      <c r="S743">
        <v>192</v>
      </c>
      <c r="T743">
        <v>201</v>
      </c>
      <c r="U743">
        <v>2</v>
      </c>
      <c r="V743">
        <f t="shared" si="22"/>
        <v>1</v>
      </c>
      <c r="X743">
        <f t="shared" si="23"/>
        <v>3923</v>
      </c>
    </row>
    <row r="744" spans="1:24">
      <c r="A744" s="1">
        <v>11</v>
      </c>
      <c r="B744">
        <v>48</v>
      </c>
      <c r="C744">
        <v>32</v>
      </c>
      <c r="D744">
        <v>40</v>
      </c>
      <c r="E744">
        <v>3931</v>
      </c>
      <c r="F744">
        <v>61</v>
      </c>
      <c r="G744">
        <v>74</v>
      </c>
      <c r="H744">
        <v>4</v>
      </c>
      <c r="I744">
        <v>93</v>
      </c>
      <c r="J744">
        <v>101</v>
      </c>
      <c r="K744">
        <v>4</v>
      </c>
      <c r="L744">
        <v>124</v>
      </c>
      <c r="M744">
        <v>46</v>
      </c>
      <c r="N744">
        <v>143</v>
      </c>
      <c r="O744">
        <v>153</v>
      </c>
      <c r="P744">
        <v>1</v>
      </c>
      <c r="Q744">
        <v>173</v>
      </c>
      <c r="R744">
        <v>2</v>
      </c>
      <c r="S744">
        <v>191</v>
      </c>
      <c r="T744">
        <v>201</v>
      </c>
      <c r="U744">
        <v>2</v>
      </c>
      <c r="V744">
        <f t="shared" si="22"/>
        <v>1</v>
      </c>
      <c r="X744">
        <f t="shared" si="23"/>
        <v>3935</v>
      </c>
    </row>
    <row r="745" spans="1:24">
      <c r="A745" s="1">
        <v>11</v>
      </c>
      <c r="B745">
        <v>11</v>
      </c>
      <c r="C745">
        <v>34</v>
      </c>
      <c r="D745">
        <v>40</v>
      </c>
      <c r="E745">
        <v>3939</v>
      </c>
      <c r="F745">
        <v>61</v>
      </c>
      <c r="G745">
        <v>73</v>
      </c>
      <c r="H745">
        <v>1</v>
      </c>
      <c r="I745">
        <v>93</v>
      </c>
      <c r="J745">
        <v>101</v>
      </c>
      <c r="K745">
        <v>2</v>
      </c>
      <c r="L745">
        <v>121</v>
      </c>
      <c r="M745">
        <v>40</v>
      </c>
      <c r="N745">
        <v>143</v>
      </c>
      <c r="O745">
        <v>152</v>
      </c>
      <c r="P745">
        <v>2</v>
      </c>
      <c r="Q745">
        <v>172</v>
      </c>
      <c r="R745">
        <v>2</v>
      </c>
      <c r="S745">
        <v>191</v>
      </c>
      <c r="T745">
        <v>201</v>
      </c>
      <c r="U745">
        <v>1</v>
      </c>
      <c r="V745">
        <f t="shared" si="22"/>
        <v>0</v>
      </c>
      <c r="X745">
        <f t="shared" si="23"/>
        <v>3944</v>
      </c>
    </row>
    <row r="746" spans="1:24">
      <c r="A746" s="1">
        <v>13</v>
      </c>
      <c r="B746">
        <v>10</v>
      </c>
      <c r="C746">
        <v>32</v>
      </c>
      <c r="D746">
        <v>40</v>
      </c>
      <c r="E746">
        <v>3949</v>
      </c>
      <c r="F746">
        <v>61</v>
      </c>
      <c r="G746">
        <v>72</v>
      </c>
      <c r="H746">
        <v>1</v>
      </c>
      <c r="I746">
        <v>93</v>
      </c>
      <c r="J746">
        <v>103</v>
      </c>
      <c r="K746">
        <v>1</v>
      </c>
      <c r="L746">
        <v>122</v>
      </c>
      <c r="M746">
        <v>37</v>
      </c>
      <c r="N746">
        <v>143</v>
      </c>
      <c r="O746">
        <v>152</v>
      </c>
      <c r="P746">
        <v>1</v>
      </c>
      <c r="Q746">
        <v>172</v>
      </c>
      <c r="R746">
        <v>2</v>
      </c>
      <c r="S746">
        <v>191</v>
      </c>
      <c r="T746">
        <v>201</v>
      </c>
      <c r="U746">
        <v>1</v>
      </c>
      <c r="V746">
        <f t="shared" si="22"/>
        <v>0</v>
      </c>
      <c r="X746">
        <f t="shared" si="23"/>
        <v>3954</v>
      </c>
    </row>
    <row r="747" spans="1:24">
      <c r="A747" s="1">
        <v>11</v>
      </c>
      <c r="B747">
        <v>15</v>
      </c>
      <c r="C747">
        <v>32</v>
      </c>
      <c r="D747">
        <v>40</v>
      </c>
      <c r="E747">
        <v>3959</v>
      </c>
      <c r="F747">
        <v>61</v>
      </c>
      <c r="G747">
        <v>73</v>
      </c>
      <c r="H747">
        <v>3</v>
      </c>
      <c r="I747">
        <v>92</v>
      </c>
      <c r="J747">
        <v>101</v>
      </c>
      <c r="K747">
        <v>2</v>
      </c>
      <c r="L747">
        <v>122</v>
      </c>
      <c r="M747">
        <v>29</v>
      </c>
      <c r="N747">
        <v>143</v>
      </c>
      <c r="O747">
        <v>152</v>
      </c>
      <c r="P747">
        <v>1</v>
      </c>
      <c r="Q747">
        <v>173</v>
      </c>
      <c r="R747">
        <v>1</v>
      </c>
      <c r="S747">
        <v>192</v>
      </c>
      <c r="T747">
        <v>201</v>
      </c>
      <c r="U747">
        <v>2</v>
      </c>
      <c r="V747">
        <f t="shared" si="22"/>
        <v>1</v>
      </c>
      <c r="X747">
        <f t="shared" si="23"/>
        <v>3959</v>
      </c>
    </row>
    <row r="748" spans="1:24">
      <c r="A748" s="1">
        <v>11</v>
      </c>
      <c r="B748">
        <v>36</v>
      </c>
      <c r="C748">
        <v>32</v>
      </c>
      <c r="D748">
        <v>42</v>
      </c>
      <c r="E748">
        <v>3959</v>
      </c>
      <c r="F748">
        <v>61</v>
      </c>
      <c r="G748">
        <v>71</v>
      </c>
      <c r="H748">
        <v>4</v>
      </c>
      <c r="I748">
        <v>93</v>
      </c>
      <c r="J748">
        <v>101</v>
      </c>
      <c r="K748">
        <v>3</v>
      </c>
      <c r="L748">
        <v>122</v>
      </c>
      <c r="M748">
        <v>30</v>
      </c>
      <c r="N748">
        <v>143</v>
      </c>
      <c r="O748">
        <v>152</v>
      </c>
      <c r="P748">
        <v>1</v>
      </c>
      <c r="Q748">
        <v>174</v>
      </c>
      <c r="R748">
        <v>1</v>
      </c>
      <c r="S748">
        <v>192</v>
      </c>
      <c r="T748">
        <v>201</v>
      </c>
      <c r="U748">
        <v>1</v>
      </c>
      <c r="V748">
        <f t="shared" si="22"/>
        <v>0</v>
      </c>
      <c r="X748">
        <f t="shared" si="23"/>
        <v>3962</v>
      </c>
    </row>
    <row r="749" spans="1:24">
      <c r="A749" s="1">
        <v>11</v>
      </c>
      <c r="B749">
        <v>42</v>
      </c>
      <c r="C749">
        <v>32</v>
      </c>
      <c r="D749">
        <v>43</v>
      </c>
      <c r="E749">
        <v>3965</v>
      </c>
      <c r="F749">
        <v>61</v>
      </c>
      <c r="G749">
        <v>72</v>
      </c>
      <c r="H749">
        <v>4</v>
      </c>
      <c r="I749">
        <v>93</v>
      </c>
      <c r="J749">
        <v>101</v>
      </c>
      <c r="K749">
        <v>3</v>
      </c>
      <c r="L749">
        <v>123</v>
      </c>
      <c r="M749">
        <v>34</v>
      </c>
      <c r="N749">
        <v>143</v>
      </c>
      <c r="O749">
        <v>152</v>
      </c>
      <c r="P749">
        <v>1</v>
      </c>
      <c r="Q749">
        <v>173</v>
      </c>
      <c r="R749">
        <v>1</v>
      </c>
      <c r="S749">
        <v>191</v>
      </c>
      <c r="T749">
        <v>201</v>
      </c>
      <c r="U749">
        <v>2</v>
      </c>
      <c r="V749">
        <f t="shared" si="22"/>
        <v>1</v>
      </c>
      <c r="X749">
        <f t="shared" si="23"/>
        <v>3965.5</v>
      </c>
    </row>
    <row r="750" spans="1:24">
      <c r="A750" s="1">
        <v>11</v>
      </c>
      <c r="B750">
        <v>18</v>
      </c>
      <c r="C750">
        <v>34</v>
      </c>
      <c r="D750">
        <v>40</v>
      </c>
      <c r="E750">
        <v>3966</v>
      </c>
      <c r="F750">
        <v>61</v>
      </c>
      <c r="G750">
        <v>75</v>
      </c>
      <c r="H750">
        <v>1</v>
      </c>
      <c r="I750">
        <v>92</v>
      </c>
      <c r="J750">
        <v>101</v>
      </c>
      <c r="K750">
        <v>4</v>
      </c>
      <c r="L750">
        <v>121</v>
      </c>
      <c r="M750">
        <v>33</v>
      </c>
      <c r="N750">
        <v>141</v>
      </c>
      <c r="O750">
        <v>151</v>
      </c>
      <c r="P750">
        <v>3</v>
      </c>
      <c r="Q750">
        <v>173</v>
      </c>
      <c r="R750">
        <v>1</v>
      </c>
      <c r="S750">
        <v>192</v>
      </c>
      <c r="T750">
        <v>201</v>
      </c>
      <c r="U750">
        <v>2</v>
      </c>
      <c r="V750">
        <f t="shared" si="22"/>
        <v>1</v>
      </c>
      <c r="X750">
        <f t="shared" si="23"/>
        <v>3969</v>
      </c>
    </row>
    <row r="751" spans="1:24">
      <c r="A751" s="1">
        <v>14</v>
      </c>
      <c r="B751">
        <v>24</v>
      </c>
      <c r="C751">
        <v>32</v>
      </c>
      <c r="D751">
        <v>42</v>
      </c>
      <c r="E751">
        <v>3972</v>
      </c>
      <c r="F751">
        <v>61</v>
      </c>
      <c r="G751">
        <v>74</v>
      </c>
      <c r="H751">
        <v>2</v>
      </c>
      <c r="I751">
        <v>92</v>
      </c>
      <c r="J751">
        <v>101</v>
      </c>
      <c r="K751">
        <v>4</v>
      </c>
      <c r="L751">
        <v>122</v>
      </c>
      <c r="M751">
        <v>25</v>
      </c>
      <c r="N751">
        <v>143</v>
      </c>
      <c r="O751">
        <v>151</v>
      </c>
      <c r="P751">
        <v>1</v>
      </c>
      <c r="Q751">
        <v>173</v>
      </c>
      <c r="R751">
        <v>1</v>
      </c>
      <c r="S751">
        <v>192</v>
      </c>
      <c r="T751">
        <v>201</v>
      </c>
      <c r="U751">
        <v>1</v>
      </c>
      <c r="V751">
        <f t="shared" si="22"/>
        <v>0</v>
      </c>
      <c r="X751">
        <f t="shared" si="23"/>
        <v>3972.5</v>
      </c>
    </row>
    <row r="752" spans="1:24">
      <c r="A752" s="1">
        <v>11</v>
      </c>
      <c r="B752">
        <v>14</v>
      </c>
      <c r="C752">
        <v>32</v>
      </c>
      <c r="D752">
        <v>40</v>
      </c>
      <c r="E752">
        <v>3973</v>
      </c>
      <c r="F752">
        <v>61</v>
      </c>
      <c r="G752">
        <v>71</v>
      </c>
      <c r="H752">
        <v>1</v>
      </c>
      <c r="I752">
        <v>93</v>
      </c>
      <c r="J752">
        <v>101</v>
      </c>
      <c r="K752">
        <v>4</v>
      </c>
      <c r="L752">
        <v>124</v>
      </c>
      <c r="M752">
        <v>22</v>
      </c>
      <c r="N752">
        <v>143</v>
      </c>
      <c r="O752">
        <v>153</v>
      </c>
      <c r="P752">
        <v>1</v>
      </c>
      <c r="Q752">
        <v>173</v>
      </c>
      <c r="R752">
        <v>1</v>
      </c>
      <c r="S752">
        <v>191</v>
      </c>
      <c r="T752">
        <v>201</v>
      </c>
      <c r="U752">
        <v>1</v>
      </c>
      <c r="V752">
        <f t="shared" si="22"/>
        <v>0</v>
      </c>
      <c r="X752">
        <f t="shared" si="23"/>
        <v>3974.5</v>
      </c>
    </row>
    <row r="753" spans="1:24">
      <c r="A753" s="1">
        <v>12</v>
      </c>
      <c r="B753">
        <v>21</v>
      </c>
      <c r="C753">
        <v>32</v>
      </c>
      <c r="D753">
        <v>42</v>
      </c>
      <c r="E753">
        <v>3976</v>
      </c>
      <c r="F753">
        <v>65</v>
      </c>
      <c r="G753">
        <v>74</v>
      </c>
      <c r="H753">
        <v>2</v>
      </c>
      <c r="I753">
        <v>93</v>
      </c>
      <c r="J753">
        <v>101</v>
      </c>
      <c r="K753">
        <v>3</v>
      </c>
      <c r="L753">
        <v>123</v>
      </c>
      <c r="M753">
        <v>35</v>
      </c>
      <c r="N753">
        <v>143</v>
      </c>
      <c r="O753">
        <v>152</v>
      </c>
      <c r="P753">
        <v>1</v>
      </c>
      <c r="Q753">
        <v>173</v>
      </c>
      <c r="R753">
        <v>1</v>
      </c>
      <c r="S753">
        <v>192</v>
      </c>
      <c r="T753">
        <v>201</v>
      </c>
      <c r="U753">
        <v>1</v>
      </c>
      <c r="V753">
        <f t="shared" si="22"/>
        <v>0</v>
      </c>
      <c r="X753">
        <f t="shared" si="23"/>
        <v>3977.5</v>
      </c>
    </row>
    <row r="754" spans="1:24">
      <c r="A754" s="1">
        <v>12</v>
      </c>
      <c r="B754">
        <v>48</v>
      </c>
      <c r="C754">
        <v>32</v>
      </c>
      <c r="D754">
        <v>43</v>
      </c>
      <c r="E754">
        <v>3979</v>
      </c>
      <c r="F754">
        <v>65</v>
      </c>
      <c r="G754">
        <v>74</v>
      </c>
      <c r="H754">
        <v>4</v>
      </c>
      <c r="I754">
        <v>93</v>
      </c>
      <c r="J754">
        <v>101</v>
      </c>
      <c r="K754">
        <v>1</v>
      </c>
      <c r="L754">
        <v>123</v>
      </c>
      <c r="M754">
        <v>41</v>
      </c>
      <c r="N754">
        <v>143</v>
      </c>
      <c r="O754">
        <v>152</v>
      </c>
      <c r="P754">
        <v>2</v>
      </c>
      <c r="Q754">
        <v>173</v>
      </c>
      <c r="R754">
        <v>2</v>
      </c>
      <c r="S754">
        <v>192</v>
      </c>
      <c r="T754">
        <v>201</v>
      </c>
      <c r="U754">
        <v>1</v>
      </c>
      <c r="V754">
        <f t="shared" si="22"/>
        <v>0</v>
      </c>
      <c r="X754">
        <f t="shared" si="23"/>
        <v>3984.5</v>
      </c>
    </row>
    <row r="755" spans="1:24">
      <c r="A755" s="1">
        <v>12</v>
      </c>
      <c r="B755">
        <v>36</v>
      </c>
      <c r="C755">
        <v>31</v>
      </c>
      <c r="D755">
        <v>44</v>
      </c>
      <c r="E755">
        <v>3990</v>
      </c>
      <c r="F755">
        <v>65</v>
      </c>
      <c r="G755">
        <v>72</v>
      </c>
      <c r="H755">
        <v>3</v>
      </c>
      <c r="I755">
        <v>92</v>
      </c>
      <c r="J755">
        <v>101</v>
      </c>
      <c r="K755">
        <v>2</v>
      </c>
      <c r="L755">
        <v>124</v>
      </c>
      <c r="M755">
        <v>29</v>
      </c>
      <c r="N755">
        <v>141</v>
      </c>
      <c r="O755">
        <v>152</v>
      </c>
      <c r="P755">
        <v>1</v>
      </c>
      <c r="Q755">
        <v>171</v>
      </c>
      <c r="R755">
        <v>1</v>
      </c>
      <c r="S755">
        <v>191</v>
      </c>
      <c r="T755">
        <v>201</v>
      </c>
      <c r="U755">
        <v>1</v>
      </c>
      <c r="V755">
        <f t="shared" si="22"/>
        <v>0</v>
      </c>
      <c r="X755">
        <f t="shared" si="23"/>
        <v>3998</v>
      </c>
    </row>
    <row r="756" spans="1:24">
      <c r="A756" s="1">
        <v>11</v>
      </c>
      <c r="B756">
        <v>28</v>
      </c>
      <c r="C756">
        <v>32</v>
      </c>
      <c r="D756">
        <v>40</v>
      </c>
      <c r="E756">
        <v>4006</v>
      </c>
      <c r="F756">
        <v>61</v>
      </c>
      <c r="G756">
        <v>73</v>
      </c>
      <c r="H756">
        <v>3</v>
      </c>
      <c r="I756">
        <v>93</v>
      </c>
      <c r="J756">
        <v>101</v>
      </c>
      <c r="K756">
        <v>2</v>
      </c>
      <c r="L756">
        <v>123</v>
      </c>
      <c r="M756">
        <v>45</v>
      </c>
      <c r="N756">
        <v>143</v>
      </c>
      <c r="O756">
        <v>152</v>
      </c>
      <c r="P756">
        <v>1</v>
      </c>
      <c r="Q756">
        <v>172</v>
      </c>
      <c r="R756">
        <v>1</v>
      </c>
      <c r="S756">
        <v>191</v>
      </c>
      <c r="T756">
        <v>201</v>
      </c>
      <c r="U756">
        <v>2</v>
      </c>
      <c r="V756">
        <f t="shared" si="22"/>
        <v>1</v>
      </c>
      <c r="X756">
        <f t="shared" si="23"/>
        <v>4013</v>
      </c>
    </row>
    <row r="757" spans="1:24">
      <c r="A757" s="1">
        <v>11</v>
      </c>
      <c r="B757">
        <v>24</v>
      </c>
      <c r="C757">
        <v>32</v>
      </c>
      <c r="D757">
        <v>42</v>
      </c>
      <c r="E757">
        <v>4020</v>
      </c>
      <c r="F757">
        <v>61</v>
      </c>
      <c r="G757">
        <v>73</v>
      </c>
      <c r="H757">
        <v>2</v>
      </c>
      <c r="I757">
        <v>93</v>
      </c>
      <c r="J757">
        <v>101</v>
      </c>
      <c r="K757">
        <v>2</v>
      </c>
      <c r="L757">
        <v>123</v>
      </c>
      <c r="M757">
        <v>27</v>
      </c>
      <c r="N757">
        <v>142</v>
      </c>
      <c r="O757">
        <v>152</v>
      </c>
      <c r="P757">
        <v>1</v>
      </c>
      <c r="Q757">
        <v>173</v>
      </c>
      <c r="R757">
        <v>1</v>
      </c>
      <c r="S757">
        <v>191</v>
      </c>
      <c r="T757">
        <v>201</v>
      </c>
      <c r="U757">
        <v>1</v>
      </c>
      <c r="V757">
        <f t="shared" si="22"/>
        <v>0</v>
      </c>
      <c r="X757">
        <f t="shared" si="23"/>
        <v>4031</v>
      </c>
    </row>
    <row r="758" spans="1:24">
      <c r="A758" s="1">
        <v>14</v>
      </c>
      <c r="B758">
        <v>42</v>
      </c>
      <c r="C758">
        <v>34</v>
      </c>
      <c r="D758">
        <v>42</v>
      </c>
      <c r="E758">
        <v>4042</v>
      </c>
      <c r="F758">
        <v>63</v>
      </c>
      <c r="G758">
        <v>73</v>
      </c>
      <c r="H758">
        <v>4</v>
      </c>
      <c r="I758">
        <v>93</v>
      </c>
      <c r="J758">
        <v>101</v>
      </c>
      <c r="K758">
        <v>4</v>
      </c>
      <c r="L758">
        <v>121</v>
      </c>
      <c r="M758">
        <v>36</v>
      </c>
      <c r="N758">
        <v>143</v>
      </c>
      <c r="O758">
        <v>152</v>
      </c>
      <c r="P758">
        <v>2</v>
      </c>
      <c r="Q758">
        <v>173</v>
      </c>
      <c r="R758">
        <v>1</v>
      </c>
      <c r="S758">
        <v>192</v>
      </c>
      <c r="T758">
        <v>201</v>
      </c>
      <c r="U758">
        <v>1</v>
      </c>
      <c r="V758">
        <f t="shared" si="22"/>
        <v>0</v>
      </c>
      <c r="X758">
        <f t="shared" si="23"/>
        <v>4042</v>
      </c>
    </row>
    <row r="759" spans="1:24">
      <c r="A759" s="1">
        <v>14</v>
      </c>
      <c r="B759">
        <v>24</v>
      </c>
      <c r="C759">
        <v>34</v>
      </c>
      <c r="D759">
        <v>41</v>
      </c>
      <c r="E759">
        <v>4042</v>
      </c>
      <c r="F759">
        <v>65</v>
      </c>
      <c r="G759">
        <v>74</v>
      </c>
      <c r="H759">
        <v>3</v>
      </c>
      <c r="I759">
        <v>93</v>
      </c>
      <c r="J759">
        <v>101</v>
      </c>
      <c r="K759">
        <v>4</v>
      </c>
      <c r="L759">
        <v>122</v>
      </c>
      <c r="M759">
        <v>43</v>
      </c>
      <c r="N759">
        <v>143</v>
      </c>
      <c r="O759">
        <v>152</v>
      </c>
      <c r="P759">
        <v>2</v>
      </c>
      <c r="Q759">
        <v>173</v>
      </c>
      <c r="R759">
        <v>1</v>
      </c>
      <c r="S759">
        <v>192</v>
      </c>
      <c r="T759">
        <v>201</v>
      </c>
      <c r="U759">
        <v>1</v>
      </c>
      <c r="V759">
        <f t="shared" si="22"/>
        <v>0</v>
      </c>
      <c r="X759">
        <f t="shared" si="23"/>
        <v>4049.5</v>
      </c>
    </row>
    <row r="760" spans="1:24">
      <c r="A760" s="1">
        <v>12</v>
      </c>
      <c r="B760">
        <v>24</v>
      </c>
      <c r="C760">
        <v>32</v>
      </c>
      <c r="D760">
        <v>42</v>
      </c>
      <c r="E760">
        <v>4057</v>
      </c>
      <c r="F760">
        <v>61</v>
      </c>
      <c r="G760">
        <v>74</v>
      </c>
      <c r="H760">
        <v>3</v>
      </c>
      <c r="I760">
        <v>91</v>
      </c>
      <c r="J760">
        <v>101</v>
      </c>
      <c r="K760">
        <v>3</v>
      </c>
      <c r="L760">
        <v>123</v>
      </c>
      <c r="M760">
        <v>43</v>
      </c>
      <c r="N760">
        <v>143</v>
      </c>
      <c r="O760">
        <v>152</v>
      </c>
      <c r="P760">
        <v>1</v>
      </c>
      <c r="Q760">
        <v>173</v>
      </c>
      <c r="R760">
        <v>1</v>
      </c>
      <c r="S760">
        <v>192</v>
      </c>
      <c r="T760">
        <v>201</v>
      </c>
      <c r="U760">
        <v>2</v>
      </c>
      <c r="V760">
        <f t="shared" si="22"/>
        <v>1</v>
      </c>
      <c r="X760">
        <f t="shared" si="23"/>
        <v>4083.5</v>
      </c>
    </row>
    <row r="761" spans="1:24">
      <c r="A761" s="1">
        <v>11</v>
      </c>
      <c r="B761">
        <v>24</v>
      </c>
      <c r="C761">
        <v>30</v>
      </c>
      <c r="D761">
        <v>42</v>
      </c>
      <c r="E761">
        <v>4110</v>
      </c>
      <c r="F761">
        <v>61</v>
      </c>
      <c r="G761">
        <v>75</v>
      </c>
      <c r="H761">
        <v>3</v>
      </c>
      <c r="I761">
        <v>93</v>
      </c>
      <c r="J761">
        <v>101</v>
      </c>
      <c r="K761">
        <v>4</v>
      </c>
      <c r="L761">
        <v>124</v>
      </c>
      <c r="M761">
        <v>23</v>
      </c>
      <c r="N761">
        <v>141</v>
      </c>
      <c r="O761">
        <v>151</v>
      </c>
      <c r="P761">
        <v>2</v>
      </c>
      <c r="Q761">
        <v>173</v>
      </c>
      <c r="R761">
        <v>2</v>
      </c>
      <c r="S761">
        <v>191</v>
      </c>
      <c r="T761">
        <v>201</v>
      </c>
      <c r="U761">
        <v>2</v>
      </c>
      <c r="V761">
        <f t="shared" si="22"/>
        <v>1</v>
      </c>
      <c r="X761">
        <f t="shared" si="23"/>
        <v>4111.5</v>
      </c>
    </row>
    <row r="762" spans="1:24">
      <c r="A762" s="1">
        <v>12</v>
      </c>
      <c r="B762">
        <v>24</v>
      </c>
      <c r="C762">
        <v>32</v>
      </c>
      <c r="D762">
        <v>41</v>
      </c>
      <c r="E762">
        <v>4113</v>
      </c>
      <c r="F762">
        <v>63</v>
      </c>
      <c r="G762">
        <v>72</v>
      </c>
      <c r="H762">
        <v>3</v>
      </c>
      <c r="I762">
        <v>92</v>
      </c>
      <c r="J762">
        <v>101</v>
      </c>
      <c r="K762">
        <v>4</v>
      </c>
      <c r="L762">
        <v>123</v>
      </c>
      <c r="M762">
        <v>28</v>
      </c>
      <c r="N762">
        <v>143</v>
      </c>
      <c r="O762">
        <v>151</v>
      </c>
      <c r="P762">
        <v>1</v>
      </c>
      <c r="Q762">
        <v>173</v>
      </c>
      <c r="R762">
        <v>1</v>
      </c>
      <c r="S762">
        <v>191</v>
      </c>
      <c r="T762">
        <v>201</v>
      </c>
      <c r="U762">
        <v>2</v>
      </c>
      <c r="V762">
        <f t="shared" si="22"/>
        <v>1</v>
      </c>
      <c r="X762">
        <f t="shared" si="23"/>
        <v>4126</v>
      </c>
    </row>
    <row r="763" spans="1:24">
      <c r="A763" s="1">
        <v>14</v>
      </c>
      <c r="B763">
        <v>24</v>
      </c>
      <c r="C763">
        <v>34</v>
      </c>
      <c r="D763">
        <v>49</v>
      </c>
      <c r="E763">
        <v>4139</v>
      </c>
      <c r="F763">
        <v>62</v>
      </c>
      <c r="G763">
        <v>73</v>
      </c>
      <c r="H763">
        <v>3</v>
      </c>
      <c r="I763">
        <v>93</v>
      </c>
      <c r="J763">
        <v>101</v>
      </c>
      <c r="K763">
        <v>3</v>
      </c>
      <c r="L763">
        <v>122</v>
      </c>
      <c r="M763">
        <v>27</v>
      </c>
      <c r="N763">
        <v>143</v>
      </c>
      <c r="O763">
        <v>152</v>
      </c>
      <c r="P763">
        <v>2</v>
      </c>
      <c r="Q763">
        <v>172</v>
      </c>
      <c r="R763">
        <v>1</v>
      </c>
      <c r="S763">
        <v>192</v>
      </c>
      <c r="T763">
        <v>201</v>
      </c>
      <c r="U763">
        <v>1</v>
      </c>
      <c r="V763">
        <f t="shared" si="22"/>
        <v>0</v>
      </c>
      <c r="X763">
        <f t="shared" si="23"/>
        <v>4145</v>
      </c>
    </row>
    <row r="764" spans="1:24">
      <c r="A764" s="1">
        <v>14</v>
      </c>
      <c r="B764">
        <v>24</v>
      </c>
      <c r="C764">
        <v>33</v>
      </c>
      <c r="D764">
        <v>42</v>
      </c>
      <c r="E764">
        <v>4151</v>
      </c>
      <c r="F764">
        <v>62</v>
      </c>
      <c r="G764">
        <v>73</v>
      </c>
      <c r="H764">
        <v>2</v>
      </c>
      <c r="I764">
        <v>93</v>
      </c>
      <c r="J764">
        <v>101</v>
      </c>
      <c r="K764">
        <v>3</v>
      </c>
      <c r="L764">
        <v>122</v>
      </c>
      <c r="M764">
        <v>35</v>
      </c>
      <c r="N764">
        <v>143</v>
      </c>
      <c r="O764">
        <v>152</v>
      </c>
      <c r="P764">
        <v>2</v>
      </c>
      <c r="Q764">
        <v>173</v>
      </c>
      <c r="R764">
        <v>1</v>
      </c>
      <c r="S764">
        <v>191</v>
      </c>
      <c r="T764">
        <v>201</v>
      </c>
      <c r="U764">
        <v>1</v>
      </c>
      <c r="V764">
        <f t="shared" si="22"/>
        <v>0</v>
      </c>
      <c r="X764">
        <f t="shared" si="23"/>
        <v>4152</v>
      </c>
    </row>
    <row r="765" spans="1:24">
      <c r="A765" s="1">
        <v>11</v>
      </c>
      <c r="B765">
        <v>18</v>
      </c>
      <c r="C765">
        <v>32</v>
      </c>
      <c r="D765">
        <v>42</v>
      </c>
      <c r="E765">
        <v>4153</v>
      </c>
      <c r="F765">
        <v>61</v>
      </c>
      <c r="G765">
        <v>73</v>
      </c>
      <c r="H765">
        <v>2</v>
      </c>
      <c r="I765">
        <v>93</v>
      </c>
      <c r="J765">
        <v>102</v>
      </c>
      <c r="K765">
        <v>3</v>
      </c>
      <c r="L765">
        <v>123</v>
      </c>
      <c r="M765">
        <v>42</v>
      </c>
      <c r="N765">
        <v>143</v>
      </c>
      <c r="O765">
        <v>152</v>
      </c>
      <c r="P765">
        <v>1</v>
      </c>
      <c r="Q765">
        <v>173</v>
      </c>
      <c r="R765">
        <v>1</v>
      </c>
      <c r="S765">
        <v>191</v>
      </c>
      <c r="T765">
        <v>201</v>
      </c>
      <c r="U765">
        <v>2</v>
      </c>
      <c r="V765">
        <f t="shared" si="22"/>
        <v>1</v>
      </c>
      <c r="X765">
        <f t="shared" si="23"/>
        <v>4159</v>
      </c>
    </row>
    <row r="766" spans="1:24">
      <c r="A766" s="1">
        <v>14</v>
      </c>
      <c r="B766">
        <v>18</v>
      </c>
      <c r="C766">
        <v>30</v>
      </c>
      <c r="D766">
        <v>49</v>
      </c>
      <c r="E766">
        <v>4165</v>
      </c>
      <c r="F766">
        <v>61</v>
      </c>
      <c r="G766">
        <v>73</v>
      </c>
      <c r="H766">
        <v>2</v>
      </c>
      <c r="I766">
        <v>93</v>
      </c>
      <c r="J766">
        <v>101</v>
      </c>
      <c r="K766">
        <v>2</v>
      </c>
      <c r="L766">
        <v>123</v>
      </c>
      <c r="M766">
        <v>36</v>
      </c>
      <c r="N766">
        <v>142</v>
      </c>
      <c r="O766">
        <v>152</v>
      </c>
      <c r="P766">
        <v>2</v>
      </c>
      <c r="Q766">
        <v>173</v>
      </c>
      <c r="R766">
        <v>2</v>
      </c>
      <c r="S766">
        <v>191</v>
      </c>
      <c r="T766">
        <v>201</v>
      </c>
      <c r="U766">
        <v>2</v>
      </c>
      <c r="V766">
        <f t="shared" si="22"/>
        <v>1</v>
      </c>
      <c r="X766">
        <f t="shared" si="23"/>
        <v>4167</v>
      </c>
    </row>
    <row r="767" spans="1:24">
      <c r="A767" s="1">
        <v>11</v>
      </c>
      <c r="B767">
        <v>24</v>
      </c>
      <c r="C767">
        <v>32</v>
      </c>
      <c r="D767">
        <v>42</v>
      </c>
      <c r="E767">
        <v>4169</v>
      </c>
      <c r="F767">
        <v>61</v>
      </c>
      <c r="G767">
        <v>73</v>
      </c>
      <c r="H767">
        <v>4</v>
      </c>
      <c r="I767">
        <v>93</v>
      </c>
      <c r="J767">
        <v>101</v>
      </c>
      <c r="K767">
        <v>4</v>
      </c>
      <c r="L767">
        <v>122</v>
      </c>
      <c r="M767">
        <v>28</v>
      </c>
      <c r="N767">
        <v>143</v>
      </c>
      <c r="O767">
        <v>152</v>
      </c>
      <c r="P767">
        <v>1</v>
      </c>
      <c r="Q767">
        <v>173</v>
      </c>
      <c r="R767">
        <v>1</v>
      </c>
      <c r="S767">
        <v>191</v>
      </c>
      <c r="T767">
        <v>201</v>
      </c>
      <c r="U767">
        <v>1</v>
      </c>
      <c r="V767">
        <f t="shared" si="22"/>
        <v>0</v>
      </c>
      <c r="X767">
        <f t="shared" si="23"/>
        <v>4189.5</v>
      </c>
    </row>
    <row r="768" spans="1:24">
      <c r="A768" s="1">
        <v>13</v>
      </c>
      <c r="B768">
        <v>36</v>
      </c>
      <c r="C768">
        <v>32</v>
      </c>
      <c r="D768">
        <v>43</v>
      </c>
      <c r="E768">
        <v>4210</v>
      </c>
      <c r="F768">
        <v>61</v>
      </c>
      <c r="G768">
        <v>73</v>
      </c>
      <c r="H768">
        <v>4</v>
      </c>
      <c r="I768">
        <v>93</v>
      </c>
      <c r="J768">
        <v>101</v>
      </c>
      <c r="K768">
        <v>2</v>
      </c>
      <c r="L768">
        <v>123</v>
      </c>
      <c r="M768">
        <v>26</v>
      </c>
      <c r="N768">
        <v>143</v>
      </c>
      <c r="O768">
        <v>152</v>
      </c>
      <c r="P768">
        <v>1</v>
      </c>
      <c r="Q768">
        <v>173</v>
      </c>
      <c r="R768">
        <v>1</v>
      </c>
      <c r="S768">
        <v>191</v>
      </c>
      <c r="T768">
        <v>201</v>
      </c>
      <c r="U768">
        <v>2</v>
      </c>
      <c r="V768">
        <f t="shared" si="22"/>
        <v>1</v>
      </c>
      <c r="X768">
        <f t="shared" si="23"/>
        <v>4215.5</v>
      </c>
    </row>
    <row r="769" spans="1:24">
      <c r="A769" s="1">
        <v>12</v>
      </c>
      <c r="B769">
        <v>30</v>
      </c>
      <c r="C769">
        <v>30</v>
      </c>
      <c r="D769">
        <v>49</v>
      </c>
      <c r="E769">
        <v>4221</v>
      </c>
      <c r="F769">
        <v>61</v>
      </c>
      <c r="G769">
        <v>73</v>
      </c>
      <c r="H769">
        <v>2</v>
      </c>
      <c r="I769">
        <v>92</v>
      </c>
      <c r="J769">
        <v>101</v>
      </c>
      <c r="K769">
        <v>1</v>
      </c>
      <c r="L769">
        <v>123</v>
      </c>
      <c r="M769">
        <v>28</v>
      </c>
      <c r="N769">
        <v>143</v>
      </c>
      <c r="O769">
        <v>152</v>
      </c>
      <c r="P769">
        <v>2</v>
      </c>
      <c r="Q769">
        <v>173</v>
      </c>
      <c r="R769">
        <v>1</v>
      </c>
      <c r="S769">
        <v>191</v>
      </c>
      <c r="T769">
        <v>201</v>
      </c>
      <c r="U769">
        <v>1</v>
      </c>
      <c r="V769">
        <f t="shared" si="22"/>
        <v>0</v>
      </c>
      <c r="X769">
        <f t="shared" si="23"/>
        <v>4231</v>
      </c>
    </row>
    <row r="770" spans="1:24">
      <c r="A770" s="1">
        <v>12</v>
      </c>
      <c r="B770">
        <v>24</v>
      </c>
      <c r="C770">
        <v>30</v>
      </c>
      <c r="D770">
        <v>49</v>
      </c>
      <c r="E770">
        <v>4241</v>
      </c>
      <c r="F770">
        <v>61</v>
      </c>
      <c r="G770">
        <v>73</v>
      </c>
      <c r="H770">
        <v>1</v>
      </c>
      <c r="I770">
        <v>93</v>
      </c>
      <c r="J770">
        <v>101</v>
      </c>
      <c r="K770">
        <v>4</v>
      </c>
      <c r="L770">
        <v>121</v>
      </c>
      <c r="M770">
        <v>36</v>
      </c>
      <c r="N770">
        <v>143</v>
      </c>
      <c r="O770">
        <v>152</v>
      </c>
      <c r="P770">
        <v>3</v>
      </c>
      <c r="Q770">
        <v>172</v>
      </c>
      <c r="R770">
        <v>1</v>
      </c>
      <c r="S770">
        <v>192</v>
      </c>
      <c r="T770">
        <v>201</v>
      </c>
      <c r="U770">
        <v>2</v>
      </c>
      <c r="V770">
        <f t="shared" ref="V770:V833" si="24">U770-1</f>
        <v>1</v>
      </c>
      <c r="X770">
        <f t="shared" si="23"/>
        <v>4245</v>
      </c>
    </row>
    <row r="771" spans="1:24">
      <c r="A771" s="1">
        <v>12</v>
      </c>
      <c r="B771">
        <v>30</v>
      </c>
      <c r="C771">
        <v>34</v>
      </c>
      <c r="D771">
        <v>40</v>
      </c>
      <c r="E771">
        <v>4249</v>
      </c>
      <c r="F771">
        <v>61</v>
      </c>
      <c r="G771">
        <v>71</v>
      </c>
      <c r="H771">
        <v>4</v>
      </c>
      <c r="I771">
        <v>94</v>
      </c>
      <c r="J771">
        <v>101</v>
      </c>
      <c r="K771">
        <v>2</v>
      </c>
      <c r="L771">
        <v>123</v>
      </c>
      <c r="M771">
        <v>28</v>
      </c>
      <c r="N771">
        <v>143</v>
      </c>
      <c r="O771">
        <v>152</v>
      </c>
      <c r="P771">
        <v>2</v>
      </c>
      <c r="Q771">
        <v>174</v>
      </c>
      <c r="R771">
        <v>1</v>
      </c>
      <c r="S771">
        <v>191</v>
      </c>
      <c r="T771">
        <v>201</v>
      </c>
      <c r="U771">
        <v>2</v>
      </c>
      <c r="V771">
        <f t="shared" si="24"/>
        <v>1</v>
      </c>
      <c r="X771">
        <f t="shared" si="23"/>
        <v>4260.5</v>
      </c>
    </row>
    <row r="772" spans="1:24">
      <c r="A772" s="1">
        <v>14</v>
      </c>
      <c r="B772">
        <v>30</v>
      </c>
      <c r="C772">
        <v>33</v>
      </c>
      <c r="D772">
        <v>49</v>
      </c>
      <c r="E772">
        <v>4272</v>
      </c>
      <c r="F772">
        <v>62</v>
      </c>
      <c r="G772">
        <v>73</v>
      </c>
      <c r="H772">
        <v>2</v>
      </c>
      <c r="I772">
        <v>93</v>
      </c>
      <c r="J772">
        <v>101</v>
      </c>
      <c r="K772">
        <v>2</v>
      </c>
      <c r="L772">
        <v>122</v>
      </c>
      <c r="M772">
        <v>26</v>
      </c>
      <c r="N772">
        <v>143</v>
      </c>
      <c r="O772">
        <v>152</v>
      </c>
      <c r="P772">
        <v>2</v>
      </c>
      <c r="Q772">
        <v>172</v>
      </c>
      <c r="R772">
        <v>1</v>
      </c>
      <c r="S772">
        <v>191</v>
      </c>
      <c r="T772">
        <v>201</v>
      </c>
      <c r="U772">
        <v>1</v>
      </c>
      <c r="V772">
        <f t="shared" si="24"/>
        <v>0</v>
      </c>
      <c r="X772">
        <f t="shared" si="23"/>
        <v>4272</v>
      </c>
    </row>
    <row r="773" spans="1:24">
      <c r="A773" s="1">
        <v>11</v>
      </c>
      <c r="B773">
        <v>20</v>
      </c>
      <c r="C773">
        <v>34</v>
      </c>
      <c r="D773">
        <v>42</v>
      </c>
      <c r="E773">
        <v>4272</v>
      </c>
      <c r="F773">
        <v>61</v>
      </c>
      <c r="G773">
        <v>75</v>
      </c>
      <c r="H773">
        <v>1</v>
      </c>
      <c r="I773">
        <v>92</v>
      </c>
      <c r="J773">
        <v>101</v>
      </c>
      <c r="K773">
        <v>4</v>
      </c>
      <c r="L773">
        <v>122</v>
      </c>
      <c r="M773">
        <v>24</v>
      </c>
      <c r="N773">
        <v>143</v>
      </c>
      <c r="O773">
        <v>152</v>
      </c>
      <c r="P773">
        <v>2</v>
      </c>
      <c r="Q773">
        <v>173</v>
      </c>
      <c r="R773">
        <v>1</v>
      </c>
      <c r="S773">
        <v>191</v>
      </c>
      <c r="T773">
        <v>201</v>
      </c>
      <c r="U773">
        <v>1</v>
      </c>
      <c r="V773">
        <f t="shared" si="24"/>
        <v>0</v>
      </c>
      <c r="X773">
        <f t="shared" ref="X773:X836" si="25">(E773+E774)/2</f>
        <v>4276</v>
      </c>
    </row>
    <row r="774" spans="1:24">
      <c r="A774" s="1">
        <v>12</v>
      </c>
      <c r="B774">
        <v>30</v>
      </c>
      <c r="C774">
        <v>30</v>
      </c>
      <c r="D774">
        <v>49</v>
      </c>
      <c r="E774">
        <v>4280</v>
      </c>
      <c r="F774">
        <v>62</v>
      </c>
      <c r="G774">
        <v>73</v>
      </c>
      <c r="H774">
        <v>4</v>
      </c>
      <c r="I774">
        <v>92</v>
      </c>
      <c r="J774">
        <v>101</v>
      </c>
      <c r="K774">
        <v>4</v>
      </c>
      <c r="L774">
        <v>123</v>
      </c>
      <c r="M774">
        <v>26</v>
      </c>
      <c r="N774">
        <v>143</v>
      </c>
      <c r="O774">
        <v>151</v>
      </c>
      <c r="P774">
        <v>2</v>
      </c>
      <c r="Q774">
        <v>172</v>
      </c>
      <c r="R774">
        <v>1</v>
      </c>
      <c r="S774">
        <v>191</v>
      </c>
      <c r="T774">
        <v>201</v>
      </c>
      <c r="U774">
        <v>2</v>
      </c>
      <c r="V774">
        <f t="shared" si="24"/>
        <v>1</v>
      </c>
      <c r="X774">
        <f t="shared" si="25"/>
        <v>4280.5</v>
      </c>
    </row>
    <row r="775" spans="1:24">
      <c r="A775" s="1">
        <v>11</v>
      </c>
      <c r="B775">
        <v>33</v>
      </c>
      <c r="C775">
        <v>34</v>
      </c>
      <c r="D775">
        <v>42</v>
      </c>
      <c r="E775">
        <v>4281</v>
      </c>
      <c r="F775">
        <v>63</v>
      </c>
      <c r="G775">
        <v>73</v>
      </c>
      <c r="H775">
        <v>1</v>
      </c>
      <c r="I775">
        <v>92</v>
      </c>
      <c r="J775">
        <v>101</v>
      </c>
      <c r="K775">
        <v>4</v>
      </c>
      <c r="L775">
        <v>123</v>
      </c>
      <c r="M775">
        <v>23</v>
      </c>
      <c r="N775">
        <v>143</v>
      </c>
      <c r="O775">
        <v>152</v>
      </c>
      <c r="P775">
        <v>2</v>
      </c>
      <c r="Q775">
        <v>173</v>
      </c>
      <c r="R775">
        <v>1</v>
      </c>
      <c r="S775">
        <v>191</v>
      </c>
      <c r="T775">
        <v>201</v>
      </c>
      <c r="U775">
        <v>2</v>
      </c>
      <c r="V775">
        <f t="shared" si="24"/>
        <v>1</v>
      </c>
      <c r="X775">
        <f t="shared" si="25"/>
        <v>4289</v>
      </c>
    </row>
    <row r="776" spans="1:24">
      <c r="A776" s="1">
        <v>12</v>
      </c>
      <c r="B776">
        <v>18</v>
      </c>
      <c r="C776">
        <v>33</v>
      </c>
      <c r="D776">
        <v>42</v>
      </c>
      <c r="E776">
        <v>4297</v>
      </c>
      <c r="F776">
        <v>61</v>
      </c>
      <c r="G776">
        <v>75</v>
      </c>
      <c r="H776">
        <v>4</v>
      </c>
      <c r="I776">
        <v>91</v>
      </c>
      <c r="J776">
        <v>101</v>
      </c>
      <c r="K776">
        <v>3</v>
      </c>
      <c r="L776">
        <v>124</v>
      </c>
      <c r="M776">
        <v>40</v>
      </c>
      <c r="N776">
        <v>143</v>
      </c>
      <c r="O776">
        <v>152</v>
      </c>
      <c r="P776">
        <v>1</v>
      </c>
      <c r="Q776">
        <v>174</v>
      </c>
      <c r="R776">
        <v>1</v>
      </c>
      <c r="S776">
        <v>192</v>
      </c>
      <c r="T776">
        <v>201</v>
      </c>
      <c r="U776">
        <v>2</v>
      </c>
      <c r="V776">
        <f t="shared" si="24"/>
        <v>1</v>
      </c>
      <c r="X776">
        <f t="shared" si="25"/>
        <v>4302.5</v>
      </c>
    </row>
    <row r="777" spans="1:24">
      <c r="A777" s="1">
        <v>11</v>
      </c>
      <c r="B777">
        <v>48</v>
      </c>
      <c r="C777">
        <v>32</v>
      </c>
      <c r="D777">
        <v>49</v>
      </c>
      <c r="E777">
        <v>4308</v>
      </c>
      <c r="F777">
        <v>61</v>
      </c>
      <c r="G777">
        <v>72</v>
      </c>
      <c r="H777">
        <v>3</v>
      </c>
      <c r="I777">
        <v>92</v>
      </c>
      <c r="J777">
        <v>101</v>
      </c>
      <c r="K777">
        <v>4</v>
      </c>
      <c r="L777">
        <v>122</v>
      </c>
      <c r="M777">
        <v>24</v>
      </c>
      <c r="N777">
        <v>143</v>
      </c>
      <c r="O777">
        <v>151</v>
      </c>
      <c r="P777">
        <v>1</v>
      </c>
      <c r="Q777">
        <v>173</v>
      </c>
      <c r="R777">
        <v>1</v>
      </c>
      <c r="S777">
        <v>191</v>
      </c>
      <c r="T777">
        <v>201</v>
      </c>
      <c r="U777">
        <v>2</v>
      </c>
      <c r="V777">
        <f t="shared" si="24"/>
        <v>1</v>
      </c>
      <c r="X777">
        <f t="shared" si="25"/>
        <v>4329.5</v>
      </c>
    </row>
    <row r="778" spans="1:24">
      <c r="A778" s="1">
        <v>12</v>
      </c>
      <c r="B778">
        <v>24</v>
      </c>
      <c r="C778">
        <v>32</v>
      </c>
      <c r="D778">
        <v>42</v>
      </c>
      <c r="E778">
        <v>4351</v>
      </c>
      <c r="F778">
        <v>65</v>
      </c>
      <c r="G778">
        <v>73</v>
      </c>
      <c r="H778">
        <v>1</v>
      </c>
      <c r="I778">
        <v>92</v>
      </c>
      <c r="J778">
        <v>101</v>
      </c>
      <c r="K778">
        <v>4</v>
      </c>
      <c r="L778">
        <v>122</v>
      </c>
      <c r="M778">
        <v>48</v>
      </c>
      <c r="N778">
        <v>143</v>
      </c>
      <c r="O778">
        <v>152</v>
      </c>
      <c r="P778">
        <v>1</v>
      </c>
      <c r="Q778">
        <v>172</v>
      </c>
      <c r="R778">
        <v>1</v>
      </c>
      <c r="S778">
        <v>192</v>
      </c>
      <c r="T778">
        <v>201</v>
      </c>
      <c r="U778">
        <v>1</v>
      </c>
      <c r="V778">
        <f t="shared" si="24"/>
        <v>0</v>
      </c>
      <c r="X778">
        <f t="shared" si="25"/>
        <v>4360.5</v>
      </c>
    </row>
    <row r="779" spans="1:24">
      <c r="A779" s="1">
        <v>11</v>
      </c>
      <c r="B779">
        <v>42</v>
      </c>
      <c r="C779">
        <v>33</v>
      </c>
      <c r="D779">
        <v>43</v>
      </c>
      <c r="E779">
        <v>4370</v>
      </c>
      <c r="F779">
        <v>61</v>
      </c>
      <c r="G779">
        <v>74</v>
      </c>
      <c r="H779">
        <v>3</v>
      </c>
      <c r="I779">
        <v>93</v>
      </c>
      <c r="J779">
        <v>101</v>
      </c>
      <c r="K779">
        <v>2</v>
      </c>
      <c r="L779">
        <v>122</v>
      </c>
      <c r="M779">
        <v>26</v>
      </c>
      <c r="N779">
        <v>141</v>
      </c>
      <c r="O779">
        <v>152</v>
      </c>
      <c r="P779">
        <v>2</v>
      </c>
      <c r="Q779">
        <v>173</v>
      </c>
      <c r="R779">
        <v>2</v>
      </c>
      <c r="S779">
        <v>192</v>
      </c>
      <c r="T779">
        <v>201</v>
      </c>
      <c r="U779">
        <v>2</v>
      </c>
      <c r="V779">
        <f t="shared" si="24"/>
        <v>1</v>
      </c>
      <c r="X779">
        <f t="shared" si="25"/>
        <v>4375</v>
      </c>
    </row>
    <row r="780" spans="1:24">
      <c r="A780" s="1">
        <v>11</v>
      </c>
      <c r="B780">
        <v>18</v>
      </c>
      <c r="C780">
        <v>32</v>
      </c>
      <c r="D780">
        <v>40</v>
      </c>
      <c r="E780">
        <v>4380</v>
      </c>
      <c r="F780">
        <v>62</v>
      </c>
      <c r="G780">
        <v>73</v>
      </c>
      <c r="H780">
        <v>3</v>
      </c>
      <c r="I780">
        <v>93</v>
      </c>
      <c r="J780">
        <v>101</v>
      </c>
      <c r="K780">
        <v>4</v>
      </c>
      <c r="L780">
        <v>123</v>
      </c>
      <c r="M780">
        <v>35</v>
      </c>
      <c r="N780">
        <v>143</v>
      </c>
      <c r="O780">
        <v>152</v>
      </c>
      <c r="P780">
        <v>1</v>
      </c>
      <c r="Q780">
        <v>172</v>
      </c>
      <c r="R780">
        <v>2</v>
      </c>
      <c r="S780">
        <v>192</v>
      </c>
      <c r="T780">
        <v>201</v>
      </c>
      <c r="U780">
        <v>1</v>
      </c>
      <c r="V780">
        <f t="shared" si="24"/>
        <v>0</v>
      </c>
      <c r="X780">
        <f t="shared" si="25"/>
        <v>4409.5</v>
      </c>
    </row>
    <row r="781" spans="1:24">
      <c r="A781" s="1">
        <v>12</v>
      </c>
      <c r="B781">
        <v>18</v>
      </c>
      <c r="C781">
        <v>32</v>
      </c>
      <c r="D781">
        <v>49</v>
      </c>
      <c r="E781">
        <v>4439</v>
      </c>
      <c r="F781">
        <v>61</v>
      </c>
      <c r="G781">
        <v>75</v>
      </c>
      <c r="H781">
        <v>1</v>
      </c>
      <c r="I781">
        <v>93</v>
      </c>
      <c r="J781">
        <v>102</v>
      </c>
      <c r="K781">
        <v>1</v>
      </c>
      <c r="L781">
        <v>121</v>
      </c>
      <c r="M781">
        <v>33</v>
      </c>
      <c r="N781">
        <v>141</v>
      </c>
      <c r="O781">
        <v>152</v>
      </c>
      <c r="P781">
        <v>1</v>
      </c>
      <c r="Q781">
        <v>174</v>
      </c>
      <c r="R781">
        <v>1</v>
      </c>
      <c r="S781">
        <v>192</v>
      </c>
      <c r="T781">
        <v>201</v>
      </c>
      <c r="U781">
        <v>1</v>
      </c>
      <c r="V781">
        <f t="shared" si="24"/>
        <v>0</v>
      </c>
      <c r="X781">
        <f t="shared" si="25"/>
        <v>4446.5</v>
      </c>
    </row>
    <row r="782" spans="1:24">
      <c r="A782" s="1">
        <v>14</v>
      </c>
      <c r="B782">
        <v>36</v>
      </c>
      <c r="C782">
        <v>33</v>
      </c>
      <c r="D782">
        <v>43</v>
      </c>
      <c r="E782">
        <v>4454</v>
      </c>
      <c r="F782">
        <v>61</v>
      </c>
      <c r="G782">
        <v>73</v>
      </c>
      <c r="H782">
        <v>4</v>
      </c>
      <c r="I782">
        <v>92</v>
      </c>
      <c r="J782">
        <v>101</v>
      </c>
      <c r="K782">
        <v>4</v>
      </c>
      <c r="L782">
        <v>121</v>
      </c>
      <c r="M782">
        <v>34</v>
      </c>
      <c r="N782">
        <v>143</v>
      </c>
      <c r="O782">
        <v>152</v>
      </c>
      <c r="P782">
        <v>2</v>
      </c>
      <c r="Q782">
        <v>173</v>
      </c>
      <c r="R782">
        <v>1</v>
      </c>
      <c r="S782">
        <v>191</v>
      </c>
      <c r="T782">
        <v>201</v>
      </c>
      <c r="U782">
        <v>1</v>
      </c>
      <c r="V782">
        <f t="shared" si="24"/>
        <v>0</v>
      </c>
      <c r="X782">
        <f t="shared" si="25"/>
        <v>4454.5</v>
      </c>
    </row>
    <row r="783" spans="1:24">
      <c r="A783" s="1">
        <v>12</v>
      </c>
      <c r="B783">
        <v>36</v>
      </c>
      <c r="C783">
        <v>33</v>
      </c>
      <c r="D783">
        <v>49</v>
      </c>
      <c r="E783">
        <v>4455</v>
      </c>
      <c r="F783">
        <v>61</v>
      </c>
      <c r="G783">
        <v>73</v>
      </c>
      <c r="H783">
        <v>2</v>
      </c>
      <c r="I783">
        <v>91</v>
      </c>
      <c r="J783">
        <v>101</v>
      </c>
      <c r="K783">
        <v>2</v>
      </c>
      <c r="L783">
        <v>121</v>
      </c>
      <c r="M783">
        <v>30</v>
      </c>
      <c r="N783">
        <v>142</v>
      </c>
      <c r="O783">
        <v>152</v>
      </c>
      <c r="P783">
        <v>2</v>
      </c>
      <c r="Q783">
        <v>174</v>
      </c>
      <c r="R783">
        <v>1</v>
      </c>
      <c r="S783">
        <v>192</v>
      </c>
      <c r="T783">
        <v>201</v>
      </c>
      <c r="U783">
        <v>2</v>
      </c>
      <c r="V783">
        <f t="shared" si="24"/>
        <v>1</v>
      </c>
      <c r="X783">
        <f t="shared" si="25"/>
        <v>4459</v>
      </c>
    </row>
    <row r="784" spans="1:24">
      <c r="A784" s="1">
        <v>14</v>
      </c>
      <c r="B784">
        <v>36</v>
      </c>
      <c r="C784">
        <v>33</v>
      </c>
      <c r="D784">
        <v>43</v>
      </c>
      <c r="E784">
        <v>4463</v>
      </c>
      <c r="F784">
        <v>61</v>
      </c>
      <c r="G784">
        <v>73</v>
      </c>
      <c r="H784">
        <v>4</v>
      </c>
      <c r="I784">
        <v>93</v>
      </c>
      <c r="J784">
        <v>101</v>
      </c>
      <c r="K784">
        <v>2</v>
      </c>
      <c r="L784">
        <v>123</v>
      </c>
      <c r="M784">
        <v>26</v>
      </c>
      <c r="N784">
        <v>143</v>
      </c>
      <c r="O784">
        <v>152</v>
      </c>
      <c r="P784">
        <v>2</v>
      </c>
      <c r="Q784">
        <v>174</v>
      </c>
      <c r="R784">
        <v>1</v>
      </c>
      <c r="S784">
        <v>192</v>
      </c>
      <c r="T784">
        <v>201</v>
      </c>
      <c r="U784">
        <v>2</v>
      </c>
      <c r="V784">
        <f t="shared" si="24"/>
        <v>1</v>
      </c>
      <c r="X784">
        <f t="shared" si="25"/>
        <v>4468</v>
      </c>
    </row>
    <row r="785" spans="1:24">
      <c r="A785" s="1">
        <v>13</v>
      </c>
      <c r="B785">
        <v>36</v>
      </c>
      <c r="C785">
        <v>32</v>
      </c>
      <c r="D785">
        <v>43</v>
      </c>
      <c r="E785">
        <v>4473</v>
      </c>
      <c r="F785">
        <v>61</v>
      </c>
      <c r="G785">
        <v>75</v>
      </c>
      <c r="H785">
        <v>4</v>
      </c>
      <c r="I785">
        <v>93</v>
      </c>
      <c r="J785">
        <v>101</v>
      </c>
      <c r="K785">
        <v>2</v>
      </c>
      <c r="L785">
        <v>123</v>
      </c>
      <c r="M785">
        <v>31</v>
      </c>
      <c r="N785">
        <v>143</v>
      </c>
      <c r="O785">
        <v>152</v>
      </c>
      <c r="P785">
        <v>1</v>
      </c>
      <c r="Q785">
        <v>173</v>
      </c>
      <c r="R785">
        <v>1</v>
      </c>
      <c r="S785">
        <v>191</v>
      </c>
      <c r="T785">
        <v>201</v>
      </c>
      <c r="U785">
        <v>1</v>
      </c>
      <c r="V785">
        <f t="shared" si="24"/>
        <v>0</v>
      </c>
      <c r="X785">
        <f t="shared" si="25"/>
        <v>4499.5</v>
      </c>
    </row>
    <row r="786" spans="1:24">
      <c r="A786" s="1">
        <v>14</v>
      </c>
      <c r="B786">
        <v>24</v>
      </c>
      <c r="C786">
        <v>34</v>
      </c>
      <c r="D786">
        <v>49</v>
      </c>
      <c r="E786">
        <v>4526</v>
      </c>
      <c r="F786">
        <v>61</v>
      </c>
      <c r="G786">
        <v>73</v>
      </c>
      <c r="H786">
        <v>3</v>
      </c>
      <c r="I786">
        <v>93</v>
      </c>
      <c r="J786">
        <v>101</v>
      </c>
      <c r="K786">
        <v>2</v>
      </c>
      <c r="L786">
        <v>121</v>
      </c>
      <c r="M786">
        <v>74</v>
      </c>
      <c r="N786">
        <v>143</v>
      </c>
      <c r="O786">
        <v>152</v>
      </c>
      <c r="P786">
        <v>1</v>
      </c>
      <c r="Q786">
        <v>174</v>
      </c>
      <c r="R786">
        <v>1</v>
      </c>
      <c r="S786">
        <v>192</v>
      </c>
      <c r="T786">
        <v>201</v>
      </c>
      <c r="U786">
        <v>1</v>
      </c>
      <c r="V786">
        <f t="shared" si="24"/>
        <v>0</v>
      </c>
      <c r="X786">
        <f t="shared" si="25"/>
        <v>4526</v>
      </c>
    </row>
    <row r="787" spans="1:24">
      <c r="A787" s="1">
        <v>14</v>
      </c>
      <c r="B787">
        <v>27</v>
      </c>
      <c r="C787">
        <v>34</v>
      </c>
      <c r="D787">
        <v>42</v>
      </c>
      <c r="E787">
        <v>4526</v>
      </c>
      <c r="F787">
        <v>64</v>
      </c>
      <c r="G787">
        <v>72</v>
      </c>
      <c r="H787">
        <v>4</v>
      </c>
      <c r="I787">
        <v>93</v>
      </c>
      <c r="J787">
        <v>101</v>
      </c>
      <c r="K787">
        <v>2</v>
      </c>
      <c r="L787">
        <v>121</v>
      </c>
      <c r="M787">
        <v>32</v>
      </c>
      <c r="N787">
        <v>142</v>
      </c>
      <c r="O787">
        <v>152</v>
      </c>
      <c r="P787">
        <v>2</v>
      </c>
      <c r="Q787">
        <v>172</v>
      </c>
      <c r="R787">
        <v>2</v>
      </c>
      <c r="S787">
        <v>192</v>
      </c>
      <c r="T787">
        <v>201</v>
      </c>
      <c r="U787">
        <v>1</v>
      </c>
      <c r="V787">
        <f t="shared" si="24"/>
        <v>0</v>
      </c>
      <c r="X787">
        <f t="shared" si="25"/>
        <v>4528</v>
      </c>
    </row>
    <row r="788" spans="1:24">
      <c r="A788" s="1">
        <v>14</v>
      </c>
      <c r="B788">
        <v>30</v>
      </c>
      <c r="C788">
        <v>34</v>
      </c>
      <c r="D788">
        <v>43</v>
      </c>
      <c r="E788">
        <v>4530</v>
      </c>
      <c r="F788">
        <v>61</v>
      </c>
      <c r="G788">
        <v>74</v>
      </c>
      <c r="H788">
        <v>4</v>
      </c>
      <c r="I788">
        <v>92</v>
      </c>
      <c r="J788">
        <v>101</v>
      </c>
      <c r="K788">
        <v>4</v>
      </c>
      <c r="L788">
        <v>123</v>
      </c>
      <c r="M788">
        <v>26</v>
      </c>
      <c r="N788">
        <v>143</v>
      </c>
      <c r="O788">
        <v>151</v>
      </c>
      <c r="P788">
        <v>1</v>
      </c>
      <c r="Q788">
        <v>174</v>
      </c>
      <c r="R788">
        <v>1</v>
      </c>
      <c r="S788">
        <v>192</v>
      </c>
      <c r="T788">
        <v>201</v>
      </c>
      <c r="U788">
        <v>1</v>
      </c>
      <c r="V788">
        <f t="shared" si="24"/>
        <v>0</v>
      </c>
      <c r="X788">
        <f t="shared" si="25"/>
        <v>4553</v>
      </c>
    </row>
    <row r="789" spans="1:24">
      <c r="A789" s="1">
        <v>12</v>
      </c>
      <c r="B789">
        <v>45</v>
      </c>
      <c r="C789">
        <v>34</v>
      </c>
      <c r="D789">
        <v>41</v>
      </c>
      <c r="E789">
        <v>4576</v>
      </c>
      <c r="F789">
        <v>62</v>
      </c>
      <c r="G789">
        <v>71</v>
      </c>
      <c r="H789">
        <v>3</v>
      </c>
      <c r="I789">
        <v>93</v>
      </c>
      <c r="J789">
        <v>101</v>
      </c>
      <c r="K789">
        <v>4</v>
      </c>
      <c r="L789">
        <v>123</v>
      </c>
      <c r="M789">
        <v>27</v>
      </c>
      <c r="N789">
        <v>143</v>
      </c>
      <c r="O789">
        <v>152</v>
      </c>
      <c r="P789">
        <v>1</v>
      </c>
      <c r="Q789">
        <v>173</v>
      </c>
      <c r="R789">
        <v>1</v>
      </c>
      <c r="S789">
        <v>191</v>
      </c>
      <c r="T789">
        <v>201</v>
      </c>
      <c r="U789">
        <v>1</v>
      </c>
      <c r="V789">
        <f t="shared" si="24"/>
        <v>0</v>
      </c>
      <c r="X789">
        <f t="shared" si="25"/>
        <v>4579.5</v>
      </c>
    </row>
    <row r="790" spans="1:24">
      <c r="A790" s="1">
        <v>11</v>
      </c>
      <c r="B790">
        <v>30</v>
      </c>
      <c r="C790">
        <v>30</v>
      </c>
      <c r="D790">
        <v>42</v>
      </c>
      <c r="E790">
        <v>4583</v>
      </c>
      <c r="F790">
        <v>61</v>
      </c>
      <c r="G790">
        <v>73</v>
      </c>
      <c r="H790">
        <v>2</v>
      </c>
      <c r="I790">
        <v>91</v>
      </c>
      <c r="J790">
        <v>103</v>
      </c>
      <c r="K790">
        <v>2</v>
      </c>
      <c r="L790">
        <v>121</v>
      </c>
      <c r="M790">
        <v>32</v>
      </c>
      <c r="N790">
        <v>143</v>
      </c>
      <c r="O790">
        <v>152</v>
      </c>
      <c r="P790">
        <v>2</v>
      </c>
      <c r="Q790">
        <v>173</v>
      </c>
      <c r="R790">
        <v>1</v>
      </c>
      <c r="S790">
        <v>191</v>
      </c>
      <c r="T790">
        <v>201</v>
      </c>
      <c r="U790">
        <v>1</v>
      </c>
      <c r="V790">
        <f t="shared" si="24"/>
        <v>0</v>
      </c>
      <c r="X790">
        <f t="shared" si="25"/>
        <v>4587</v>
      </c>
    </row>
    <row r="791" spans="1:24">
      <c r="A791" s="1">
        <v>14</v>
      </c>
      <c r="B791">
        <v>24</v>
      </c>
      <c r="C791">
        <v>32</v>
      </c>
      <c r="D791">
        <v>49</v>
      </c>
      <c r="E791">
        <v>4591</v>
      </c>
      <c r="F791">
        <v>64</v>
      </c>
      <c r="G791">
        <v>73</v>
      </c>
      <c r="H791">
        <v>2</v>
      </c>
      <c r="I791">
        <v>93</v>
      </c>
      <c r="J791">
        <v>101</v>
      </c>
      <c r="K791">
        <v>3</v>
      </c>
      <c r="L791">
        <v>122</v>
      </c>
      <c r="M791">
        <v>54</v>
      </c>
      <c r="N791">
        <v>143</v>
      </c>
      <c r="O791">
        <v>152</v>
      </c>
      <c r="P791">
        <v>3</v>
      </c>
      <c r="Q791">
        <v>174</v>
      </c>
      <c r="R791">
        <v>1</v>
      </c>
      <c r="S791">
        <v>192</v>
      </c>
      <c r="T791">
        <v>201</v>
      </c>
      <c r="U791">
        <v>2</v>
      </c>
      <c r="V791">
        <f t="shared" si="24"/>
        <v>1</v>
      </c>
      <c r="X791">
        <f t="shared" si="25"/>
        <v>4592.5</v>
      </c>
    </row>
    <row r="792" spans="1:24">
      <c r="A792" s="1">
        <v>14</v>
      </c>
      <c r="B792">
        <v>18</v>
      </c>
      <c r="C792">
        <v>32</v>
      </c>
      <c r="D792">
        <v>43</v>
      </c>
      <c r="E792">
        <v>4594</v>
      </c>
      <c r="F792">
        <v>61</v>
      </c>
      <c r="G792">
        <v>72</v>
      </c>
      <c r="H792">
        <v>3</v>
      </c>
      <c r="I792">
        <v>93</v>
      </c>
      <c r="J792">
        <v>101</v>
      </c>
      <c r="K792">
        <v>2</v>
      </c>
      <c r="L792">
        <v>123</v>
      </c>
      <c r="M792">
        <v>32</v>
      </c>
      <c r="N792">
        <v>143</v>
      </c>
      <c r="O792">
        <v>152</v>
      </c>
      <c r="P792">
        <v>1</v>
      </c>
      <c r="Q792">
        <v>173</v>
      </c>
      <c r="R792">
        <v>1</v>
      </c>
      <c r="S792">
        <v>192</v>
      </c>
      <c r="T792">
        <v>201</v>
      </c>
      <c r="U792">
        <v>1</v>
      </c>
      <c r="V792">
        <f t="shared" si="24"/>
        <v>0</v>
      </c>
      <c r="X792">
        <f t="shared" si="25"/>
        <v>4599.5</v>
      </c>
    </row>
    <row r="793" spans="1:24">
      <c r="A793" s="1">
        <v>11</v>
      </c>
      <c r="B793">
        <v>48</v>
      </c>
      <c r="C793">
        <v>30</v>
      </c>
      <c r="D793">
        <v>41</v>
      </c>
      <c r="E793">
        <v>4605</v>
      </c>
      <c r="F793">
        <v>61</v>
      </c>
      <c r="G793">
        <v>75</v>
      </c>
      <c r="H793">
        <v>3</v>
      </c>
      <c r="I793">
        <v>93</v>
      </c>
      <c r="J793">
        <v>101</v>
      </c>
      <c r="K793">
        <v>4</v>
      </c>
      <c r="L793">
        <v>124</v>
      </c>
      <c r="M793">
        <v>24</v>
      </c>
      <c r="N793">
        <v>143</v>
      </c>
      <c r="O793">
        <v>153</v>
      </c>
      <c r="P793">
        <v>2</v>
      </c>
      <c r="Q793">
        <v>173</v>
      </c>
      <c r="R793">
        <v>2</v>
      </c>
      <c r="S793">
        <v>191</v>
      </c>
      <c r="T793">
        <v>201</v>
      </c>
      <c r="U793">
        <v>2</v>
      </c>
      <c r="V793">
        <f t="shared" si="24"/>
        <v>1</v>
      </c>
      <c r="X793">
        <f t="shared" si="25"/>
        <v>4608</v>
      </c>
    </row>
    <row r="794" spans="1:24">
      <c r="A794" s="1">
        <v>14</v>
      </c>
      <c r="B794">
        <v>6</v>
      </c>
      <c r="C794">
        <v>32</v>
      </c>
      <c r="D794">
        <v>42</v>
      </c>
      <c r="E794">
        <v>4611</v>
      </c>
      <c r="F794">
        <v>61</v>
      </c>
      <c r="G794">
        <v>72</v>
      </c>
      <c r="H794">
        <v>1</v>
      </c>
      <c r="I794">
        <v>92</v>
      </c>
      <c r="J794">
        <v>101</v>
      </c>
      <c r="K794">
        <v>4</v>
      </c>
      <c r="L794">
        <v>122</v>
      </c>
      <c r="M794">
        <v>32</v>
      </c>
      <c r="N794">
        <v>143</v>
      </c>
      <c r="O794">
        <v>152</v>
      </c>
      <c r="P794">
        <v>1</v>
      </c>
      <c r="Q794">
        <v>173</v>
      </c>
      <c r="R794">
        <v>1</v>
      </c>
      <c r="S794">
        <v>191</v>
      </c>
      <c r="T794">
        <v>201</v>
      </c>
      <c r="U794">
        <v>2</v>
      </c>
      <c r="V794">
        <f t="shared" si="24"/>
        <v>1</v>
      </c>
      <c r="X794">
        <f t="shared" si="25"/>
        <v>4617</v>
      </c>
    </row>
    <row r="795" spans="1:24">
      <c r="A795" s="1">
        <v>14</v>
      </c>
      <c r="B795">
        <v>15</v>
      </c>
      <c r="C795">
        <v>32</v>
      </c>
      <c r="D795">
        <v>46</v>
      </c>
      <c r="E795">
        <v>4623</v>
      </c>
      <c r="F795">
        <v>62</v>
      </c>
      <c r="G795">
        <v>73</v>
      </c>
      <c r="H795">
        <v>3</v>
      </c>
      <c r="I795">
        <v>93</v>
      </c>
      <c r="J795">
        <v>101</v>
      </c>
      <c r="K795">
        <v>2</v>
      </c>
      <c r="L795">
        <v>122</v>
      </c>
      <c r="M795">
        <v>40</v>
      </c>
      <c r="N795">
        <v>143</v>
      </c>
      <c r="O795">
        <v>152</v>
      </c>
      <c r="P795">
        <v>1</v>
      </c>
      <c r="Q795">
        <v>174</v>
      </c>
      <c r="R795">
        <v>1</v>
      </c>
      <c r="S795">
        <v>192</v>
      </c>
      <c r="T795">
        <v>201</v>
      </c>
      <c r="U795">
        <v>2</v>
      </c>
      <c r="V795">
        <f t="shared" si="24"/>
        <v>1</v>
      </c>
      <c r="X795">
        <f t="shared" si="25"/>
        <v>4640</v>
      </c>
    </row>
    <row r="796" spans="1:24">
      <c r="A796" s="1">
        <v>14</v>
      </c>
      <c r="B796">
        <v>15</v>
      </c>
      <c r="C796">
        <v>32</v>
      </c>
      <c r="D796">
        <v>41</v>
      </c>
      <c r="E796">
        <v>4657</v>
      </c>
      <c r="F796">
        <v>61</v>
      </c>
      <c r="G796">
        <v>73</v>
      </c>
      <c r="H796">
        <v>3</v>
      </c>
      <c r="I796">
        <v>93</v>
      </c>
      <c r="J796">
        <v>101</v>
      </c>
      <c r="K796">
        <v>2</v>
      </c>
      <c r="L796">
        <v>123</v>
      </c>
      <c r="M796">
        <v>30</v>
      </c>
      <c r="N796">
        <v>143</v>
      </c>
      <c r="O796">
        <v>152</v>
      </c>
      <c r="P796">
        <v>1</v>
      </c>
      <c r="Q796">
        <v>173</v>
      </c>
      <c r="R796">
        <v>1</v>
      </c>
      <c r="S796">
        <v>192</v>
      </c>
      <c r="T796">
        <v>201</v>
      </c>
      <c r="U796">
        <v>1</v>
      </c>
      <c r="V796">
        <f t="shared" si="24"/>
        <v>0</v>
      </c>
      <c r="X796">
        <f t="shared" si="25"/>
        <v>4666</v>
      </c>
    </row>
    <row r="797" spans="1:24">
      <c r="A797" s="1">
        <v>14</v>
      </c>
      <c r="B797">
        <v>12</v>
      </c>
      <c r="C797">
        <v>32</v>
      </c>
      <c r="D797">
        <v>41</v>
      </c>
      <c r="E797">
        <v>4675</v>
      </c>
      <c r="F797">
        <v>65</v>
      </c>
      <c r="G797">
        <v>72</v>
      </c>
      <c r="H797">
        <v>1</v>
      </c>
      <c r="I797">
        <v>92</v>
      </c>
      <c r="J797">
        <v>101</v>
      </c>
      <c r="K797">
        <v>4</v>
      </c>
      <c r="L797">
        <v>123</v>
      </c>
      <c r="M797">
        <v>20</v>
      </c>
      <c r="N797">
        <v>143</v>
      </c>
      <c r="O797">
        <v>151</v>
      </c>
      <c r="P797">
        <v>1</v>
      </c>
      <c r="Q797">
        <v>173</v>
      </c>
      <c r="R797">
        <v>1</v>
      </c>
      <c r="S797">
        <v>191</v>
      </c>
      <c r="T797">
        <v>201</v>
      </c>
      <c r="U797">
        <v>1</v>
      </c>
      <c r="V797">
        <f t="shared" si="24"/>
        <v>0</v>
      </c>
      <c r="X797">
        <f t="shared" si="25"/>
        <v>4677</v>
      </c>
    </row>
    <row r="798" spans="1:24">
      <c r="A798" s="1">
        <v>14</v>
      </c>
      <c r="B798">
        <v>24</v>
      </c>
      <c r="C798">
        <v>33</v>
      </c>
      <c r="D798">
        <v>41</v>
      </c>
      <c r="E798">
        <v>4679</v>
      </c>
      <c r="F798">
        <v>61</v>
      </c>
      <c r="G798">
        <v>74</v>
      </c>
      <c r="H798">
        <v>3</v>
      </c>
      <c r="I798">
        <v>93</v>
      </c>
      <c r="J798">
        <v>101</v>
      </c>
      <c r="K798">
        <v>3</v>
      </c>
      <c r="L798">
        <v>123</v>
      </c>
      <c r="M798">
        <v>35</v>
      </c>
      <c r="N798">
        <v>143</v>
      </c>
      <c r="O798">
        <v>152</v>
      </c>
      <c r="P798">
        <v>2</v>
      </c>
      <c r="Q798">
        <v>172</v>
      </c>
      <c r="R798">
        <v>1</v>
      </c>
      <c r="S798">
        <v>192</v>
      </c>
      <c r="T798">
        <v>201</v>
      </c>
      <c r="U798">
        <v>1</v>
      </c>
      <c r="V798">
        <f t="shared" si="24"/>
        <v>0</v>
      </c>
      <c r="X798">
        <f t="shared" si="25"/>
        <v>4682.5</v>
      </c>
    </row>
    <row r="799" spans="1:24">
      <c r="A799" s="1">
        <v>14</v>
      </c>
      <c r="B799">
        <v>36</v>
      </c>
      <c r="C799">
        <v>32</v>
      </c>
      <c r="D799">
        <v>41</v>
      </c>
      <c r="E799">
        <v>4686</v>
      </c>
      <c r="F799">
        <v>61</v>
      </c>
      <c r="G799">
        <v>73</v>
      </c>
      <c r="H799">
        <v>2</v>
      </c>
      <c r="I799">
        <v>93</v>
      </c>
      <c r="J799">
        <v>101</v>
      </c>
      <c r="K799">
        <v>2</v>
      </c>
      <c r="L799">
        <v>124</v>
      </c>
      <c r="M799">
        <v>32</v>
      </c>
      <c r="N799">
        <v>143</v>
      </c>
      <c r="O799">
        <v>153</v>
      </c>
      <c r="P799">
        <v>1</v>
      </c>
      <c r="Q799">
        <v>174</v>
      </c>
      <c r="R799">
        <v>1</v>
      </c>
      <c r="S799">
        <v>192</v>
      </c>
      <c r="T799">
        <v>201</v>
      </c>
      <c r="U799">
        <v>1</v>
      </c>
      <c r="V799">
        <f t="shared" si="24"/>
        <v>0</v>
      </c>
      <c r="X799">
        <f t="shared" si="25"/>
        <v>4699</v>
      </c>
    </row>
    <row r="800" spans="1:24">
      <c r="A800" s="1">
        <v>12</v>
      </c>
      <c r="B800">
        <v>24</v>
      </c>
      <c r="C800">
        <v>33</v>
      </c>
      <c r="D800">
        <v>49</v>
      </c>
      <c r="E800">
        <v>4712</v>
      </c>
      <c r="F800">
        <v>65</v>
      </c>
      <c r="G800">
        <v>73</v>
      </c>
      <c r="H800">
        <v>4</v>
      </c>
      <c r="I800">
        <v>93</v>
      </c>
      <c r="J800">
        <v>101</v>
      </c>
      <c r="K800">
        <v>2</v>
      </c>
      <c r="L800">
        <v>122</v>
      </c>
      <c r="M800">
        <v>37</v>
      </c>
      <c r="N800">
        <v>141</v>
      </c>
      <c r="O800">
        <v>152</v>
      </c>
      <c r="P800">
        <v>2</v>
      </c>
      <c r="Q800">
        <v>174</v>
      </c>
      <c r="R800">
        <v>1</v>
      </c>
      <c r="S800">
        <v>192</v>
      </c>
      <c r="T800">
        <v>201</v>
      </c>
      <c r="U800">
        <v>1</v>
      </c>
      <c r="V800">
        <f t="shared" si="24"/>
        <v>0</v>
      </c>
      <c r="X800">
        <f t="shared" si="25"/>
        <v>4714</v>
      </c>
    </row>
    <row r="801" spans="1:24">
      <c r="A801" s="1">
        <v>11</v>
      </c>
      <c r="B801">
        <v>6</v>
      </c>
      <c r="C801">
        <v>34</v>
      </c>
      <c r="D801">
        <v>40</v>
      </c>
      <c r="E801">
        <v>4716</v>
      </c>
      <c r="F801">
        <v>65</v>
      </c>
      <c r="G801">
        <v>72</v>
      </c>
      <c r="H801">
        <v>1</v>
      </c>
      <c r="I801">
        <v>93</v>
      </c>
      <c r="J801">
        <v>101</v>
      </c>
      <c r="K801">
        <v>3</v>
      </c>
      <c r="L801">
        <v>121</v>
      </c>
      <c r="M801">
        <v>44</v>
      </c>
      <c r="N801">
        <v>143</v>
      </c>
      <c r="O801">
        <v>152</v>
      </c>
      <c r="P801">
        <v>2</v>
      </c>
      <c r="Q801">
        <v>172</v>
      </c>
      <c r="R801">
        <v>2</v>
      </c>
      <c r="S801">
        <v>191</v>
      </c>
      <c r="T801">
        <v>201</v>
      </c>
      <c r="U801">
        <v>1</v>
      </c>
      <c r="V801">
        <f t="shared" si="24"/>
        <v>0</v>
      </c>
      <c r="X801">
        <f t="shared" si="25"/>
        <v>4726</v>
      </c>
    </row>
    <row r="802" spans="1:24">
      <c r="A802" s="1">
        <v>12</v>
      </c>
      <c r="B802">
        <v>24</v>
      </c>
      <c r="C802">
        <v>34</v>
      </c>
      <c r="D802">
        <v>42</v>
      </c>
      <c r="E802">
        <v>4736</v>
      </c>
      <c r="F802">
        <v>61</v>
      </c>
      <c r="G802">
        <v>72</v>
      </c>
      <c r="H802">
        <v>2</v>
      </c>
      <c r="I802">
        <v>92</v>
      </c>
      <c r="J802">
        <v>101</v>
      </c>
      <c r="K802">
        <v>4</v>
      </c>
      <c r="L802">
        <v>123</v>
      </c>
      <c r="M802">
        <v>25</v>
      </c>
      <c r="N802">
        <v>141</v>
      </c>
      <c r="O802">
        <v>152</v>
      </c>
      <c r="P802">
        <v>1</v>
      </c>
      <c r="Q802">
        <v>172</v>
      </c>
      <c r="R802">
        <v>1</v>
      </c>
      <c r="S802">
        <v>191</v>
      </c>
      <c r="T802">
        <v>201</v>
      </c>
      <c r="U802">
        <v>2</v>
      </c>
      <c r="V802">
        <f t="shared" si="24"/>
        <v>1</v>
      </c>
      <c r="X802">
        <f t="shared" si="25"/>
        <v>4741</v>
      </c>
    </row>
    <row r="803" spans="1:24">
      <c r="A803" s="1">
        <v>12</v>
      </c>
      <c r="B803">
        <v>45</v>
      </c>
      <c r="C803">
        <v>34</v>
      </c>
      <c r="D803">
        <v>43</v>
      </c>
      <c r="E803">
        <v>4746</v>
      </c>
      <c r="F803">
        <v>61</v>
      </c>
      <c r="G803">
        <v>72</v>
      </c>
      <c r="H803">
        <v>4</v>
      </c>
      <c r="I803">
        <v>93</v>
      </c>
      <c r="J803">
        <v>101</v>
      </c>
      <c r="K803">
        <v>2</v>
      </c>
      <c r="L803">
        <v>122</v>
      </c>
      <c r="M803">
        <v>25</v>
      </c>
      <c r="N803">
        <v>143</v>
      </c>
      <c r="O803">
        <v>152</v>
      </c>
      <c r="P803">
        <v>2</v>
      </c>
      <c r="Q803">
        <v>172</v>
      </c>
      <c r="R803">
        <v>1</v>
      </c>
      <c r="S803">
        <v>191</v>
      </c>
      <c r="T803">
        <v>201</v>
      </c>
      <c r="U803">
        <v>2</v>
      </c>
      <c r="V803">
        <f t="shared" si="24"/>
        <v>1</v>
      </c>
      <c r="X803">
        <f t="shared" si="25"/>
        <v>4758.5</v>
      </c>
    </row>
    <row r="804" spans="1:24">
      <c r="A804" s="1">
        <v>12</v>
      </c>
      <c r="B804">
        <v>11</v>
      </c>
      <c r="C804">
        <v>33</v>
      </c>
      <c r="D804">
        <v>43</v>
      </c>
      <c r="E804">
        <v>4771</v>
      </c>
      <c r="F804">
        <v>61</v>
      </c>
      <c r="G804">
        <v>74</v>
      </c>
      <c r="H804">
        <v>2</v>
      </c>
      <c r="I804">
        <v>93</v>
      </c>
      <c r="J804">
        <v>101</v>
      </c>
      <c r="K804">
        <v>4</v>
      </c>
      <c r="L804">
        <v>122</v>
      </c>
      <c r="M804">
        <v>51</v>
      </c>
      <c r="N804">
        <v>143</v>
      </c>
      <c r="O804">
        <v>152</v>
      </c>
      <c r="P804">
        <v>1</v>
      </c>
      <c r="Q804">
        <v>173</v>
      </c>
      <c r="R804">
        <v>1</v>
      </c>
      <c r="S804">
        <v>191</v>
      </c>
      <c r="T804">
        <v>201</v>
      </c>
      <c r="U804">
        <v>1</v>
      </c>
      <c r="V804">
        <f t="shared" si="24"/>
        <v>0</v>
      </c>
      <c r="X804">
        <f t="shared" si="25"/>
        <v>4779.5</v>
      </c>
    </row>
    <row r="805" spans="1:24">
      <c r="A805" s="1">
        <v>11</v>
      </c>
      <c r="B805">
        <v>48</v>
      </c>
      <c r="C805">
        <v>32</v>
      </c>
      <c r="D805">
        <v>41</v>
      </c>
      <c r="E805">
        <v>4788</v>
      </c>
      <c r="F805">
        <v>61</v>
      </c>
      <c r="G805">
        <v>74</v>
      </c>
      <c r="H805">
        <v>4</v>
      </c>
      <c r="I805">
        <v>93</v>
      </c>
      <c r="J805">
        <v>101</v>
      </c>
      <c r="K805">
        <v>3</v>
      </c>
      <c r="L805">
        <v>122</v>
      </c>
      <c r="M805">
        <v>26</v>
      </c>
      <c r="N805">
        <v>143</v>
      </c>
      <c r="O805">
        <v>152</v>
      </c>
      <c r="P805">
        <v>1</v>
      </c>
      <c r="Q805">
        <v>173</v>
      </c>
      <c r="R805">
        <v>2</v>
      </c>
      <c r="S805">
        <v>191</v>
      </c>
      <c r="T805">
        <v>201</v>
      </c>
      <c r="U805">
        <v>1</v>
      </c>
      <c r="V805">
        <f t="shared" si="24"/>
        <v>0</v>
      </c>
      <c r="X805">
        <f t="shared" si="25"/>
        <v>4791.5</v>
      </c>
    </row>
    <row r="806" spans="1:24">
      <c r="A806" s="1">
        <v>12</v>
      </c>
      <c r="B806">
        <v>36</v>
      </c>
      <c r="C806">
        <v>32</v>
      </c>
      <c r="D806">
        <v>43</v>
      </c>
      <c r="E806">
        <v>4795</v>
      </c>
      <c r="F806">
        <v>61</v>
      </c>
      <c r="G806">
        <v>72</v>
      </c>
      <c r="H806">
        <v>4</v>
      </c>
      <c r="I806">
        <v>92</v>
      </c>
      <c r="J806">
        <v>101</v>
      </c>
      <c r="K806">
        <v>1</v>
      </c>
      <c r="L806">
        <v>124</v>
      </c>
      <c r="M806">
        <v>30</v>
      </c>
      <c r="N806">
        <v>143</v>
      </c>
      <c r="O806">
        <v>152</v>
      </c>
      <c r="P806">
        <v>1</v>
      </c>
      <c r="Q806">
        <v>174</v>
      </c>
      <c r="R806">
        <v>1</v>
      </c>
      <c r="S806">
        <v>192</v>
      </c>
      <c r="T806">
        <v>201</v>
      </c>
      <c r="U806">
        <v>1</v>
      </c>
      <c r="V806">
        <f t="shared" si="24"/>
        <v>0</v>
      </c>
      <c r="X806">
        <f t="shared" si="25"/>
        <v>4795.5</v>
      </c>
    </row>
    <row r="807" spans="1:24">
      <c r="A807" s="1">
        <v>13</v>
      </c>
      <c r="B807">
        <v>42</v>
      </c>
      <c r="C807">
        <v>34</v>
      </c>
      <c r="D807">
        <v>41</v>
      </c>
      <c r="E807">
        <v>4796</v>
      </c>
      <c r="F807">
        <v>61</v>
      </c>
      <c r="G807">
        <v>75</v>
      </c>
      <c r="H807">
        <v>4</v>
      </c>
      <c r="I807">
        <v>93</v>
      </c>
      <c r="J807">
        <v>101</v>
      </c>
      <c r="K807">
        <v>4</v>
      </c>
      <c r="L807">
        <v>124</v>
      </c>
      <c r="M807">
        <v>56</v>
      </c>
      <c r="N807">
        <v>143</v>
      </c>
      <c r="O807">
        <v>153</v>
      </c>
      <c r="P807">
        <v>1</v>
      </c>
      <c r="Q807">
        <v>173</v>
      </c>
      <c r="R807">
        <v>1</v>
      </c>
      <c r="S807">
        <v>191</v>
      </c>
      <c r="T807">
        <v>201</v>
      </c>
      <c r="U807">
        <v>1</v>
      </c>
      <c r="V807">
        <f t="shared" si="24"/>
        <v>0</v>
      </c>
      <c r="X807">
        <f t="shared" si="25"/>
        <v>4803.5</v>
      </c>
    </row>
    <row r="808" spans="1:24">
      <c r="A808" s="1">
        <v>14</v>
      </c>
      <c r="B808">
        <v>30</v>
      </c>
      <c r="C808">
        <v>32</v>
      </c>
      <c r="D808">
        <v>41</v>
      </c>
      <c r="E808">
        <v>4811</v>
      </c>
      <c r="F808">
        <v>65</v>
      </c>
      <c r="G808">
        <v>74</v>
      </c>
      <c r="H808">
        <v>2</v>
      </c>
      <c r="I808">
        <v>92</v>
      </c>
      <c r="J808">
        <v>101</v>
      </c>
      <c r="K808">
        <v>4</v>
      </c>
      <c r="L808">
        <v>122</v>
      </c>
      <c r="M808">
        <v>24</v>
      </c>
      <c r="N808">
        <v>142</v>
      </c>
      <c r="O808">
        <v>151</v>
      </c>
      <c r="P808">
        <v>1</v>
      </c>
      <c r="Q808">
        <v>172</v>
      </c>
      <c r="R808">
        <v>1</v>
      </c>
      <c r="S808">
        <v>191</v>
      </c>
      <c r="T808">
        <v>201</v>
      </c>
      <c r="U808">
        <v>1</v>
      </c>
      <c r="V808">
        <f t="shared" si="24"/>
        <v>0</v>
      </c>
      <c r="X808">
        <f t="shared" si="25"/>
        <v>4814</v>
      </c>
    </row>
    <row r="809" spans="1:24">
      <c r="A809" s="1">
        <v>11</v>
      </c>
      <c r="B809">
        <v>24</v>
      </c>
      <c r="C809">
        <v>32</v>
      </c>
      <c r="D809">
        <v>40</v>
      </c>
      <c r="E809">
        <v>4817</v>
      </c>
      <c r="F809">
        <v>61</v>
      </c>
      <c r="G809">
        <v>74</v>
      </c>
      <c r="H809">
        <v>2</v>
      </c>
      <c r="I809">
        <v>93</v>
      </c>
      <c r="J809">
        <v>102</v>
      </c>
      <c r="K809">
        <v>3</v>
      </c>
      <c r="L809">
        <v>122</v>
      </c>
      <c r="M809">
        <v>31</v>
      </c>
      <c r="N809">
        <v>143</v>
      </c>
      <c r="O809">
        <v>152</v>
      </c>
      <c r="P809">
        <v>1</v>
      </c>
      <c r="Q809">
        <v>173</v>
      </c>
      <c r="R809">
        <v>1</v>
      </c>
      <c r="S809">
        <v>192</v>
      </c>
      <c r="T809">
        <v>201</v>
      </c>
      <c r="U809">
        <v>2</v>
      </c>
      <c r="V809">
        <f t="shared" si="24"/>
        <v>1</v>
      </c>
      <c r="X809">
        <f t="shared" si="25"/>
        <v>4830</v>
      </c>
    </row>
    <row r="810" spans="1:24">
      <c r="A810" s="1">
        <v>11</v>
      </c>
      <c r="B810">
        <v>12</v>
      </c>
      <c r="C810">
        <v>34</v>
      </c>
      <c r="D810">
        <v>40</v>
      </c>
      <c r="E810">
        <v>4843</v>
      </c>
      <c r="F810">
        <v>61</v>
      </c>
      <c r="G810">
        <v>75</v>
      </c>
      <c r="H810">
        <v>3</v>
      </c>
      <c r="I810">
        <v>93</v>
      </c>
      <c r="J810">
        <v>102</v>
      </c>
      <c r="K810">
        <v>4</v>
      </c>
      <c r="L810">
        <v>122</v>
      </c>
      <c r="M810">
        <v>43</v>
      </c>
      <c r="N810">
        <v>143</v>
      </c>
      <c r="O810">
        <v>151</v>
      </c>
      <c r="P810">
        <v>2</v>
      </c>
      <c r="Q810">
        <v>173</v>
      </c>
      <c r="R810">
        <v>1</v>
      </c>
      <c r="S810">
        <v>192</v>
      </c>
      <c r="T810">
        <v>201</v>
      </c>
      <c r="U810">
        <v>2</v>
      </c>
      <c r="V810">
        <f t="shared" si="24"/>
        <v>1</v>
      </c>
      <c r="X810">
        <f t="shared" si="25"/>
        <v>4843.5</v>
      </c>
    </row>
    <row r="811" spans="1:24">
      <c r="A811" s="1">
        <v>14</v>
      </c>
      <c r="B811">
        <v>48</v>
      </c>
      <c r="C811">
        <v>32</v>
      </c>
      <c r="D811">
        <v>49</v>
      </c>
      <c r="E811">
        <v>4844</v>
      </c>
      <c r="F811">
        <v>61</v>
      </c>
      <c r="G811">
        <v>71</v>
      </c>
      <c r="H811">
        <v>3</v>
      </c>
      <c r="I811">
        <v>93</v>
      </c>
      <c r="J811">
        <v>101</v>
      </c>
      <c r="K811">
        <v>2</v>
      </c>
      <c r="L811">
        <v>123</v>
      </c>
      <c r="M811">
        <v>33</v>
      </c>
      <c r="N811">
        <v>141</v>
      </c>
      <c r="O811">
        <v>151</v>
      </c>
      <c r="P811">
        <v>1</v>
      </c>
      <c r="Q811">
        <v>174</v>
      </c>
      <c r="R811">
        <v>1</v>
      </c>
      <c r="S811">
        <v>192</v>
      </c>
      <c r="T811">
        <v>201</v>
      </c>
      <c r="U811">
        <v>2</v>
      </c>
      <c r="V811">
        <f t="shared" si="24"/>
        <v>1</v>
      </c>
      <c r="X811">
        <f t="shared" si="25"/>
        <v>4857</v>
      </c>
    </row>
    <row r="812" spans="1:24">
      <c r="A812" s="1">
        <v>11</v>
      </c>
      <c r="B812">
        <v>24</v>
      </c>
      <c r="C812">
        <v>33</v>
      </c>
      <c r="D812">
        <v>40</v>
      </c>
      <c r="E812">
        <v>4870</v>
      </c>
      <c r="F812">
        <v>61</v>
      </c>
      <c r="G812">
        <v>73</v>
      </c>
      <c r="H812">
        <v>3</v>
      </c>
      <c r="I812">
        <v>93</v>
      </c>
      <c r="J812">
        <v>101</v>
      </c>
      <c r="K812">
        <v>4</v>
      </c>
      <c r="L812">
        <v>124</v>
      </c>
      <c r="M812">
        <v>53</v>
      </c>
      <c r="N812">
        <v>143</v>
      </c>
      <c r="O812">
        <v>153</v>
      </c>
      <c r="P812">
        <v>2</v>
      </c>
      <c r="Q812">
        <v>173</v>
      </c>
      <c r="R812">
        <v>2</v>
      </c>
      <c r="S812">
        <v>191</v>
      </c>
      <c r="T812">
        <v>201</v>
      </c>
      <c r="U812">
        <v>2</v>
      </c>
      <c r="V812">
        <f t="shared" si="24"/>
        <v>1</v>
      </c>
      <c r="X812">
        <f t="shared" si="25"/>
        <v>4901.5</v>
      </c>
    </row>
    <row r="813" spans="1:24">
      <c r="A813" s="1">
        <v>12</v>
      </c>
      <c r="B813">
        <v>39</v>
      </c>
      <c r="C813">
        <v>34</v>
      </c>
      <c r="D813">
        <v>43</v>
      </c>
      <c r="E813">
        <v>4933</v>
      </c>
      <c r="F813">
        <v>61</v>
      </c>
      <c r="G813">
        <v>74</v>
      </c>
      <c r="H813">
        <v>2</v>
      </c>
      <c r="I813">
        <v>93</v>
      </c>
      <c r="J813">
        <v>103</v>
      </c>
      <c r="K813">
        <v>2</v>
      </c>
      <c r="L813">
        <v>121</v>
      </c>
      <c r="M813">
        <v>25</v>
      </c>
      <c r="N813">
        <v>143</v>
      </c>
      <c r="O813">
        <v>152</v>
      </c>
      <c r="P813">
        <v>2</v>
      </c>
      <c r="Q813">
        <v>173</v>
      </c>
      <c r="R813">
        <v>1</v>
      </c>
      <c r="S813">
        <v>191</v>
      </c>
      <c r="T813">
        <v>201</v>
      </c>
      <c r="U813">
        <v>2</v>
      </c>
      <c r="V813">
        <f t="shared" si="24"/>
        <v>1</v>
      </c>
      <c r="X813">
        <f t="shared" si="25"/>
        <v>4968</v>
      </c>
    </row>
    <row r="814" spans="1:24">
      <c r="A814" s="1">
        <v>14</v>
      </c>
      <c r="B814">
        <v>21</v>
      </c>
      <c r="C814">
        <v>30</v>
      </c>
      <c r="D814">
        <v>40</v>
      </c>
      <c r="E814">
        <v>5003</v>
      </c>
      <c r="F814">
        <v>65</v>
      </c>
      <c r="G814">
        <v>73</v>
      </c>
      <c r="H814">
        <v>1</v>
      </c>
      <c r="I814">
        <v>92</v>
      </c>
      <c r="J814">
        <v>101</v>
      </c>
      <c r="K814">
        <v>4</v>
      </c>
      <c r="L814">
        <v>122</v>
      </c>
      <c r="M814">
        <v>29</v>
      </c>
      <c r="N814">
        <v>141</v>
      </c>
      <c r="O814">
        <v>152</v>
      </c>
      <c r="P814">
        <v>2</v>
      </c>
      <c r="Q814">
        <v>173</v>
      </c>
      <c r="R814">
        <v>1</v>
      </c>
      <c r="S814">
        <v>192</v>
      </c>
      <c r="T814">
        <v>201</v>
      </c>
      <c r="U814">
        <v>2</v>
      </c>
      <c r="V814">
        <f t="shared" si="24"/>
        <v>1</v>
      </c>
      <c r="X814">
        <f t="shared" si="25"/>
        <v>5024</v>
      </c>
    </row>
    <row r="815" spans="1:24">
      <c r="A815" s="1">
        <v>14</v>
      </c>
      <c r="B815">
        <v>15</v>
      </c>
      <c r="C815">
        <v>34</v>
      </c>
      <c r="D815">
        <v>40</v>
      </c>
      <c r="E815">
        <v>5045</v>
      </c>
      <c r="F815">
        <v>65</v>
      </c>
      <c r="G815">
        <v>75</v>
      </c>
      <c r="H815">
        <v>1</v>
      </c>
      <c r="I815">
        <v>92</v>
      </c>
      <c r="J815">
        <v>101</v>
      </c>
      <c r="K815">
        <v>4</v>
      </c>
      <c r="L815">
        <v>123</v>
      </c>
      <c r="M815">
        <v>59</v>
      </c>
      <c r="N815">
        <v>143</v>
      </c>
      <c r="O815">
        <v>152</v>
      </c>
      <c r="P815">
        <v>1</v>
      </c>
      <c r="Q815">
        <v>173</v>
      </c>
      <c r="R815">
        <v>1</v>
      </c>
      <c r="S815">
        <v>192</v>
      </c>
      <c r="T815">
        <v>201</v>
      </c>
      <c r="U815">
        <v>1</v>
      </c>
      <c r="V815">
        <f t="shared" si="24"/>
        <v>0</v>
      </c>
      <c r="X815">
        <f t="shared" si="25"/>
        <v>5064.5</v>
      </c>
    </row>
    <row r="816" spans="1:24">
      <c r="A816" s="1">
        <v>12</v>
      </c>
      <c r="B816">
        <v>24</v>
      </c>
      <c r="C816">
        <v>32</v>
      </c>
      <c r="D816">
        <v>43</v>
      </c>
      <c r="E816">
        <v>5084</v>
      </c>
      <c r="F816">
        <v>65</v>
      </c>
      <c r="G816">
        <v>75</v>
      </c>
      <c r="H816">
        <v>2</v>
      </c>
      <c r="I816">
        <v>92</v>
      </c>
      <c r="J816">
        <v>101</v>
      </c>
      <c r="K816">
        <v>4</v>
      </c>
      <c r="L816">
        <v>123</v>
      </c>
      <c r="M816">
        <v>42</v>
      </c>
      <c r="N816">
        <v>143</v>
      </c>
      <c r="O816">
        <v>152</v>
      </c>
      <c r="P816">
        <v>1</v>
      </c>
      <c r="Q816">
        <v>173</v>
      </c>
      <c r="R816">
        <v>1</v>
      </c>
      <c r="S816">
        <v>192</v>
      </c>
      <c r="T816">
        <v>201</v>
      </c>
      <c r="U816">
        <v>1</v>
      </c>
      <c r="V816">
        <f t="shared" si="24"/>
        <v>0</v>
      </c>
      <c r="X816">
        <f t="shared" si="25"/>
        <v>5090</v>
      </c>
    </row>
    <row r="817" spans="1:24">
      <c r="A817" s="1">
        <v>12</v>
      </c>
      <c r="B817">
        <v>48</v>
      </c>
      <c r="C817">
        <v>34</v>
      </c>
      <c r="D817">
        <v>42</v>
      </c>
      <c r="E817">
        <v>5096</v>
      </c>
      <c r="F817">
        <v>61</v>
      </c>
      <c r="G817">
        <v>73</v>
      </c>
      <c r="H817">
        <v>2</v>
      </c>
      <c r="I817">
        <v>92</v>
      </c>
      <c r="J817">
        <v>101</v>
      </c>
      <c r="K817">
        <v>3</v>
      </c>
      <c r="L817">
        <v>123</v>
      </c>
      <c r="M817">
        <v>30</v>
      </c>
      <c r="N817">
        <v>143</v>
      </c>
      <c r="O817">
        <v>152</v>
      </c>
      <c r="P817">
        <v>1</v>
      </c>
      <c r="Q817">
        <v>174</v>
      </c>
      <c r="R817">
        <v>1</v>
      </c>
      <c r="S817">
        <v>192</v>
      </c>
      <c r="T817">
        <v>201</v>
      </c>
      <c r="U817">
        <v>2</v>
      </c>
      <c r="V817">
        <f t="shared" si="24"/>
        <v>1</v>
      </c>
      <c r="X817">
        <f t="shared" si="25"/>
        <v>5099.5</v>
      </c>
    </row>
    <row r="818" spans="1:24">
      <c r="A818" s="1">
        <v>14</v>
      </c>
      <c r="B818">
        <v>24</v>
      </c>
      <c r="C818">
        <v>34</v>
      </c>
      <c r="D818">
        <v>43</v>
      </c>
      <c r="E818">
        <v>5103</v>
      </c>
      <c r="F818">
        <v>61</v>
      </c>
      <c r="G818">
        <v>72</v>
      </c>
      <c r="H818">
        <v>3</v>
      </c>
      <c r="I818">
        <v>94</v>
      </c>
      <c r="J818">
        <v>101</v>
      </c>
      <c r="K818">
        <v>3</v>
      </c>
      <c r="L818">
        <v>124</v>
      </c>
      <c r="M818">
        <v>47</v>
      </c>
      <c r="N818">
        <v>143</v>
      </c>
      <c r="O818">
        <v>153</v>
      </c>
      <c r="P818">
        <v>3</v>
      </c>
      <c r="Q818">
        <v>173</v>
      </c>
      <c r="R818">
        <v>1</v>
      </c>
      <c r="S818">
        <v>192</v>
      </c>
      <c r="T818">
        <v>201</v>
      </c>
      <c r="U818">
        <v>1</v>
      </c>
      <c r="V818">
        <f t="shared" si="24"/>
        <v>0</v>
      </c>
      <c r="X818">
        <f t="shared" si="25"/>
        <v>5110</v>
      </c>
    </row>
    <row r="819" spans="1:24">
      <c r="A819" s="1">
        <v>14</v>
      </c>
      <c r="B819">
        <v>27</v>
      </c>
      <c r="C819">
        <v>33</v>
      </c>
      <c r="D819">
        <v>49</v>
      </c>
      <c r="E819">
        <v>5117</v>
      </c>
      <c r="F819">
        <v>61</v>
      </c>
      <c r="G819">
        <v>74</v>
      </c>
      <c r="H819">
        <v>3</v>
      </c>
      <c r="I819">
        <v>93</v>
      </c>
      <c r="J819">
        <v>101</v>
      </c>
      <c r="K819">
        <v>4</v>
      </c>
      <c r="L819">
        <v>123</v>
      </c>
      <c r="M819">
        <v>26</v>
      </c>
      <c r="N819">
        <v>143</v>
      </c>
      <c r="O819">
        <v>152</v>
      </c>
      <c r="P819">
        <v>2</v>
      </c>
      <c r="Q819">
        <v>173</v>
      </c>
      <c r="R819">
        <v>1</v>
      </c>
      <c r="S819">
        <v>191</v>
      </c>
      <c r="T819">
        <v>201</v>
      </c>
      <c r="U819">
        <v>1</v>
      </c>
      <c r="V819">
        <f t="shared" si="24"/>
        <v>0</v>
      </c>
      <c r="X819">
        <f t="shared" si="25"/>
        <v>5123</v>
      </c>
    </row>
    <row r="820" spans="1:24">
      <c r="A820" s="1">
        <v>12</v>
      </c>
      <c r="B820">
        <v>9</v>
      </c>
      <c r="C820">
        <v>31</v>
      </c>
      <c r="D820">
        <v>41</v>
      </c>
      <c r="E820">
        <v>5129</v>
      </c>
      <c r="F820">
        <v>61</v>
      </c>
      <c r="G820">
        <v>75</v>
      </c>
      <c r="H820">
        <v>2</v>
      </c>
      <c r="I820">
        <v>92</v>
      </c>
      <c r="J820">
        <v>101</v>
      </c>
      <c r="K820">
        <v>4</v>
      </c>
      <c r="L820">
        <v>124</v>
      </c>
      <c r="M820">
        <v>74</v>
      </c>
      <c r="N820">
        <v>141</v>
      </c>
      <c r="O820">
        <v>153</v>
      </c>
      <c r="P820">
        <v>1</v>
      </c>
      <c r="Q820">
        <v>174</v>
      </c>
      <c r="R820">
        <v>2</v>
      </c>
      <c r="S820">
        <v>192</v>
      </c>
      <c r="T820">
        <v>201</v>
      </c>
      <c r="U820">
        <v>2</v>
      </c>
      <c r="V820">
        <f t="shared" si="24"/>
        <v>1</v>
      </c>
      <c r="X820">
        <f t="shared" si="25"/>
        <v>5139.5</v>
      </c>
    </row>
    <row r="821" spans="1:24">
      <c r="A821" s="1">
        <v>14</v>
      </c>
      <c r="B821">
        <v>24</v>
      </c>
      <c r="C821">
        <v>34</v>
      </c>
      <c r="D821">
        <v>42</v>
      </c>
      <c r="E821">
        <v>5150</v>
      </c>
      <c r="F821">
        <v>61</v>
      </c>
      <c r="G821">
        <v>75</v>
      </c>
      <c r="H821">
        <v>4</v>
      </c>
      <c r="I821">
        <v>93</v>
      </c>
      <c r="J821">
        <v>101</v>
      </c>
      <c r="K821">
        <v>4</v>
      </c>
      <c r="L821">
        <v>123</v>
      </c>
      <c r="M821">
        <v>33</v>
      </c>
      <c r="N821">
        <v>143</v>
      </c>
      <c r="O821">
        <v>152</v>
      </c>
      <c r="P821">
        <v>1</v>
      </c>
      <c r="Q821">
        <v>173</v>
      </c>
      <c r="R821">
        <v>1</v>
      </c>
      <c r="S821">
        <v>192</v>
      </c>
      <c r="T821">
        <v>201</v>
      </c>
      <c r="U821">
        <v>1</v>
      </c>
      <c r="V821">
        <f t="shared" si="24"/>
        <v>0</v>
      </c>
      <c r="X821">
        <f t="shared" si="25"/>
        <v>5151</v>
      </c>
    </row>
    <row r="822" spans="1:24">
      <c r="A822" s="1">
        <v>13</v>
      </c>
      <c r="B822">
        <v>24</v>
      </c>
      <c r="C822">
        <v>32</v>
      </c>
      <c r="D822">
        <v>43</v>
      </c>
      <c r="E822">
        <v>5152</v>
      </c>
      <c r="F822">
        <v>61</v>
      </c>
      <c r="G822">
        <v>74</v>
      </c>
      <c r="H822">
        <v>4</v>
      </c>
      <c r="I822">
        <v>93</v>
      </c>
      <c r="J822">
        <v>101</v>
      </c>
      <c r="K822">
        <v>2</v>
      </c>
      <c r="L822">
        <v>123</v>
      </c>
      <c r="M822">
        <v>25</v>
      </c>
      <c r="N822">
        <v>141</v>
      </c>
      <c r="O822">
        <v>152</v>
      </c>
      <c r="P822">
        <v>1</v>
      </c>
      <c r="Q822">
        <v>173</v>
      </c>
      <c r="R822">
        <v>1</v>
      </c>
      <c r="S822">
        <v>191</v>
      </c>
      <c r="T822">
        <v>201</v>
      </c>
      <c r="U822">
        <v>1</v>
      </c>
      <c r="V822">
        <f t="shared" si="24"/>
        <v>0</v>
      </c>
      <c r="X822">
        <f t="shared" si="25"/>
        <v>5165.5</v>
      </c>
    </row>
    <row r="823" spans="1:24">
      <c r="A823" s="1">
        <v>11</v>
      </c>
      <c r="B823">
        <v>36</v>
      </c>
      <c r="C823">
        <v>32</v>
      </c>
      <c r="D823">
        <v>42</v>
      </c>
      <c r="E823">
        <v>5179</v>
      </c>
      <c r="F823">
        <v>61</v>
      </c>
      <c r="G823">
        <v>74</v>
      </c>
      <c r="H823">
        <v>4</v>
      </c>
      <c r="I823">
        <v>93</v>
      </c>
      <c r="J823">
        <v>101</v>
      </c>
      <c r="K823">
        <v>2</v>
      </c>
      <c r="L823">
        <v>122</v>
      </c>
      <c r="M823">
        <v>29</v>
      </c>
      <c r="N823">
        <v>143</v>
      </c>
      <c r="O823">
        <v>152</v>
      </c>
      <c r="P823">
        <v>1</v>
      </c>
      <c r="Q823">
        <v>173</v>
      </c>
      <c r="R823">
        <v>1</v>
      </c>
      <c r="S823">
        <v>191</v>
      </c>
      <c r="T823">
        <v>201</v>
      </c>
      <c r="U823">
        <v>2</v>
      </c>
      <c r="V823">
        <f t="shared" si="24"/>
        <v>1</v>
      </c>
      <c r="X823">
        <f t="shared" si="25"/>
        <v>5184.5</v>
      </c>
    </row>
    <row r="824" spans="1:24">
      <c r="A824" s="1">
        <v>14</v>
      </c>
      <c r="B824">
        <v>27</v>
      </c>
      <c r="C824">
        <v>32</v>
      </c>
      <c r="D824">
        <v>45</v>
      </c>
      <c r="E824">
        <v>5190</v>
      </c>
      <c r="F824">
        <v>65</v>
      </c>
      <c r="G824">
        <v>75</v>
      </c>
      <c r="H824">
        <v>4</v>
      </c>
      <c r="I824">
        <v>93</v>
      </c>
      <c r="J824">
        <v>101</v>
      </c>
      <c r="K824">
        <v>4</v>
      </c>
      <c r="L824">
        <v>122</v>
      </c>
      <c r="M824">
        <v>48</v>
      </c>
      <c r="N824">
        <v>143</v>
      </c>
      <c r="O824">
        <v>152</v>
      </c>
      <c r="P824">
        <v>4</v>
      </c>
      <c r="Q824">
        <v>173</v>
      </c>
      <c r="R824">
        <v>2</v>
      </c>
      <c r="S824">
        <v>192</v>
      </c>
      <c r="T824">
        <v>201</v>
      </c>
      <c r="U824">
        <v>1</v>
      </c>
      <c r="V824">
        <f t="shared" si="24"/>
        <v>0</v>
      </c>
      <c r="X824">
        <f t="shared" si="25"/>
        <v>5212</v>
      </c>
    </row>
    <row r="825" spans="1:24">
      <c r="A825" s="1">
        <v>12</v>
      </c>
      <c r="B825">
        <v>30</v>
      </c>
      <c r="C825">
        <v>34</v>
      </c>
      <c r="D825">
        <v>40</v>
      </c>
      <c r="E825">
        <v>5234</v>
      </c>
      <c r="F825">
        <v>61</v>
      </c>
      <c r="G825">
        <v>71</v>
      </c>
      <c r="H825">
        <v>4</v>
      </c>
      <c r="I825">
        <v>94</v>
      </c>
      <c r="J825">
        <v>101</v>
      </c>
      <c r="K825">
        <v>2</v>
      </c>
      <c r="L825">
        <v>123</v>
      </c>
      <c r="M825">
        <v>28</v>
      </c>
      <c r="N825">
        <v>143</v>
      </c>
      <c r="O825">
        <v>152</v>
      </c>
      <c r="P825">
        <v>2</v>
      </c>
      <c r="Q825">
        <v>174</v>
      </c>
      <c r="R825">
        <v>1</v>
      </c>
      <c r="S825">
        <v>191</v>
      </c>
      <c r="T825">
        <v>201</v>
      </c>
      <c r="U825">
        <v>2</v>
      </c>
      <c r="V825">
        <f t="shared" si="24"/>
        <v>1</v>
      </c>
      <c r="X825">
        <f t="shared" si="25"/>
        <v>5241</v>
      </c>
    </row>
    <row r="826" spans="1:24">
      <c r="A826" s="1">
        <v>14</v>
      </c>
      <c r="B826">
        <v>21</v>
      </c>
      <c r="C826">
        <v>32</v>
      </c>
      <c r="D826">
        <v>41</v>
      </c>
      <c r="E826">
        <v>5248</v>
      </c>
      <c r="F826">
        <v>65</v>
      </c>
      <c r="G826">
        <v>73</v>
      </c>
      <c r="H826">
        <v>1</v>
      </c>
      <c r="I826">
        <v>93</v>
      </c>
      <c r="J826">
        <v>101</v>
      </c>
      <c r="K826">
        <v>3</v>
      </c>
      <c r="L826">
        <v>123</v>
      </c>
      <c r="M826">
        <v>26</v>
      </c>
      <c r="N826">
        <v>143</v>
      </c>
      <c r="O826">
        <v>152</v>
      </c>
      <c r="P826">
        <v>1</v>
      </c>
      <c r="Q826">
        <v>173</v>
      </c>
      <c r="R826">
        <v>1</v>
      </c>
      <c r="S826">
        <v>191</v>
      </c>
      <c r="T826">
        <v>201</v>
      </c>
      <c r="U826">
        <v>1</v>
      </c>
      <c r="V826">
        <f t="shared" si="24"/>
        <v>0</v>
      </c>
      <c r="X826">
        <f t="shared" si="25"/>
        <v>5270.5</v>
      </c>
    </row>
    <row r="827" spans="1:24">
      <c r="A827" s="1">
        <v>11</v>
      </c>
      <c r="B827">
        <v>27</v>
      </c>
      <c r="C827">
        <v>30</v>
      </c>
      <c r="D827">
        <v>49</v>
      </c>
      <c r="E827">
        <v>5293</v>
      </c>
      <c r="F827">
        <v>61</v>
      </c>
      <c r="G827">
        <v>71</v>
      </c>
      <c r="H827">
        <v>2</v>
      </c>
      <c r="I827">
        <v>93</v>
      </c>
      <c r="J827">
        <v>101</v>
      </c>
      <c r="K827">
        <v>4</v>
      </c>
      <c r="L827">
        <v>122</v>
      </c>
      <c r="M827">
        <v>50</v>
      </c>
      <c r="N827">
        <v>142</v>
      </c>
      <c r="O827">
        <v>152</v>
      </c>
      <c r="P827">
        <v>2</v>
      </c>
      <c r="Q827">
        <v>173</v>
      </c>
      <c r="R827">
        <v>1</v>
      </c>
      <c r="S827">
        <v>192</v>
      </c>
      <c r="T827">
        <v>201</v>
      </c>
      <c r="U827">
        <v>2</v>
      </c>
      <c r="V827">
        <f t="shared" si="24"/>
        <v>1</v>
      </c>
      <c r="X827">
        <f t="shared" si="25"/>
        <v>5297.5</v>
      </c>
    </row>
    <row r="828" spans="1:24">
      <c r="A828" s="1">
        <v>11</v>
      </c>
      <c r="B828">
        <v>18</v>
      </c>
      <c r="C828">
        <v>34</v>
      </c>
      <c r="D828">
        <v>40</v>
      </c>
      <c r="E828">
        <v>5302</v>
      </c>
      <c r="F828">
        <v>61</v>
      </c>
      <c r="G828">
        <v>75</v>
      </c>
      <c r="H828">
        <v>2</v>
      </c>
      <c r="I828">
        <v>93</v>
      </c>
      <c r="J828">
        <v>101</v>
      </c>
      <c r="K828">
        <v>4</v>
      </c>
      <c r="L828">
        <v>124</v>
      </c>
      <c r="M828">
        <v>36</v>
      </c>
      <c r="N828">
        <v>143</v>
      </c>
      <c r="O828">
        <v>153</v>
      </c>
      <c r="P828">
        <v>3</v>
      </c>
      <c r="Q828">
        <v>174</v>
      </c>
      <c r="R828">
        <v>1</v>
      </c>
      <c r="S828">
        <v>192</v>
      </c>
      <c r="T828">
        <v>201</v>
      </c>
      <c r="U828">
        <v>1</v>
      </c>
      <c r="V828">
        <f t="shared" si="24"/>
        <v>0</v>
      </c>
      <c r="X828">
        <f t="shared" si="25"/>
        <v>5313</v>
      </c>
    </row>
    <row r="829" spans="1:24">
      <c r="A829" s="1">
        <v>14</v>
      </c>
      <c r="B829">
        <v>15</v>
      </c>
      <c r="C829">
        <v>32</v>
      </c>
      <c r="D829">
        <v>40</v>
      </c>
      <c r="E829">
        <v>5324</v>
      </c>
      <c r="F829">
        <v>63</v>
      </c>
      <c r="G829">
        <v>75</v>
      </c>
      <c r="H829">
        <v>1</v>
      </c>
      <c r="I829">
        <v>92</v>
      </c>
      <c r="J829">
        <v>101</v>
      </c>
      <c r="K829">
        <v>4</v>
      </c>
      <c r="L829">
        <v>124</v>
      </c>
      <c r="M829">
        <v>35</v>
      </c>
      <c r="N829">
        <v>143</v>
      </c>
      <c r="O829">
        <v>153</v>
      </c>
      <c r="P829">
        <v>1</v>
      </c>
      <c r="Q829">
        <v>173</v>
      </c>
      <c r="R829">
        <v>1</v>
      </c>
      <c r="S829">
        <v>191</v>
      </c>
      <c r="T829">
        <v>201</v>
      </c>
      <c r="U829">
        <v>1</v>
      </c>
      <c r="V829">
        <f t="shared" si="24"/>
        <v>0</v>
      </c>
      <c r="X829">
        <f t="shared" si="25"/>
        <v>5347.5</v>
      </c>
    </row>
    <row r="830" spans="1:24">
      <c r="A830" s="1">
        <v>11</v>
      </c>
      <c r="B830">
        <v>36</v>
      </c>
      <c r="C830">
        <v>34</v>
      </c>
      <c r="D830">
        <v>42</v>
      </c>
      <c r="E830">
        <v>5371</v>
      </c>
      <c r="F830">
        <v>61</v>
      </c>
      <c r="G830">
        <v>73</v>
      </c>
      <c r="H830">
        <v>3</v>
      </c>
      <c r="I830">
        <v>93</v>
      </c>
      <c r="J830">
        <v>103</v>
      </c>
      <c r="K830">
        <v>2</v>
      </c>
      <c r="L830">
        <v>122</v>
      </c>
      <c r="M830">
        <v>28</v>
      </c>
      <c r="N830">
        <v>143</v>
      </c>
      <c r="O830">
        <v>152</v>
      </c>
      <c r="P830">
        <v>2</v>
      </c>
      <c r="Q830">
        <v>173</v>
      </c>
      <c r="R830">
        <v>1</v>
      </c>
      <c r="S830">
        <v>191</v>
      </c>
      <c r="T830">
        <v>201</v>
      </c>
      <c r="U830">
        <v>1</v>
      </c>
      <c r="V830">
        <f t="shared" si="24"/>
        <v>0</v>
      </c>
      <c r="X830">
        <f t="shared" si="25"/>
        <v>5376</v>
      </c>
    </row>
    <row r="831" spans="1:24">
      <c r="A831" s="1">
        <v>12</v>
      </c>
      <c r="B831">
        <v>48</v>
      </c>
      <c r="C831">
        <v>32</v>
      </c>
      <c r="D831">
        <v>410</v>
      </c>
      <c r="E831">
        <v>5381</v>
      </c>
      <c r="F831">
        <v>65</v>
      </c>
      <c r="G831">
        <v>71</v>
      </c>
      <c r="H831">
        <v>3</v>
      </c>
      <c r="I831">
        <v>93</v>
      </c>
      <c r="J831">
        <v>101</v>
      </c>
      <c r="K831">
        <v>4</v>
      </c>
      <c r="L831">
        <v>124</v>
      </c>
      <c r="M831">
        <v>40</v>
      </c>
      <c r="N831">
        <v>141</v>
      </c>
      <c r="O831">
        <v>153</v>
      </c>
      <c r="P831">
        <v>1</v>
      </c>
      <c r="Q831">
        <v>171</v>
      </c>
      <c r="R831">
        <v>1</v>
      </c>
      <c r="S831">
        <v>192</v>
      </c>
      <c r="T831">
        <v>201</v>
      </c>
      <c r="U831">
        <v>1</v>
      </c>
      <c r="V831">
        <f t="shared" si="24"/>
        <v>0</v>
      </c>
      <c r="X831">
        <f t="shared" si="25"/>
        <v>5407</v>
      </c>
    </row>
    <row r="832" spans="1:24">
      <c r="A832" s="1">
        <v>14</v>
      </c>
      <c r="B832">
        <v>24</v>
      </c>
      <c r="C832">
        <v>32</v>
      </c>
      <c r="D832">
        <v>41</v>
      </c>
      <c r="E832">
        <v>5433</v>
      </c>
      <c r="F832">
        <v>65</v>
      </c>
      <c r="G832">
        <v>71</v>
      </c>
      <c r="H832">
        <v>2</v>
      </c>
      <c r="I832">
        <v>92</v>
      </c>
      <c r="J832">
        <v>101</v>
      </c>
      <c r="K832">
        <v>4</v>
      </c>
      <c r="L832">
        <v>122</v>
      </c>
      <c r="M832">
        <v>26</v>
      </c>
      <c r="N832">
        <v>143</v>
      </c>
      <c r="O832">
        <v>151</v>
      </c>
      <c r="P832">
        <v>1</v>
      </c>
      <c r="Q832">
        <v>174</v>
      </c>
      <c r="R832">
        <v>1</v>
      </c>
      <c r="S832">
        <v>192</v>
      </c>
      <c r="T832">
        <v>201</v>
      </c>
      <c r="U832">
        <v>1</v>
      </c>
      <c r="V832">
        <f t="shared" si="24"/>
        <v>0</v>
      </c>
      <c r="X832">
        <f t="shared" si="25"/>
        <v>5463</v>
      </c>
    </row>
    <row r="833" spans="1:24">
      <c r="A833" s="1">
        <v>11</v>
      </c>
      <c r="B833">
        <v>36</v>
      </c>
      <c r="C833">
        <v>32</v>
      </c>
      <c r="D833">
        <v>41</v>
      </c>
      <c r="E833">
        <v>5493</v>
      </c>
      <c r="F833">
        <v>61</v>
      </c>
      <c r="G833">
        <v>75</v>
      </c>
      <c r="H833">
        <v>2</v>
      </c>
      <c r="I833">
        <v>93</v>
      </c>
      <c r="J833">
        <v>101</v>
      </c>
      <c r="K833">
        <v>4</v>
      </c>
      <c r="L833">
        <v>124</v>
      </c>
      <c r="M833">
        <v>42</v>
      </c>
      <c r="N833">
        <v>143</v>
      </c>
      <c r="O833">
        <v>153</v>
      </c>
      <c r="P833">
        <v>1</v>
      </c>
      <c r="Q833">
        <v>173</v>
      </c>
      <c r="R833">
        <v>2</v>
      </c>
      <c r="S833">
        <v>191</v>
      </c>
      <c r="T833">
        <v>201</v>
      </c>
      <c r="U833">
        <v>1</v>
      </c>
      <c r="V833">
        <f t="shared" si="24"/>
        <v>0</v>
      </c>
      <c r="X833">
        <f t="shared" si="25"/>
        <v>5500</v>
      </c>
    </row>
    <row r="834" spans="1:24">
      <c r="A834" s="1">
        <v>14</v>
      </c>
      <c r="B834">
        <v>24</v>
      </c>
      <c r="C834">
        <v>34</v>
      </c>
      <c r="D834">
        <v>45</v>
      </c>
      <c r="E834">
        <v>5507</v>
      </c>
      <c r="F834">
        <v>61</v>
      </c>
      <c r="G834">
        <v>75</v>
      </c>
      <c r="H834">
        <v>3</v>
      </c>
      <c r="I834">
        <v>93</v>
      </c>
      <c r="J834">
        <v>101</v>
      </c>
      <c r="K834">
        <v>4</v>
      </c>
      <c r="L834">
        <v>124</v>
      </c>
      <c r="M834">
        <v>44</v>
      </c>
      <c r="N834">
        <v>143</v>
      </c>
      <c r="O834">
        <v>153</v>
      </c>
      <c r="P834">
        <v>2</v>
      </c>
      <c r="Q834">
        <v>173</v>
      </c>
      <c r="R834">
        <v>1</v>
      </c>
      <c r="S834">
        <v>191</v>
      </c>
      <c r="T834">
        <v>201</v>
      </c>
      <c r="U834">
        <v>1</v>
      </c>
      <c r="V834">
        <f t="shared" ref="V834:V897" si="26">U834-1</f>
        <v>0</v>
      </c>
      <c r="X834">
        <f t="shared" si="25"/>
        <v>5509</v>
      </c>
    </row>
    <row r="835" spans="1:24">
      <c r="A835" s="1">
        <v>14</v>
      </c>
      <c r="B835">
        <v>24</v>
      </c>
      <c r="C835">
        <v>32</v>
      </c>
      <c r="D835">
        <v>42</v>
      </c>
      <c r="E835">
        <v>5511</v>
      </c>
      <c r="F835">
        <v>62</v>
      </c>
      <c r="G835">
        <v>73</v>
      </c>
      <c r="H835">
        <v>4</v>
      </c>
      <c r="I835">
        <v>93</v>
      </c>
      <c r="J835">
        <v>101</v>
      </c>
      <c r="K835">
        <v>1</v>
      </c>
      <c r="L835">
        <v>123</v>
      </c>
      <c r="M835">
        <v>25</v>
      </c>
      <c r="N835">
        <v>142</v>
      </c>
      <c r="O835">
        <v>152</v>
      </c>
      <c r="P835">
        <v>1</v>
      </c>
      <c r="Q835">
        <v>173</v>
      </c>
      <c r="R835">
        <v>1</v>
      </c>
      <c r="S835">
        <v>191</v>
      </c>
      <c r="T835">
        <v>201</v>
      </c>
      <c r="U835">
        <v>1</v>
      </c>
      <c r="V835">
        <f t="shared" si="26"/>
        <v>0</v>
      </c>
      <c r="X835">
        <f t="shared" si="25"/>
        <v>5553</v>
      </c>
    </row>
    <row r="836" spans="1:24">
      <c r="A836" s="1">
        <v>12</v>
      </c>
      <c r="B836">
        <v>72</v>
      </c>
      <c r="C836">
        <v>32</v>
      </c>
      <c r="D836">
        <v>43</v>
      </c>
      <c r="E836">
        <v>5595</v>
      </c>
      <c r="F836">
        <v>62</v>
      </c>
      <c r="G836">
        <v>73</v>
      </c>
      <c r="H836">
        <v>2</v>
      </c>
      <c r="I836">
        <v>94</v>
      </c>
      <c r="J836">
        <v>101</v>
      </c>
      <c r="K836">
        <v>2</v>
      </c>
      <c r="L836">
        <v>123</v>
      </c>
      <c r="M836">
        <v>24</v>
      </c>
      <c r="N836">
        <v>143</v>
      </c>
      <c r="O836">
        <v>152</v>
      </c>
      <c r="P836">
        <v>1</v>
      </c>
      <c r="Q836">
        <v>173</v>
      </c>
      <c r="R836">
        <v>1</v>
      </c>
      <c r="S836">
        <v>191</v>
      </c>
      <c r="T836">
        <v>201</v>
      </c>
      <c r="U836">
        <v>2</v>
      </c>
      <c r="V836">
        <f t="shared" si="26"/>
        <v>1</v>
      </c>
      <c r="X836">
        <f t="shared" si="25"/>
        <v>5653</v>
      </c>
    </row>
    <row r="837" spans="1:24">
      <c r="A837" s="1">
        <v>14</v>
      </c>
      <c r="B837">
        <v>36</v>
      </c>
      <c r="C837">
        <v>34</v>
      </c>
      <c r="D837">
        <v>41</v>
      </c>
      <c r="E837">
        <v>5711</v>
      </c>
      <c r="F837">
        <v>64</v>
      </c>
      <c r="G837">
        <v>75</v>
      </c>
      <c r="H837">
        <v>4</v>
      </c>
      <c r="I837">
        <v>93</v>
      </c>
      <c r="J837">
        <v>101</v>
      </c>
      <c r="K837">
        <v>2</v>
      </c>
      <c r="L837">
        <v>123</v>
      </c>
      <c r="M837">
        <v>38</v>
      </c>
      <c r="N837">
        <v>143</v>
      </c>
      <c r="O837">
        <v>152</v>
      </c>
      <c r="P837">
        <v>2</v>
      </c>
      <c r="Q837">
        <v>174</v>
      </c>
      <c r="R837">
        <v>1</v>
      </c>
      <c r="S837">
        <v>192</v>
      </c>
      <c r="T837">
        <v>201</v>
      </c>
      <c r="U837">
        <v>1</v>
      </c>
      <c r="V837">
        <f t="shared" si="26"/>
        <v>0</v>
      </c>
      <c r="X837">
        <f t="shared" ref="X837:X900" si="27">(E837+E838)/2</f>
        <v>5726.5</v>
      </c>
    </row>
    <row r="838" spans="1:24">
      <c r="A838" s="1">
        <v>14</v>
      </c>
      <c r="B838">
        <v>36</v>
      </c>
      <c r="C838">
        <v>32</v>
      </c>
      <c r="D838">
        <v>49</v>
      </c>
      <c r="E838">
        <v>5742</v>
      </c>
      <c r="F838">
        <v>62</v>
      </c>
      <c r="G838">
        <v>74</v>
      </c>
      <c r="H838">
        <v>2</v>
      </c>
      <c r="I838">
        <v>93</v>
      </c>
      <c r="J838">
        <v>101</v>
      </c>
      <c r="K838">
        <v>2</v>
      </c>
      <c r="L838">
        <v>123</v>
      </c>
      <c r="M838">
        <v>31</v>
      </c>
      <c r="N838">
        <v>143</v>
      </c>
      <c r="O838">
        <v>152</v>
      </c>
      <c r="P838">
        <v>2</v>
      </c>
      <c r="Q838">
        <v>173</v>
      </c>
      <c r="R838">
        <v>1</v>
      </c>
      <c r="S838">
        <v>192</v>
      </c>
      <c r="T838">
        <v>201</v>
      </c>
      <c r="U838">
        <v>1</v>
      </c>
      <c r="V838">
        <f t="shared" si="26"/>
        <v>0</v>
      </c>
      <c r="X838">
        <f t="shared" si="27"/>
        <v>5742.5</v>
      </c>
    </row>
    <row r="839" spans="1:24">
      <c r="A839" s="1">
        <v>12</v>
      </c>
      <c r="B839">
        <v>24</v>
      </c>
      <c r="C839">
        <v>34</v>
      </c>
      <c r="D839">
        <v>46</v>
      </c>
      <c r="E839">
        <v>5743</v>
      </c>
      <c r="F839">
        <v>61</v>
      </c>
      <c r="G839">
        <v>72</v>
      </c>
      <c r="H839">
        <v>2</v>
      </c>
      <c r="I839">
        <v>92</v>
      </c>
      <c r="J839">
        <v>101</v>
      </c>
      <c r="K839">
        <v>4</v>
      </c>
      <c r="L839">
        <v>124</v>
      </c>
      <c r="M839">
        <v>24</v>
      </c>
      <c r="N839">
        <v>143</v>
      </c>
      <c r="O839">
        <v>153</v>
      </c>
      <c r="P839">
        <v>2</v>
      </c>
      <c r="Q839">
        <v>173</v>
      </c>
      <c r="R839">
        <v>1</v>
      </c>
      <c r="S839">
        <v>192</v>
      </c>
      <c r="T839">
        <v>201</v>
      </c>
      <c r="U839">
        <v>1</v>
      </c>
      <c r="V839">
        <f t="shared" si="26"/>
        <v>0</v>
      </c>
      <c r="X839">
        <f t="shared" si="27"/>
        <v>5757</v>
      </c>
    </row>
    <row r="840" spans="1:24">
      <c r="A840" s="1">
        <v>14</v>
      </c>
      <c r="B840">
        <v>30</v>
      </c>
      <c r="C840">
        <v>34</v>
      </c>
      <c r="D840">
        <v>43</v>
      </c>
      <c r="E840">
        <v>5771</v>
      </c>
      <c r="F840">
        <v>61</v>
      </c>
      <c r="G840">
        <v>74</v>
      </c>
      <c r="H840">
        <v>4</v>
      </c>
      <c r="I840">
        <v>92</v>
      </c>
      <c r="J840">
        <v>101</v>
      </c>
      <c r="K840">
        <v>2</v>
      </c>
      <c r="L840">
        <v>123</v>
      </c>
      <c r="M840">
        <v>25</v>
      </c>
      <c r="N840">
        <v>143</v>
      </c>
      <c r="O840">
        <v>152</v>
      </c>
      <c r="P840">
        <v>2</v>
      </c>
      <c r="Q840">
        <v>173</v>
      </c>
      <c r="R840">
        <v>1</v>
      </c>
      <c r="S840">
        <v>191</v>
      </c>
      <c r="T840">
        <v>201</v>
      </c>
      <c r="U840">
        <v>1</v>
      </c>
      <c r="V840">
        <f t="shared" si="26"/>
        <v>0</v>
      </c>
      <c r="X840">
        <f t="shared" si="27"/>
        <v>5785.5</v>
      </c>
    </row>
    <row r="841" spans="1:24">
      <c r="A841" s="1">
        <v>12</v>
      </c>
      <c r="B841">
        <v>36</v>
      </c>
      <c r="C841">
        <v>34</v>
      </c>
      <c r="D841">
        <v>41</v>
      </c>
      <c r="E841">
        <v>5800</v>
      </c>
      <c r="F841">
        <v>61</v>
      </c>
      <c r="G841">
        <v>73</v>
      </c>
      <c r="H841">
        <v>3</v>
      </c>
      <c r="I841">
        <v>93</v>
      </c>
      <c r="J841">
        <v>101</v>
      </c>
      <c r="K841">
        <v>4</v>
      </c>
      <c r="L841">
        <v>123</v>
      </c>
      <c r="M841">
        <v>34</v>
      </c>
      <c r="N841">
        <v>143</v>
      </c>
      <c r="O841">
        <v>152</v>
      </c>
      <c r="P841">
        <v>2</v>
      </c>
      <c r="Q841">
        <v>173</v>
      </c>
      <c r="R841">
        <v>1</v>
      </c>
      <c r="S841">
        <v>192</v>
      </c>
      <c r="T841">
        <v>201</v>
      </c>
      <c r="U841">
        <v>1</v>
      </c>
      <c r="V841">
        <f t="shared" si="26"/>
        <v>0</v>
      </c>
      <c r="X841">
        <f t="shared" si="27"/>
        <v>5800.5</v>
      </c>
    </row>
    <row r="842" spans="1:24">
      <c r="A842" s="1">
        <v>14</v>
      </c>
      <c r="B842">
        <v>12</v>
      </c>
      <c r="C842">
        <v>34</v>
      </c>
      <c r="D842">
        <v>42</v>
      </c>
      <c r="E842">
        <v>5801</v>
      </c>
      <c r="F842">
        <v>65</v>
      </c>
      <c r="G842">
        <v>75</v>
      </c>
      <c r="H842">
        <v>2</v>
      </c>
      <c r="I842">
        <v>93</v>
      </c>
      <c r="J842">
        <v>101</v>
      </c>
      <c r="K842">
        <v>4</v>
      </c>
      <c r="L842">
        <v>122</v>
      </c>
      <c r="M842">
        <v>49</v>
      </c>
      <c r="N842">
        <v>143</v>
      </c>
      <c r="O842">
        <v>151</v>
      </c>
      <c r="P842">
        <v>1</v>
      </c>
      <c r="Q842">
        <v>173</v>
      </c>
      <c r="R842">
        <v>1</v>
      </c>
      <c r="S842">
        <v>192</v>
      </c>
      <c r="T842">
        <v>201</v>
      </c>
      <c r="U842">
        <v>1</v>
      </c>
      <c r="V842">
        <f t="shared" si="26"/>
        <v>0</v>
      </c>
      <c r="X842">
        <f t="shared" si="27"/>
        <v>5802.5</v>
      </c>
    </row>
    <row r="843" spans="1:24">
      <c r="A843" s="1">
        <v>14</v>
      </c>
      <c r="B843">
        <v>24</v>
      </c>
      <c r="C843">
        <v>34</v>
      </c>
      <c r="D843">
        <v>41</v>
      </c>
      <c r="E843">
        <v>5804</v>
      </c>
      <c r="F843">
        <v>64</v>
      </c>
      <c r="G843">
        <v>73</v>
      </c>
      <c r="H843">
        <v>4</v>
      </c>
      <c r="I843">
        <v>93</v>
      </c>
      <c r="J843">
        <v>101</v>
      </c>
      <c r="K843">
        <v>2</v>
      </c>
      <c r="L843">
        <v>121</v>
      </c>
      <c r="M843">
        <v>27</v>
      </c>
      <c r="N843">
        <v>143</v>
      </c>
      <c r="O843">
        <v>152</v>
      </c>
      <c r="P843">
        <v>2</v>
      </c>
      <c r="Q843">
        <v>173</v>
      </c>
      <c r="R843">
        <v>1</v>
      </c>
      <c r="S843">
        <v>191</v>
      </c>
      <c r="T843">
        <v>201</v>
      </c>
      <c r="U843">
        <v>1</v>
      </c>
      <c r="V843">
        <f t="shared" si="26"/>
        <v>0</v>
      </c>
      <c r="X843">
        <f t="shared" si="27"/>
        <v>5823</v>
      </c>
    </row>
    <row r="844" spans="1:24">
      <c r="A844" s="1">
        <v>14</v>
      </c>
      <c r="B844">
        <v>36</v>
      </c>
      <c r="C844">
        <v>34</v>
      </c>
      <c r="D844">
        <v>41</v>
      </c>
      <c r="E844">
        <v>5842</v>
      </c>
      <c r="F844">
        <v>61</v>
      </c>
      <c r="G844">
        <v>75</v>
      </c>
      <c r="H844">
        <v>2</v>
      </c>
      <c r="I844">
        <v>93</v>
      </c>
      <c r="J844">
        <v>101</v>
      </c>
      <c r="K844">
        <v>2</v>
      </c>
      <c r="L844">
        <v>122</v>
      </c>
      <c r="M844">
        <v>35</v>
      </c>
      <c r="N844">
        <v>143</v>
      </c>
      <c r="O844">
        <v>152</v>
      </c>
      <c r="P844">
        <v>2</v>
      </c>
      <c r="Q844">
        <v>173</v>
      </c>
      <c r="R844">
        <v>2</v>
      </c>
      <c r="S844">
        <v>192</v>
      </c>
      <c r="T844">
        <v>201</v>
      </c>
      <c r="U844">
        <v>1</v>
      </c>
      <c r="V844">
        <f t="shared" si="26"/>
        <v>0</v>
      </c>
      <c r="X844">
        <f t="shared" si="27"/>
        <v>5845</v>
      </c>
    </row>
    <row r="845" spans="1:24">
      <c r="A845" s="1">
        <v>13</v>
      </c>
      <c r="B845">
        <v>36</v>
      </c>
      <c r="C845">
        <v>32</v>
      </c>
      <c r="D845">
        <v>43</v>
      </c>
      <c r="E845">
        <v>5848</v>
      </c>
      <c r="F845">
        <v>61</v>
      </c>
      <c r="G845">
        <v>73</v>
      </c>
      <c r="H845">
        <v>4</v>
      </c>
      <c r="I845">
        <v>93</v>
      </c>
      <c r="J845">
        <v>101</v>
      </c>
      <c r="K845">
        <v>1</v>
      </c>
      <c r="L845">
        <v>123</v>
      </c>
      <c r="M845">
        <v>24</v>
      </c>
      <c r="N845">
        <v>143</v>
      </c>
      <c r="O845">
        <v>152</v>
      </c>
      <c r="P845">
        <v>1</v>
      </c>
      <c r="Q845">
        <v>173</v>
      </c>
      <c r="R845">
        <v>1</v>
      </c>
      <c r="S845">
        <v>191</v>
      </c>
      <c r="T845">
        <v>201</v>
      </c>
      <c r="U845">
        <v>1</v>
      </c>
      <c r="V845">
        <f t="shared" si="26"/>
        <v>0</v>
      </c>
      <c r="X845">
        <f t="shared" si="27"/>
        <v>5857</v>
      </c>
    </row>
    <row r="846" spans="1:24">
      <c r="A846" s="1">
        <v>12</v>
      </c>
      <c r="B846">
        <v>18</v>
      </c>
      <c r="C846">
        <v>32</v>
      </c>
      <c r="D846">
        <v>40</v>
      </c>
      <c r="E846">
        <v>5866</v>
      </c>
      <c r="F846">
        <v>62</v>
      </c>
      <c r="G846">
        <v>73</v>
      </c>
      <c r="H846">
        <v>2</v>
      </c>
      <c r="I846">
        <v>93</v>
      </c>
      <c r="J846">
        <v>101</v>
      </c>
      <c r="K846">
        <v>2</v>
      </c>
      <c r="L846">
        <v>123</v>
      </c>
      <c r="M846">
        <v>30</v>
      </c>
      <c r="N846">
        <v>143</v>
      </c>
      <c r="O846">
        <v>152</v>
      </c>
      <c r="P846">
        <v>2</v>
      </c>
      <c r="Q846">
        <v>173</v>
      </c>
      <c r="R846">
        <v>1</v>
      </c>
      <c r="S846">
        <v>192</v>
      </c>
      <c r="T846">
        <v>201</v>
      </c>
      <c r="U846">
        <v>1</v>
      </c>
      <c r="V846">
        <f t="shared" si="26"/>
        <v>0</v>
      </c>
      <c r="X846">
        <f t="shared" si="27"/>
        <v>5904.5</v>
      </c>
    </row>
    <row r="847" spans="1:24">
      <c r="A847" s="1">
        <v>14</v>
      </c>
      <c r="B847">
        <v>24</v>
      </c>
      <c r="C847">
        <v>32</v>
      </c>
      <c r="D847">
        <v>43</v>
      </c>
      <c r="E847">
        <v>5943</v>
      </c>
      <c r="F847">
        <v>65</v>
      </c>
      <c r="G847">
        <v>72</v>
      </c>
      <c r="H847">
        <v>1</v>
      </c>
      <c r="I847">
        <v>92</v>
      </c>
      <c r="J847">
        <v>101</v>
      </c>
      <c r="K847">
        <v>1</v>
      </c>
      <c r="L847">
        <v>123</v>
      </c>
      <c r="M847">
        <v>44</v>
      </c>
      <c r="N847">
        <v>143</v>
      </c>
      <c r="O847">
        <v>152</v>
      </c>
      <c r="P847">
        <v>2</v>
      </c>
      <c r="Q847">
        <v>173</v>
      </c>
      <c r="R847">
        <v>1</v>
      </c>
      <c r="S847">
        <v>192</v>
      </c>
      <c r="T847">
        <v>201</v>
      </c>
      <c r="U847">
        <v>2</v>
      </c>
      <c r="V847">
        <f t="shared" si="26"/>
        <v>1</v>
      </c>
      <c r="X847">
        <f t="shared" si="27"/>
        <v>5947</v>
      </c>
    </row>
    <row r="848" spans="1:24">
      <c r="A848" s="1">
        <v>12</v>
      </c>
      <c r="B848">
        <v>48</v>
      </c>
      <c r="C848">
        <v>32</v>
      </c>
      <c r="D848">
        <v>43</v>
      </c>
      <c r="E848">
        <v>5951</v>
      </c>
      <c r="F848">
        <v>61</v>
      </c>
      <c r="G848">
        <v>73</v>
      </c>
      <c r="H848">
        <v>2</v>
      </c>
      <c r="I848">
        <v>92</v>
      </c>
      <c r="J848">
        <v>101</v>
      </c>
      <c r="K848">
        <v>2</v>
      </c>
      <c r="L848">
        <v>121</v>
      </c>
      <c r="M848">
        <v>22</v>
      </c>
      <c r="N848">
        <v>143</v>
      </c>
      <c r="O848">
        <v>152</v>
      </c>
      <c r="P848">
        <v>1</v>
      </c>
      <c r="Q848">
        <v>173</v>
      </c>
      <c r="R848">
        <v>1</v>
      </c>
      <c r="S848">
        <v>191</v>
      </c>
      <c r="T848">
        <v>201</v>
      </c>
      <c r="U848">
        <v>2</v>
      </c>
      <c r="V848">
        <f t="shared" si="26"/>
        <v>1</v>
      </c>
      <c r="X848">
        <f t="shared" si="27"/>
        <v>5952.5</v>
      </c>
    </row>
    <row r="849" spans="1:24">
      <c r="A849" s="1">
        <v>12</v>
      </c>
      <c r="B849">
        <v>42</v>
      </c>
      <c r="C849">
        <v>34</v>
      </c>
      <c r="D849">
        <v>49</v>
      </c>
      <c r="E849">
        <v>5954</v>
      </c>
      <c r="F849">
        <v>61</v>
      </c>
      <c r="G849">
        <v>74</v>
      </c>
      <c r="H849">
        <v>2</v>
      </c>
      <c r="I849">
        <v>92</v>
      </c>
      <c r="J849">
        <v>101</v>
      </c>
      <c r="K849">
        <v>1</v>
      </c>
      <c r="L849">
        <v>121</v>
      </c>
      <c r="M849">
        <v>41</v>
      </c>
      <c r="N849">
        <v>141</v>
      </c>
      <c r="O849">
        <v>152</v>
      </c>
      <c r="P849">
        <v>2</v>
      </c>
      <c r="Q849">
        <v>172</v>
      </c>
      <c r="R849">
        <v>1</v>
      </c>
      <c r="S849">
        <v>191</v>
      </c>
      <c r="T849">
        <v>201</v>
      </c>
      <c r="U849">
        <v>1</v>
      </c>
      <c r="V849">
        <f t="shared" si="26"/>
        <v>0</v>
      </c>
      <c r="X849">
        <f t="shared" si="27"/>
        <v>5954</v>
      </c>
    </row>
    <row r="850" spans="1:24">
      <c r="A850" s="1">
        <v>14</v>
      </c>
      <c r="B850">
        <v>30</v>
      </c>
      <c r="C850">
        <v>34</v>
      </c>
      <c r="D850">
        <v>43</v>
      </c>
      <c r="E850">
        <v>5954</v>
      </c>
      <c r="F850">
        <v>61</v>
      </c>
      <c r="G850">
        <v>74</v>
      </c>
      <c r="H850">
        <v>3</v>
      </c>
      <c r="I850">
        <v>93</v>
      </c>
      <c r="J850">
        <v>102</v>
      </c>
      <c r="K850">
        <v>2</v>
      </c>
      <c r="L850">
        <v>123</v>
      </c>
      <c r="M850">
        <v>38</v>
      </c>
      <c r="N850">
        <v>143</v>
      </c>
      <c r="O850">
        <v>152</v>
      </c>
      <c r="P850">
        <v>1</v>
      </c>
      <c r="Q850">
        <v>173</v>
      </c>
      <c r="R850">
        <v>1</v>
      </c>
      <c r="S850">
        <v>191</v>
      </c>
      <c r="T850">
        <v>201</v>
      </c>
      <c r="U850">
        <v>1</v>
      </c>
      <c r="V850">
        <f t="shared" si="26"/>
        <v>0</v>
      </c>
      <c r="X850">
        <f t="shared" si="27"/>
        <v>5959.5</v>
      </c>
    </row>
    <row r="851" spans="1:24">
      <c r="A851" s="1">
        <v>12</v>
      </c>
      <c r="B851">
        <v>27</v>
      </c>
      <c r="C851">
        <v>33</v>
      </c>
      <c r="D851">
        <v>41</v>
      </c>
      <c r="E851">
        <v>5965</v>
      </c>
      <c r="F851">
        <v>61</v>
      </c>
      <c r="G851">
        <v>75</v>
      </c>
      <c r="H851">
        <v>1</v>
      </c>
      <c r="I851">
        <v>93</v>
      </c>
      <c r="J851">
        <v>101</v>
      </c>
      <c r="K851">
        <v>2</v>
      </c>
      <c r="L851">
        <v>123</v>
      </c>
      <c r="M851">
        <v>30</v>
      </c>
      <c r="N851">
        <v>143</v>
      </c>
      <c r="O851">
        <v>152</v>
      </c>
      <c r="P851">
        <v>2</v>
      </c>
      <c r="Q851">
        <v>174</v>
      </c>
      <c r="R851">
        <v>1</v>
      </c>
      <c r="S851">
        <v>192</v>
      </c>
      <c r="T851">
        <v>201</v>
      </c>
      <c r="U851">
        <v>1</v>
      </c>
      <c r="V851">
        <f t="shared" si="26"/>
        <v>0</v>
      </c>
      <c r="X851">
        <f t="shared" si="27"/>
        <v>5981.5</v>
      </c>
    </row>
    <row r="852" spans="1:24">
      <c r="A852" s="1">
        <v>11</v>
      </c>
      <c r="B852">
        <v>40</v>
      </c>
      <c r="C852">
        <v>34</v>
      </c>
      <c r="D852">
        <v>46</v>
      </c>
      <c r="E852">
        <v>5998</v>
      </c>
      <c r="F852">
        <v>61</v>
      </c>
      <c r="G852">
        <v>73</v>
      </c>
      <c r="H852">
        <v>4</v>
      </c>
      <c r="I852">
        <v>93</v>
      </c>
      <c r="J852">
        <v>101</v>
      </c>
      <c r="K852">
        <v>3</v>
      </c>
      <c r="L852">
        <v>124</v>
      </c>
      <c r="M852">
        <v>27</v>
      </c>
      <c r="N852">
        <v>141</v>
      </c>
      <c r="O852">
        <v>152</v>
      </c>
      <c r="P852">
        <v>1</v>
      </c>
      <c r="Q852">
        <v>173</v>
      </c>
      <c r="R852">
        <v>1</v>
      </c>
      <c r="S852">
        <v>192</v>
      </c>
      <c r="T852">
        <v>201</v>
      </c>
      <c r="U852">
        <v>2</v>
      </c>
      <c r="V852">
        <f t="shared" si="26"/>
        <v>1</v>
      </c>
      <c r="X852">
        <f t="shared" si="27"/>
        <v>6034</v>
      </c>
    </row>
    <row r="853" spans="1:24">
      <c r="A853" s="1">
        <v>14</v>
      </c>
      <c r="B853">
        <v>18</v>
      </c>
      <c r="C853">
        <v>34</v>
      </c>
      <c r="D853">
        <v>43</v>
      </c>
      <c r="E853">
        <v>6070</v>
      </c>
      <c r="F853">
        <v>61</v>
      </c>
      <c r="G853">
        <v>75</v>
      </c>
      <c r="H853">
        <v>3</v>
      </c>
      <c r="I853">
        <v>93</v>
      </c>
      <c r="J853">
        <v>101</v>
      </c>
      <c r="K853">
        <v>4</v>
      </c>
      <c r="L853">
        <v>123</v>
      </c>
      <c r="M853">
        <v>33</v>
      </c>
      <c r="N853">
        <v>143</v>
      </c>
      <c r="O853">
        <v>152</v>
      </c>
      <c r="P853">
        <v>2</v>
      </c>
      <c r="Q853">
        <v>173</v>
      </c>
      <c r="R853">
        <v>1</v>
      </c>
      <c r="S853">
        <v>192</v>
      </c>
      <c r="T853">
        <v>201</v>
      </c>
      <c r="U853">
        <v>1</v>
      </c>
      <c r="V853">
        <f t="shared" si="26"/>
        <v>0</v>
      </c>
      <c r="X853">
        <f t="shared" si="27"/>
        <v>6074</v>
      </c>
    </row>
    <row r="854" spans="1:24">
      <c r="A854" s="1">
        <v>12</v>
      </c>
      <c r="B854">
        <v>12</v>
      </c>
      <c r="C854">
        <v>32</v>
      </c>
      <c r="D854">
        <v>40</v>
      </c>
      <c r="E854">
        <v>6078</v>
      </c>
      <c r="F854">
        <v>61</v>
      </c>
      <c r="G854">
        <v>74</v>
      </c>
      <c r="H854">
        <v>2</v>
      </c>
      <c r="I854">
        <v>93</v>
      </c>
      <c r="J854">
        <v>101</v>
      </c>
      <c r="K854">
        <v>2</v>
      </c>
      <c r="L854">
        <v>123</v>
      </c>
      <c r="M854">
        <v>32</v>
      </c>
      <c r="N854">
        <v>143</v>
      </c>
      <c r="O854">
        <v>152</v>
      </c>
      <c r="P854">
        <v>1</v>
      </c>
      <c r="Q854">
        <v>173</v>
      </c>
      <c r="R854">
        <v>1</v>
      </c>
      <c r="S854">
        <v>191</v>
      </c>
      <c r="T854">
        <v>201</v>
      </c>
      <c r="U854">
        <v>1</v>
      </c>
      <c r="V854">
        <f t="shared" si="26"/>
        <v>0</v>
      </c>
      <c r="X854">
        <f t="shared" si="27"/>
        <v>6094</v>
      </c>
    </row>
    <row r="855" spans="1:24">
      <c r="A855" s="1">
        <v>14</v>
      </c>
      <c r="B855">
        <v>48</v>
      </c>
      <c r="C855">
        <v>34</v>
      </c>
      <c r="D855">
        <v>46</v>
      </c>
      <c r="E855">
        <v>6110</v>
      </c>
      <c r="F855">
        <v>61</v>
      </c>
      <c r="G855">
        <v>73</v>
      </c>
      <c r="H855">
        <v>1</v>
      </c>
      <c r="I855">
        <v>93</v>
      </c>
      <c r="J855">
        <v>101</v>
      </c>
      <c r="K855">
        <v>3</v>
      </c>
      <c r="L855">
        <v>124</v>
      </c>
      <c r="M855">
        <v>31</v>
      </c>
      <c r="N855">
        <v>141</v>
      </c>
      <c r="O855">
        <v>153</v>
      </c>
      <c r="P855">
        <v>1</v>
      </c>
      <c r="Q855">
        <v>173</v>
      </c>
      <c r="R855">
        <v>1</v>
      </c>
      <c r="S855">
        <v>192</v>
      </c>
      <c r="T855">
        <v>201</v>
      </c>
      <c r="U855">
        <v>1</v>
      </c>
      <c r="V855">
        <f t="shared" si="26"/>
        <v>0</v>
      </c>
      <c r="X855">
        <f t="shared" si="27"/>
        <v>6126.5</v>
      </c>
    </row>
    <row r="856" spans="1:24">
      <c r="A856" s="1">
        <v>11</v>
      </c>
      <c r="B856">
        <v>48</v>
      </c>
      <c r="C856">
        <v>34</v>
      </c>
      <c r="D856">
        <v>41</v>
      </c>
      <c r="E856">
        <v>6143</v>
      </c>
      <c r="F856">
        <v>61</v>
      </c>
      <c r="G856">
        <v>75</v>
      </c>
      <c r="H856">
        <v>4</v>
      </c>
      <c r="I856">
        <v>92</v>
      </c>
      <c r="J856">
        <v>101</v>
      </c>
      <c r="K856">
        <v>4</v>
      </c>
      <c r="L856">
        <v>124</v>
      </c>
      <c r="M856">
        <v>58</v>
      </c>
      <c r="N856">
        <v>142</v>
      </c>
      <c r="O856">
        <v>153</v>
      </c>
      <c r="P856">
        <v>2</v>
      </c>
      <c r="Q856">
        <v>172</v>
      </c>
      <c r="R856">
        <v>1</v>
      </c>
      <c r="S856">
        <v>191</v>
      </c>
      <c r="T856">
        <v>201</v>
      </c>
      <c r="U856">
        <v>2</v>
      </c>
      <c r="V856">
        <f t="shared" si="26"/>
        <v>1</v>
      </c>
      <c r="X856">
        <f t="shared" si="27"/>
        <v>6145.5</v>
      </c>
    </row>
    <row r="857" spans="1:24">
      <c r="A857" s="1">
        <v>12</v>
      </c>
      <c r="B857">
        <v>20</v>
      </c>
      <c r="C857">
        <v>30</v>
      </c>
      <c r="D857">
        <v>41</v>
      </c>
      <c r="E857">
        <v>6148</v>
      </c>
      <c r="F857">
        <v>62</v>
      </c>
      <c r="G857">
        <v>75</v>
      </c>
      <c r="H857">
        <v>3</v>
      </c>
      <c r="I857">
        <v>94</v>
      </c>
      <c r="J857">
        <v>101</v>
      </c>
      <c r="K857">
        <v>4</v>
      </c>
      <c r="L857">
        <v>123</v>
      </c>
      <c r="M857">
        <v>31</v>
      </c>
      <c r="N857">
        <v>141</v>
      </c>
      <c r="O857">
        <v>152</v>
      </c>
      <c r="P857">
        <v>2</v>
      </c>
      <c r="Q857">
        <v>173</v>
      </c>
      <c r="R857">
        <v>1</v>
      </c>
      <c r="S857">
        <v>192</v>
      </c>
      <c r="T857">
        <v>201</v>
      </c>
      <c r="U857">
        <v>1</v>
      </c>
      <c r="V857">
        <f t="shared" si="26"/>
        <v>0</v>
      </c>
      <c r="X857">
        <f t="shared" si="27"/>
        <v>6167.5</v>
      </c>
    </row>
    <row r="858" spans="1:24">
      <c r="A858" s="1">
        <v>11</v>
      </c>
      <c r="B858">
        <v>30</v>
      </c>
      <c r="C858">
        <v>34</v>
      </c>
      <c r="D858">
        <v>41</v>
      </c>
      <c r="E858">
        <v>6187</v>
      </c>
      <c r="F858">
        <v>62</v>
      </c>
      <c r="G858">
        <v>74</v>
      </c>
      <c r="H858">
        <v>1</v>
      </c>
      <c r="I858">
        <v>94</v>
      </c>
      <c r="J858">
        <v>101</v>
      </c>
      <c r="K858">
        <v>4</v>
      </c>
      <c r="L858">
        <v>123</v>
      </c>
      <c r="M858">
        <v>24</v>
      </c>
      <c r="N858">
        <v>143</v>
      </c>
      <c r="O858">
        <v>151</v>
      </c>
      <c r="P858">
        <v>2</v>
      </c>
      <c r="Q858">
        <v>173</v>
      </c>
      <c r="R858">
        <v>1</v>
      </c>
      <c r="S858">
        <v>191</v>
      </c>
      <c r="T858">
        <v>201</v>
      </c>
      <c r="U858">
        <v>1</v>
      </c>
      <c r="V858">
        <f t="shared" si="26"/>
        <v>0</v>
      </c>
      <c r="X858">
        <f t="shared" si="27"/>
        <v>6193</v>
      </c>
    </row>
    <row r="859" spans="1:24">
      <c r="A859" s="1">
        <v>11</v>
      </c>
      <c r="B859">
        <v>12</v>
      </c>
      <c r="C859">
        <v>30</v>
      </c>
      <c r="D859">
        <v>43</v>
      </c>
      <c r="E859">
        <v>6199</v>
      </c>
      <c r="F859">
        <v>61</v>
      </c>
      <c r="G859">
        <v>73</v>
      </c>
      <c r="H859">
        <v>4</v>
      </c>
      <c r="I859">
        <v>93</v>
      </c>
      <c r="J859">
        <v>101</v>
      </c>
      <c r="K859">
        <v>2</v>
      </c>
      <c r="L859">
        <v>122</v>
      </c>
      <c r="M859">
        <v>28</v>
      </c>
      <c r="N859">
        <v>143</v>
      </c>
      <c r="O859">
        <v>151</v>
      </c>
      <c r="P859">
        <v>2</v>
      </c>
      <c r="Q859">
        <v>173</v>
      </c>
      <c r="R859">
        <v>1</v>
      </c>
      <c r="S859">
        <v>192</v>
      </c>
      <c r="T859">
        <v>201</v>
      </c>
      <c r="U859">
        <v>2</v>
      </c>
      <c r="V859">
        <f t="shared" si="26"/>
        <v>1</v>
      </c>
      <c r="X859">
        <f t="shared" si="27"/>
        <v>6201.5</v>
      </c>
    </row>
    <row r="860" spans="1:24">
      <c r="A860" s="1">
        <v>12</v>
      </c>
      <c r="B860">
        <v>18</v>
      </c>
      <c r="C860">
        <v>33</v>
      </c>
      <c r="D860">
        <v>45</v>
      </c>
      <c r="E860">
        <v>6204</v>
      </c>
      <c r="F860">
        <v>61</v>
      </c>
      <c r="G860">
        <v>73</v>
      </c>
      <c r="H860">
        <v>2</v>
      </c>
      <c r="I860">
        <v>93</v>
      </c>
      <c r="J860">
        <v>101</v>
      </c>
      <c r="K860">
        <v>4</v>
      </c>
      <c r="L860">
        <v>121</v>
      </c>
      <c r="M860">
        <v>44</v>
      </c>
      <c r="N860">
        <v>143</v>
      </c>
      <c r="O860">
        <v>152</v>
      </c>
      <c r="P860">
        <v>1</v>
      </c>
      <c r="Q860">
        <v>172</v>
      </c>
      <c r="R860">
        <v>2</v>
      </c>
      <c r="S860">
        <v>192</v>
      </c>
      <c r="T860">
        <v>201</v>
      </c>
      <c r="U860">
        <v>1</v>
      </c>
      <c r="V860">
        <f t="shared" si="26"/>
        <v>0</v>
      </c>
      <c r="X860">
        <f t="shared" si="27"/>
        <v>6214</v>
      </c>
    </row>
    <row r="861" spans="1:24">
      <c r="A861" s="1">
        <v>12</v>
      </c>
      <c r="B861">
        <v>48</v>
      </c>
      <c r="C861">
        <v>33</v>
      </c>
      <c r="D861">
        <v>46</v>
      </c>
      <c r="E861">
        <v>6224</v>
      </c>
      <c r="F861">
        <v>61</v>
      </c>
      <c r="G861">
        <v>75</v>
      </c>
      <c r="H861">
        <v>4</v>
      </c>
      <c r="I861">
        <v>93</v>
      </c>
      <c r="J861">
        <v>101</v>
      </c>
      <c r="K861">
        <v>4</v>
      </c>
      <c r="L861">
        <v>124</v>
      </c>
      <c r="M861">
        <v>50</v>
      </c>
      <c r="N861">
        <v>143</v>
      </c>
      <c r="O861">
        <v>153</v>
      </c>
      <c r="P861">
        <v>1</v>
      </c>
      <c r="Q861">
        <v>173</v>
      </c>
      <c r="R861">
        <v>1</v>
      </c>
      <c r="S861">
        <v>191</v>
      </c>
      <c r="T861">
        <v>201</v>
      </c>
      <c r="U861">
        <v>2</v>
      </c>
      <c r="V861">
        <f t="shared" si="26"/>
        <v>1</v>
      </c>
      <c r="X861">
        <f t="shared" si="27"/>
        <v>6226.5</v>
      </c>
    </row>
    <row r="862" spans="1:24">
      <c r="A862" s="1">
        <v>11</v>
      </c>
      <c r="B862">
        <v>36</v>
      </c>
      <c r="C862">
        <v>34</v>
      </c>
      <c r="D862">
        <v>42</v>
      </c>
      <c r="E862">
        <v>6229</v>
      </c>
      <c r="F862">
        <v>61</v>
      </c>
      <c r="G862">
        <v>72</v>
      </c>
      <c r="H862">
        <v>4</v>
      </c>
      <c r="I862">
        <v>92</v>
      </c>
      <c r="J862">
        <v>102</v>
      </c>
      <c r="K862">
        <v>4</v>
      </c>
      <c r="L862">
        <v>124</v>
      </c>
      <c r="M862">
        <v>23</v>
      </c>
      <c r="N862">
        <v>143</v>
      </c>
      <c r="O862">
        <v>151</v>
      </c>
      <c r="P862">
        <v>2</v>
      </c>
      <c r="Q862">
        <v>172</v>
      </c>
      <c r="R862">
        <v>1</v>
      </c>
      <c r="S862">
        <v>192</v>
      </c>
      <c r="T862">
        <v>201</v>
      </c>
      <c r="U862">
        <v>2</v>
      </c>
      <c r="V862">
        <f t="shared" si="26"/>
        <v>1</v>
      </c>
      <c r="X862">
        <f t="shared" si="27"/>
        <v>6244.5</v>
      </c>
    </row>
    <row r="863" spans="1:24">
      <c r="A863" s="1">
        <v>12</v>
      </c>
      <c r="B863">
        <v>18</v>
      </c>
      <c r="C863">
        <v>32</v>
      </c>
      <c r="D863">
        <v>40</v>
      </c>
      <c r="E863">
        <v>6260</v>
      </c>
      <c r="F863">
        <v>61</v>
      </c>
      <c r="G863">
        <v>74</v>
      </c>
      <c r="H863">
        <v>3</v>
      </c>
      <c r="I863">
        <v>93</v>
      </c>
      <c r="J863">
        <v>101</v>
      </c>
      <c r="K863">
        <v>3</v>
      </c>
      <c r="L863">
        <v>121</v>
      </c>
      <c r="M863">
        <v>28</v>
      </c>
      <c r="N863">
        <v>143</v>
      </c>
      <c r="O863">
        <v>151</v>
      </c>
      <c r="P863">
        <v>1</v>
      </c>
      <c r="Q863">
        <v>172</v>
      </c>
      <c r="R863">
        <v>1</v>
      </c>
      <c r="S863">
        <v>191</v>
      </c>
      <c r="T863">
        <v>201</v>
      </c>
      <c r="U863">
        <v>1</v>
      </c>
      <c r="V863">
        <f t="shared" si="26"/>
        <v>0</v>
      </c>
      <c r="X863">
        <f t="shared" si="27"/>
        <v>6274</v>
      </c>
    </row>
    <row r="864" spans="1:24">
      <c r="A864" s="1">
        <v>12</v>
      </c>
      <c r="B864">
        <v>60</v>
      </c>
      <c r="C864">
        <v>32</v>
      </c>
      <c r="D864">
        <v>46</v>
      </c>
      <c r="E864">
        <v>6288</v>
      </c>
      <c r="F864">
        <v>61</v>
      </c>
      <c r="G864">
        <v>73</v>
      </c>
      <c r="H864">
        <v>4</v>
      </c>
      <c r="I864">
        <v>93</v>
      </c>
      <c r="J864">
        <v>101</v>
      </c>
      <c r="K864">
        <v>4</v>
      </c>
      <c r="L864">
        <v>124</v>
      </c>
      <c r="M864">
        <v>42</v>
      </c>
      <c r="N864">
        <v>143</v>
      </c>
      <c r="O864">
        <v>153</v>
      </c>
      <c r="P864">
        <v>1</v>
      </c>
      <c r="Q864">
        <v>173</v>
      </c>
      <c r="R864">
        <v>1</v>
      </c>
      <c r="S864">
        <v>191</v>
      </c>
      <c r="T864">
        <v>201</v>
      </c>
      <c r="U864">
        <v>2</v>
      </c>
      <c r="V864">
        <f t="shared" si="26"/>
        <v>1</v>
      </c>
      <c r="X864">
        <f t="shared" si="27"/>
        <v>6288.5</v>
      </c>
    </row>
    <row r="865" spans="1:24">
      <c r="A865" s="1">
        <v>13</v>
      </c>
      <c r="B865">
        <v>42</v>
      </c>
      <c r="C865">
        <v>30</v>
      </c>
      <c r="D865">
        <v>49</v>
      </c>
      <c r="E865">
        <v>6289</v>
      </c>
      <c r="F865">
        <v>61</v>
      </c>
      <c r="G865">
        <v>72</v>
      </c>
      <c r="H865">
        <v>2</v>
      </c>
      <c r="I865">
        <v>91</v>
      </c>
      <c r="J865">
        <v>101</v>
      </c>
      <c r="K865">
        <v>1</v>
      </c>
      <c r="L865">
        <v>122</v>
      </c>
      <c r="M865">
        <v>33</v>
      </c>
      <c r="N865">
        <v>143</v>
      </c>
      <c r="O865">
        <v>152</v>
      </c>
      <c r="P865">
        <v>2</v>
      </c>
      <c r="Q865">
        <v>173</v>
      </c>
      <c r="R865">
        <v>1</v>
      </c>
      <c r="S865">
        <v>191</v>
      </c>
      <c r="T865">
        <v>201</v>
      </c>
      <c r="U865">
        <v>1</v>
      </c>
      <c r="V865">
        <f t="shared" si="26"/>
        <v>0</v>
      </c>
      <c r="X865">
        <f t="shared" si="27"/>
        <v>6296.5</v>
      </c>
    </row>
    <row r="866" spans="1:24">
      <c r="A866" s="1">
        <v>14</v>
      </c>
      <c r="B866">
        <v>36</v>
      </c>
      <c r="C866">
        <v>34</v>
      </c>
      <c r="D866">
        <v>49</v>
      </c>
      <c r="E866">
        <v>6304</v>
      </c>
      <c r="F866">
        <v>65</v>
      </c>
      <c r="G866">
        <v>75</v>
      </c>
      <c r="H866">
        <v>4</v>
      </c>
      <c r="I866">
        <v>93</v>
      </c>
      <c r="J866">
        <v>101</v>
      </c>
      <c r="K866">
        <v>4</v>
      </c>
      <c r="L866">
        <v>121</v>
      </c>
      <c r="M866">
        <v>36</v>
      </c>
      <c r="N866">
        <v>143</v>
      </c>
      <c r="O866">
        <v>152</v>
      </c>
      <c r="P866">
        <v>2</v>
      </c>
      <c r="Q866">
        <v>173</v>
      </c>
      <c r="R866">
        <v>1</v>
      </c>
      <c r="S866">
        <v>191</v>
      </c>
      <c r="T866">
        <v>201</v>
      </c>
      <c r="U866">
        <v>1</v>
      </c>
      <c r="V866">
        <f t="shared" si="26"/>
        <v>0</v>
      </c>
      <c r="X866">
        <f t="shared" si="27"/>
        <v>6308.5</v>
      </c>
    </row>
    <row r="867" spans="1:24">
      <c r="A867" s="1">
        <v>14</v>
      </c>
      <c r="B867">
        <v>24</v>
      </c>
      <c r="C867">
        <v>32</v>
      </c>
      <c r="D867">
        <v>41</v>
      </c>
      <c r="E867">
        <v>6313</v>
      </c>
      <c r="F867">
        <v>65</v>
      </c>
      <c r="G867">
        <v>75</v>
      </c>
      <c r="H867">
        <v>3</v>
      </c>
      <c r="I867">
        <v>93</v>
      </c>
      <c r="J867">
        <v>101</v>
      </c>
      <c r="K867">
        <v>4</v>
      </c>
      <c r="L867">
        <v>123</v>
      </c>
      <c r="M867">
        <v>41</v>
      </c>
      <c r="N867">
        <v>143</v>
      </c>
      <c r="O867">
        <v>152</v>
      </c>
      <c r="P867">
        <v>1</v>
      </c>
      <c r="Q867">
        <v>174</v>
      </c>
      <c r="R867">
        <v>2</v>
      </c>
      <c r="S867">
        <v>192</v>
      </c>
      <c r="T867">
        <v>201</v>
      </c>
      <c r="U867">
        <v>1</v>
      </c>
      <c r="V867">
        <f t="shared" si="26"/>
        <v>0</v>
      </c>
      <c r="X867">
        <f t="shared" si="27"/>
        <v>6313.5</v>
      </c>
    </row>
    <row r="868" spans="1:24">
      <c r="A868" s="1">
        <v>14</v>
      </c>
      <c r="B868">
        <v>24</v>
      </c>
      <c r="C868">
        <v>34</v>
      </c>
      <c r="D868">
        <v>410</v>
      </c>
      <c r="E868">
        <v>6314</v>
      </c>
      <c r="F868">
        <v>61</v>
      </c>
      <c r="G868">
        <v>71</v>
      </c>
      <c r="H868">
        <v>4</v>
      </c>
      <c r="I868">
        <v>93</v>
      </c>
      <c r="J868">
        <v>102</v>
      </c>
      <c r="K868">
        <v>2</v>
      </c>
      <c r="L868">
        <v>124</v>
      </c>
      <c r="M868">
        <v>27</v>
      </c>
      <c r="N868">
        <v>141</v>
      </c>
      <c r="O868">
        <v>152</v>
      </c>
      <c r="P868">
        <v>2</v>
      </c>
      <c r="Q868">
        <v>174</v>
      </c>
      <c r="R868">
        <v>1</v>
      </c>
      <c r="S868">
        <v>192</v>
      </c>
      <c r="T868">
        <v>201</v>
      </c>
      <c r="U868">
        <v>1</v>
      </c>
      <c r="V868">
        <f t="shared" si="26"/>
        <v>0</v>
      </c>
      <c r="X868">
        <f t="shared" si="27"/>
        <v>6322.5</v>
      </c>
    </row>
    <row r="869" spans="1:24">
      <c r="A869" s="1">
        <v>11</v>
      </c>
      <c r="B869">
        <v>48</v>
      </c>
      <c r="C869">
        <v>34</v>
      </c>
      <c r="D869">
        <v>41</v>
      </c>
      <c r="E869">
        <v>6331</v>
      </c>
      <c r="F869">
        <v>61</v>
      </c>
      <c r="G869">
        <v>75</v>
      </c>
      <c r="H869">
        <v>4</v>
      </c>
      <c r="I869">
        <v>93</v>
      </c>
      <c r="J869">
        <v>101</v>
      </c>
      <c r="K869">
        <v>4</v>
      </c>
      <c r="L869">
        <v>124</v>
      </c>
      <c r="M869">
        <v>46</v>
      </c>
      <c r="N869">
        <v>143</v>
      </c>
      <c r="O869">
        <v>153</v>
      </c>
      <c r="P869">
        <v>2</v>
      </c>
      <c r="Q869">
        <v>173</v>
      </c>
      <c r="R869">
        <v>1</v>
      </c>
      <c r="S869">
        <v>192</v>
      </c>
      <c r="T869">
        <v>201</v>
      </c>
      <c r="U869">
        <v>2</v>
      </c>
      <c r="V869">
        <f t="shared" si="26"/>
        <v>1</v>
      </c>
      <c r="X869">
        <f t="shared" si="27"/>
        <v>6340.5</v>
      </c>
    </row>
    <row r="870" spans="1:24">
      <c r="A870" s="1">
        <v>11</v>
      </c>
      <c r="B870">
        <v>30</v>
      </c>
      <c r="C870">
        <v>32</v>
      </c>
      <c r="D870">
        <v>42</v>
      </c>
      <c r="E870">
        <v>6350</v>
      </c>
      <c r="F870">
        <v>65</v>
      </c>
      <c r="G870">
        <v>75</v>
      </c>
      <c r="H870">
        <v>4</v>
      </c>
      <c r="I870">
        <v>93</v>
      </c>
      <c r="J870">
        <v>101</v>
      </c>
      <c r="K870">
        <v>4</v>
      </c>
      <c r="L870">
        <v>122</v>
      </c>
      <c r="M870">
        <v>31</v>
      </c>
      <c r="N870">
        <v>143</v>
      </c>
      <c r="O870">
        <v>152</v>
      </c>
      <c r="P870">
        <v>1</v>
      </c>
      <c r="Q870">
        <v>173</v>
      </c>
      <c r="R870">
        <v>1</v>
      </c>
      <c r="S870">
        <v>191</v>
      </c>
      <c r="T870">
        <v>201</v>
      </c>
      <c r="U870">
        <v>2</v>
      </c>
      <c r="V870">
        <f t="shared" si="26"/>
        <v>1</v>
      </c>
      <c r="X870">
        <f t="shared" si="27"/>
        <v>6355.5</v>
      </c>
    </row>
    <row r="871" spans="1:24">
      <c r="A871" s="1">
        <v>12</v>
      </c>
      <c r="B871">
        <v>18</v>
      </c>
      <c r="C871">
        <v>34</v>
      </c>
      <c r="D871">
        <v>42</v>
      </c>
      <c r="E871">
        <v>6361</v>
      </c>
      <c r="F871">
        <v>61</v>
      </c>
      <c r="G871">
        <v>75</v>
      </c>
      <c r="H871">
        <v>2</v>
      </c>
      <c r="I871">
        <v>93</v>
      </c>
      <c r="J871">
        <v>101</v>
      </c>
      <c r="K871">
        <v>1</v>
      </c>
      <c r="L871">
        <v>124</v>
      </c>
      <c r="M871">
        <v>41</v>
      </c>
      <c r="N871">
        <v>143</v>
      </c>
      <c r="O871">
        <v>152</v>
      </c>
      <c r="P871">
        <v>1</v>
      </c>
      <c r="Q871">
        <v>173</v>
      </c>
      <c r="R871">
        <v>1</v>
      </c>
      <c r="S871">
        <v>192</v>
      </c>
      <c r="T871">
        <v>201</v>
      </c>
      <c r="U871">
        <v>1</v>
      </c>
      <c r="V871">
        <f t="shared" si="26"/>
        <v>0</v>
      </c>
      <c r="X871">
        <f t="shared" si="27"/>
        <v>6382</v>
      </c>
    </row>
    <row r="872" spans="1:24">
      <c r="A872" s="1">
        <v>12</v>
      </c>
      <c r="B872">
        <v>24</v>
      </c>
      <c r="C872">
        <v>33</v>
      </c>
      <c r="D872">
        <v>43</v>
      </c>
      <c r="E872">
        <v>6403</v>
      </c>
      <c r="F872">
        <v>61</v>
      </c>
      <c r="G872">
        <v>72</v>
      </c>
      <c r="H872">
        <v>1</v>
      </c>
      <c r="I872">
        <v>93</v>
      </c>
      <c r="J872">
        <v>101</v>
      </c>
      <c r="K872">
        <v>2</v>
      </c>
      <c r="L872">
        <v>123</v>
      </c>
      <c r="M872">
        <v>33</v>
      </c>
      <c r="N872">
        <v>143</v>
      </c>
      <c r="O872">
        <v>152</v>
      </c>
      <c r="P872">
        <v>1</v>
      </c>
      <c r="Q872">
        <v>173</v>
      </c>
      <c r="R872">
        <v>1</v>
      </c>
      <c r="S872">
        <v>191</v>
      </c>
      <c r="T872">
        <v>201</v>
      </c>
      <c r="U872">
        <v>1</v>
      </c>
      <c r="V872">
        <f t="shared" si="26"/>
        <v>0</v>
      </c>
      <c r="X872">
        <f t="shared" si="27"/>
        <v>6409.5</v>
      </c>
    </row>
    <row r="873" spans="1:24">
      <c r="A873" s="1">
        <v>12</v>
      </c>
      <c r="B873">
        <v>48</v>
      </c>
      <c r="C873">
        <v>31</v>
      </c>
      <c r="D873">
        <v>49</v>
      </c>
      <c r="E873">
        <v>6416</v>
      </c>
      <c r="F873">
        <v>61</v>
      </c>
      <c r="G873">
        <v>75</v>
      </c>
      <c r="H873">
        <v>4</v>
      </c>
      <c r="I873">
        <v>92</v>
      </c>
      <c r="J873">
        <v>101</v>
      </c>
      <c r="K873">
        <v>3</v>
      </c>
      <c r="L873">
        <v>124</v>
      </c>
      <c r="M873">
        <v>59</v>
      </c>
      <c r="N873">
        <v>143</v>
      </c>
      <c r="O873">
        <v>151</v>
      </c>
      <c r="P873">
        <v>1</v>
      </c>
      <c r="Q873">
        <v>173</v>
      </c>
      <c r="R873">
        <v>1</v>
      </c>
      <c r="S873">
        <v>191</v>
      </c>
      <c r="T873">
        <v>201</v>
      </c>
      <c r="U873">
        <v>2</v>
      </c>
      <c r="V873">
        <f t="shared" si="26"/>
        <v>1</v>
      </c>
      <c r="X873">
        <f t="shared" si="27"/>
        <v>6417.5</v>
      </c>
    </row>
    <row r="874" spans="1:24">
      <c r="A874" s="1">
        <v>11</v>
      </c>
      <c r="B874">
        <v>24</v>
      </c>
      <c r="C874">
        <v>34</v>
      </c>
      <c r="D874">
        <v>41</v>
      </c>
      <c r="E874">
        <v>6419</v>
      </c>
      <c r="F874">
        <v>61</v>
      </c>
      <c r="G874">
        <v>75</v>
      </c>
      <c r="H874">
        <v>2</v>
      </c>
      <c r="I874">
        <v>92</v>
      </c>
      <c r="J874">
        <v>101</v>
      </c>
      <c r="K874">
        <v>4</v>
      </c>
      <c r="L874">
        <v>124</v>
      </c>
      <c r="M874">
        <v>44</v>
      </c>
      <c r="N874">
        <v>143</v>
      </c>
      <c r="O874">
        <v>153</v>
      </c>
      <c r="P874">
        <v>2</v>
      </c>
      <c r="Q874">
        <v>174</v>
      </c>
      <c r="R874">
        <v>2</v>
      </c>
      <c r="S874">
        <v>192</v>
      </c>
      <c r="T874">
        <v>201</v>
      </c>
      <c r="U874">
        <v>1</v>
      </c>
      <c r="V874">
        <f t="shared" si="26"/>
        <v>0</v>
      </c>
      <c r="X874">
        <f t="shared" si="27"/>
        <v>6438.5</v>
      </c>
    </row>
    <row r="875" spans="1:24">
      <c r="A875" s="1">
        <v>14</v>
      </c>
      <c r="B875">
        <v>18</v>
      </c>
      <c r="C875">
        <v>31</v>
      </c>
      <c r="D875">
        <v>40</v>
      </c>
      <c r="E875">
        <v>6458</v>
      </c>
      <c r="F875">
        <v>61</v>
      </c>
      <c r="G875">
        <v>75</v>
      </c>
      <c r="H875">
        <v>2</v>
      </c>
      <c r="I875">
        <v>93</v>
      </c>
      <c r="J875">
        <v>101</v>
      </c>
      <c r="K875">
        <v>4</v>
      </c>
      <c r="L875">
        <v>124</v>
      </c>
      <c r="M875">
        <v>39</v>
      </c>
      <c r="N875">
        <v>141</v>
      </c>
      <c r="O875">
        <v>152</v>
      </c>
      <c r="P875">
        <v>2</v>
      </c>
      <c r="Q875">
        <v>174</v>
      </c>
      <c r="R875">
        <v>2</v>
      </c>
      <c r="S875">
        <v>192</v>
      </c>
      <c r="T875">
        <v>201</v>
      </c>
      <c r="U875">
        <v>2</v>
      </c>
      <c r="V875">
        <f t="shared" si="26"/>
        <v>1</v>
      </c>
      <c r="X875">
        <f t="shared" si="27"/>
        <v>6463</v>
      </c>
    </row>
    <row r="876" spans="1:24">
      <c r="A876" s="1">
        <v>12</v>
      </c>
      <c r="B876">
        <v>12</v>
      </c>
      <c r="C876">
        <v>32</v>
      </c>
      <c r="D876">
        <v>43</v>
      </c>
      <c r="E876">
        <v>6468</v>
      </c>
      <c r="F876">
        <v>65</v>
      </c>
      <c r="G876">
        <v>71</v>
      </c>
      <c r="H876">
        <v>2</v>
      </c>
      <c r="I876">
        <v>93</v>
      </c>
      <c r="J876">
        <v>101</v>
      </c>
      <c r="K876">
        <v>1</v>
      </c>
      <c r="L876">
        <v>124</v>
      </c>
      <c r="M876">
        <v>52</v>
      </c>
      <c r="N876">
        <v>143</v>
      </c>
      <c r="O876">
        <v>152</v>
      </c>
      <c r="P876">
        <v>1</v>
      </c>
      <c r="Q876">
        <v>174</v>
      </c>
      <c r="R876">
        <v>1</v>
      </c>
      <c r="S876">
        <v>192</v>
      </c>
      <c r="T876">
        <v>201</v>
      </c>
      <c r="U876">
        <v>2</v>
      </c>
      <c r="V876">
        <f t="shared" si="26"/>
        <v>1</v>
      </c>
      <c r="X876">
        <f t="shared" si="27"/>
        <v>6468</v>
      </c>
    </row>
    <row r="877" spans="1:24">
      <c r="A877" s="1">
        <v>12</v>
      </c>
      <c r="B877">
        <v>20</v>
      </c>
      <c r="C877">
        <v>32</v>
      </c>
      <c r="D877">
        <v>41</v>
      </c>
      <c r="E877">
        <v>6468</v>
      </c>
      <c r="F877">
        <v>65</v>
      </c>
      <c r="G877">
        <v>71</v>
      </c>
      <c r="H877">
        <v>1</v>
      </c>
      <c r="I877">
        <v>91</v>
      </c>
      <c r="J877">
        <v>101</v>
      </c>
      <c r="K877">
        <v>4</v>
      </c>
      <c r="L877">
        <v>121</v>
      </c>
      <c r="M877">
        <v>60</v>
      </c>
      <c r="N877">
        <v>143</v>
      </c>
      <c r="O877">
        <v>152</v>
      </c>
      <c r="P877">
        <v>1</v>
      </c>
      <c r="Q877">
        <v>174</v>
      </c>
      <c r="R877">
        <v>1</v>
      </c>
      <c r="S877">
        <v>192</v>
      </c>
      <c r="T877">
        <v>201</v>
      </c>
      <c r="U877">
        <v>1</v>
      </c>
      <c r="V877">
        <f t="shared" si="26"/>
        <v>0</v>
      </c>
      <c r="X877">
        <f t="shared" si="27"/>
        <v>6497.5</v>
      </c>
    </row>
    <row r="878" spans="1:24">
      <c r="A878" s="1">
        <v>14</v>
      </c>
      <c r="B878">
        <v>60</v>
      </c>
      <c r="C878">
        <v>32</v>
      </c>
      <c r="D878">
        <v>40</v>
      </c>
      <c r="E878">
        <v>6527</v>
      </c>
      <c r="F878">
        <v>65</v>
      </c>
      <c r="G878">
        <v>73</v>
      </c>
      <c r="H878">
        <v>4</v>
      </c>
      <c r="I878">
        <v>93</v>
      </c>
      <c r="J878">
        <v>101</v>
      </c>
      <c r="K878">
        <v>4</v>
      </c>
      <c r="L878">
        <v>124</v>
      </c>
      <c r="M878">
        <v>34</v>
      </c>
      <c r="N878">
        <v>143</v>
      </c>
      <c r="O878">
        <v>153</v>
      </c>
      <c r="P878">
        <v>1</v>
      </c>
      <c r="Q878">
        <v>173</v>
      </c>
      <c r="R878">
        <v>2</v>
      </c>
      <c r="S878">
        <v>192</v>
      </c>
      <c r="T878">
        <v>201</v>
      </c>
      <c r="U878">
        <v>1</v>
      </c>
      <c r="V878">
        <f t="shared" si="26"/>
        <v>0</v>
      </c>
      <c r="X878">
        <f t="shared" si="27"/>
        <v>6543.5</v>
      </c>
    </row>
    <row r="879" spans="1:24">
      <c r="A879" s="1">
        <v>12</v>
      </c>
      <c r="B879">
        <v>48</v>
      </c>
      <c r="C879">
        <v>32</v>
      </c>
      <c r="D879">
        <v>40</v>
      </c>
      <c r="E879">
        <v>6560</v>
      </c>
      <c r="F879">
        <v>62</v>
      </c>
      <c r="G879">
        <v>74</v>
      </c>
      <c r="H879">
        <v>3</v>
      </c>
      <c r="I879">
        <v>93</v>
      </c>
      <c r="J879">
        <v>101</v>
      </c>
      <c r="K879">
        <v>2</v>
      </c>
      <c r="L879">
        <v>122</v>
      </c>
      <c r="M879">
        <v>24</v>
      </c>
      <c r="N879">
        <v>143</v>
      </c>
      <c r="O879">
        <v>152</v>
      </c>
      <c r="P879">
        <v>1</v>
      </c>
      <c r="Q879">
        <v>173</v>
      </c>
      <c r="R879">
        <v>1</v>
      </c>
      <c r="S879">
        <v>191</v>
      </c>
      <c r="T879">
        <v>201</v>
      </c>
      <c r="U879">
        <v>2</v>
      </c>
      <c r="V879">
        <f t="shared" si="26"/>
        <v>1</v>
      </c>
      <c r="X879">
        <f t="shared" si="27"/>
        <v>6564</v>
      </c>
    </row>
    <row r="880" spans="1:24">
      <c r="A880" s="1">
        <v>11</v>
      </c>
      <c r="B880">
        <v>24</v>
      </c>
      <c r="C880">
        <v>32</v>
      </c>
      <c r="D880">
        <v>49</v>
      </c>
      <c r="E880">
        <v>6568</v>
      </c>
      <c r="F880">
        <v>61</v>
      </c>
      <c r="G880">
        <v>73</v>
      </c>
      <c r="H880">
        <v>2</v>
      </c>
      <c r="I880">
        <v>94</v>
      </c>
      <c r="J880">
        <v>101</v>
      </c>
      <c r="K880">
        <v>2</v>
      </c>
      <c r="L880">
        <v>123</v>
      </c>
      <c r="M880">
        <v>21</v>
      </c>
      <c r="N880">
        <v>142</v>
      </c>
      <c r="O880">
        <v>152</v>
      </c>
      <c r="P880">
        <v>1</v>
      </c>
      <c r="Q880">
        <v>172</v>
      </c>
      <c r="R880">
        <v>1</v>
      </c>
      <c r="S880">
        <v>191</v>
      </c>
      <c r="T880">
        <v>201</v>
      </c>
      <c r="U880">
        <v>1</v>
      </c>
      <c r="V880">
        <f t="shared" si="26"/>
        <v>0</v>
      </c>
      <c r="X880">
        <f t="shared" si="27"/>
        <v>6573.5</v>
      </c>
    </row>
    <row r="881" spans="1:24">
      <c r="A881" s="1">
        <v>11</v>
      </c>
      <c r="B881">
        <v>24</v>
      </c>
      <c r="C881">
        <v>32</v>
      </c>
      <c r="D881">
        <v>41</v>
      </c>
      <c r="E881">
        <v>6579</v>
      </c>
      <c r="F881">
        <v>61</v>
      </c>
      <c r="G881">
        <v>71</v>
      </c>
      <c r="H881">
        <v>4</v>
      </c>
      <c r="I881">
        <v>93</v>
      </c>
      <c r="J881">
        <v>101</v>
      </c>
      <c r="K881">
        <v>2</v>
      </c>
      <c r="L881">
        <v>124</v>
      </c>
      <c r="M881">
        <v>29</v>
      </c>
      <c r="N881">
        <v>143</v>
      </c>
      <c r="O881">
        <v>153</v>
      </c>
      <c r="P881">
        <v>1</v>
      </c>
      <c r="Q881">
        <v>174</v>
      </c>
      <c r="R881">
        <v>1</v>
      </c>
      <c r="S881">
        <v>192</v>
      </c>
      <c r="T881">
        <v>201</v>
      </c>
      <c r="U881">
        <v>1</v>
      </c>
      <c r="V881">
        <f t="shared" si="26"/>
        <v>0</v>
      </c>
      <c r="X881">
        <f t="shared" si="27"/>
        <v>6596.5</v>
      </c>
    </row>
    <row r="882" spans="1:24">
      <c r="A882" s="1">
        <v>14</v>
      </c>
      <c r="B882">
        <v>36</v>
      </c>
      <c r="C882">
        <v>34</v>
      </c>
      <c r="D882">
        <v>40</v>
      </c>
      <c r="E882">
        <v>6614</v>
      </c>
      <c r="F882">
        <v>61</v>
      </c>
      <c r="G882">
        <v>75</v>
      </c>
      <c r="H882">
        <v>4</v>
      </c>
      <c r="I882">
        <v>93</v>
      </c>
      <c r="J882">
        <v>101</v>
      </c>
      <c r="K882">
        <v>4</v>
      </c>
      <c r="L882">
        <v>123</v>
      </c>
      <c r="M882">
        <v>34</v>
      </c>
      <c r="N882">
        <v>143</v>
      </c>
      <c r="O882">
        <v>152</v>
      </c>
      <c r="P882">
        <v>2</v>
      </c>
      <c r="Q882">
        <v>174</v>
      </c>
      <c r="R882">
        <v>1</v>
      </c>
      <c r="S882">
        <v>192</v>
      </c>
      <c r="T882">
        <v>201</v>
      </c>
      <c r="U882">
        <v>1</v>
      </c>
      <c r="V882">
        <f t="shared" si="26"/>
        <v>0</v>
      </c>
      <c r="X882">
        <f t="shared" si="27"/>
        <v>6614.5</v>
      </c>
    </row>
    <row r="883" spans="1:24">
      <c r="A883" s="1">
        <v>11</v>
      </c>
      <c r="B883">
        <v>24</v>
      </c>
      <c r="C883">
        <v>34</v>
      </c>
      <c r="D883">
        <v>41</v>
      </c>
      <c r="E883">
        <v>6615</v>
      </c>
      <c r="F883">
        <v>61</v>
      </c>
      <c r="G883">
        <v>71</v>
      </c>
      <c r="H883">
        <v>2</v>
      </c>
      <c r="I883">
        <v>93</v>
      </c>
      <c r="J883">
        <v>101</v>
      </c>
      <c r="K883">
        <v>4</v>
      </c>
      <c r="L883">
        <v>124</v>
      </c>
      <c r="M883">
        <v>75</v>
      </c>
      <c r="N883">
        <v>143</v>
      </c>
      <c r="O883">
        <v>153</v>
      </c>
      <c r="P883">
        <v>2</v>
      </c>
      <c r="Q883">
        <v>174</v>
      </c>
      <c r="R883">
        <v>1</v>
      </c>
      <c r="S883">
        <v>192</v>
      </c>
      <c r="T883">
        <v>201</v>
      </c>
      <c r="U883">
        <v>1</v>
      </c>
      <c r="V883">
        <f t="shared" si="26"/>
        <v>0</v>
      </c>
      <c r="X883">
        <f t="shared" si="27"/>
        <v>6648</v>
      </c>
    </row>
    <row r="884" spans="1:24">
      <c r="A884" s="1">
        <v>12</v>
      </c>
      <c r="B884">
        <v>48</v>
      </c>
      <c r="C884">
        <v>33</v>
      </c>
      <c r="D884">
        <v>49</v>
      </c>
      <c r="E884">
        <v>6681</v>
      </c>
      <c r="F884">
        <v>65</v>
      </c>
      <c r="G884">
        <v>73</v>
      </c>
      <c r="H884">
        <v>4</v>
      </c>
      <c r="I884">
        <v>93</v>
      </c>
      <c r="J884">
        <v>101</v>
      </c>
      <c r="K884">
        <v>4</v>
      </c>
      <c r="L884">
        <v>124</v>
      </c>
      <c r="M884">
        <v>38</v>
      </c>
      <c r="N884">
        <v>143</v>
      </c>
      <c r="O884">
        <v>153</v>
      </c>
      <c r="P884">
        <v>1</v>
      </c>
      <c r="Q884">
        <v>173</v>
      </c>
      <c r="R884">
        <v>2</v>
      </c>
      <c r="S884">
        <v>192</v>
      </c>
      <c r="T884">
        <v>201</v>
      </c>
      <c r="U884">
        <v>1</v>
      </c>
      <c r="V884">
        <f t="shared" si="26"/>
        <v>0</v>
      </c>
      <c r="X884">
        <f t="shared" si="27"/>
        <v>6711.5</v>
      </c>
    </row>
    <row r="885" spans="1:24">
      <c r="A885" s="1">
        <v>14</v>
      </c>
      <c r="B885">
        <v>30</v>
      </c>
      <c r="C885">
        <v>34</v>
      </c>
      <c r="D885">
        <v>43</v>
      </c>
      <c r="E885">
        <v>6742</v>
      </c>
      <c r="F885">
        <v>65</v>
      </c>
      <c r="G885">
        <v>74</v>
      </c>
      <c r="H885">
        <v>2</v>
      </c>
      <c r="I885">
        <v>93</v>
      </c>
      <c r="J885">
        <v>101</v>
      </c>
      <c r="K885">
        <v>3</v>
      </c>
      <c r="L885">
        <v>122</v>
      </c>
      <c r="M885">
        <v>36</v>
      </c>
      <c r="N885">
        <v>143</v>
      </c>
      <c r="O885">
        <v>152</v>
      </c>
      <c r="P885">
        <v>2</v>
      </c>
      <c r="Q885">
        <v>173</v>
      </c>
      <c r="R885">
        <v>1</v>
      </c>
      <c r="S885">
        <v>191</v>
      </c>
      <c r="T885">
        <v>201</v>
      </c>
      <c r="U885">
        <v>1</v>
      </c>
      <c r="V885">
        <f t="shared" si="26"/>
        <v>0</v>
      </c>
      <c r="X885">
        <f t="shared" si="27"/>
        <v>6750</v>
      </c>
    </row>
    <row r="886" spans="1:24">
      <c r="A886" s="1">
        <v>11</v>
      </c>
      <c r="B886">
        <v>48</v>
      </c>
      <c r="C886">
        <v>32</v>
      </c>
      <c r="D886">
        <v>43</v>
      </c>
      <c r="E886">
        <v>6758</v>
      </c>
      <c r="F886">
        <v>61</v>
      </c>
      <c r="G886">
        <v>73</v>
      </c>
      <c r="H886">
        <v>3</v>
      </c>
      <c r="I886">
        <v>92</v>
      </c>
      <c r="J886">
        <v>101</v>
      </c>
      <c r="K886">
        <v>2</v>
      </c>
      <c r="L886">
        <v>123</v>
      </c>
      <c r="M886">
        <v>31</v>
      </c>
      <c r="N886">
        <v>143</v>
      </c>
      <c r="O886">
        <v>152</v>
      </c>
      <c r="P886">
        <v>1</v>
      </c>
      <c r="Q886">
        <v>173</v>
      </c>
      <c r="R886">
        <v>1</v>
      </c>
      <c r="S886">
        <v>192</v>
      </c>
      <c r="T886">
        <v>201</v>
      </c>
      <c r="U886">
        <v>2</v>
      </c>
      <c r="V886">
        <f t="shared" si="26"/>
        <v>1</v>
      </c>
      <c r="X886">
        <f t="shared" si="27"/>
        <v>6759.5</v>
      </c>
    </row>
    <row r="887" spans="1:24">
      <c r="A887" s="1">
        <v>14</v>
      </c>
      <c r="B887">
        <v>6</v>
      </c>
      <c r="C887">
        <v>34</v>
      </c>
      <c r="D887">
        <v>40</v>
      </c>
      <c r="E887">
        <v>6761</v>
      </c>
      <c r="F887">
        <v>61</v>
      </c>
      <c r="G887">
        <v>74</v>
      </c>
      <c r="H887">
        <v>1</v>
      </c>
      <c r="I887">
        <v>93</v>
      </c>
      <c r="J887">
        <v>101</v>
      </c>
      <c r="K887">
        <v>3</v>
      </c>
      <c r="L887">
        <v>124</v>
      </c>
      <c r="M887">
        <v>45</v>
      </c>
      <c r="N887">
        <v>143</v>
      </c>
      <c r="O887">
        <v>152</v>
      </c>
      <c r="P887">
        <v>2</v>
      </c>
      <c r="Q887">
        <v>174</v>
      </c>
      <c r="R887">
        <v>2</v>
      </c>
      <c r="S887">
        <v>192</v>
      </c>
      <c r="T887">
        <v>201</v>
      </c>
      <c r="U887">
        <v>1</v>
      </c>
      <c r="V887">
        <f t="shared" si="26"/>
        <v>0</v>
      </c>
      <c r="X887">
        <f t="shared" si="27"/>
        <v>6761</v>
      </c>
    </row>
    <row r="888" spans="1:24">
      <c r="A888" s="1">
        <v>14</v>
      </c>
      <c r="B888">
        <v>18</v>
      </c>
      <c r="C888">
        <v>32</v>
      </c>
      <c r="D888">
        <v>40</v>
      </c>
      <c r="E888">
        <v>6761</v>
      </c>
      <c r="F888">
        <v>65</v>
      </c>
      <c r="G888">
        <v>73</v>
      </c>
      <c r="H888">
        <v>2</v>
      </c>
      <c r="I888">
        <v>93</v>
      </c>
      <c r="J888">
        <v>101</v>
      </c>
      <c r="K888">
        <v>4</v>
      </c>
      <c r="L888">
        <v>123</v>
      </c>
      <c r="M888">
        <v>68</v>
      </c>
      <c r="N888">
        <v>143</v>
      </c>
      <c r="O888">
        <v>151</v>
      </c>
      <c r="P888">
        <v>2</v>
      </c>
      <c r="Q888">
        <v>173</v>
      </c>
      <c r="R888">
        <v>1</v>
      </c>
      <c r="S888">
        <v>191</v>
      </c>
      <c r="T888">
        <v>201</v>
      </c>
      <c r="U888">
        <v>2</v>
      </c>
      <c r="V888">
        <f t="shared" si="26"/>
        <v>1</v>
      </c>
      <c r="X888">
        <f t="shared" si="27"/>
        <v>6798.5</v>
      </c>
    </row>
    <row r="889" spans="1:24">
      <c r="A889" s="1">
        <v>11</v>
      </c>
      <c r="B889">
        <v>60</v>
      </c>
      <c r="C889">
        <v>33</v>
      </c>
      <c r="D889">
        <v>49</v>
      </c>
      <c r="E889">
        <v>6836</v>
      </c>
      <c r="F889">
        <v>61</v>
      </c>
      <c r="G889">
        <v>75</v>
      </c>
      <c r="H889">
        <v>3</v>
      </c>
      <c r="I889">
        <v>93</v>
      </c>
      <c r="J889">
        <v>101</v>
      </c>
      <c r="K889">
        <v>4</v>
      </c>
      <c r="L889">
        <v>124</v>
      </c>
      <c r="M889">
        <v>63</v>
      </c>
      <c r="N889">
        <v>143</v>
      </c>
      <c r="O889">
        <v>152</v>
      </c>
      <c r="P889">
        <v>2</v>
      </c>
      <c r="Q889">
        <v>173</v>
      </c>
      <c r="R889">
        <v>1</v>
      </c>
      <c r="S889">
        <v>192</v>
      </c>
      <c r="T889">
        <v>201</v>
      </c>
      <c r="U889">
        <v>2</v>
      </c>
      <c r="V889">
        <f t="shared" si="26"/>
        <v>1</v>
      </c>
      <c r="X889">
        <f t="shared" si="27"/>
        <v>6839</v>
      </c>
    </row>
    <row r="890" spans="1:24">
      <c r="A890" s="1">
        <v>14</v>
      </c>
      <c r="B890">
        <v>24</v>
      </c>
      <c r="C890">
        <v>34</v>
      </c>
      <c r="D890">
        <v>41</v>
      </c>
      <c r="E890">
        <v>6842</v>
      </c>
      <c r="F890">
        <v>65</v>
      </c>
      <c r="G890">
        <v>73</v>
      </c>
      <c r="H890">
        <v>2</v>
      </c>
      <c r="I890">
        <v>93</v>
      </c>
      <c r="J890">
        <v>101</v>
      </c>
      <c r="K890">
        <v>4</v>
      </c>
      <c r="L890">
        <v>122</v>
      </c>
      <c r="M890">
        <v>46</v>
      </c>
      <c r="N890">
        <v>143</v>
      </c>
      <c r="O890">
        <v>152</v>
      </c>
      <c r="P890">
        <v>2</v>
      </c>
      <c r="Q890">
        <v>174</v>
      </c>
      <c r="R890">
        <v>2</v>
      </c>
      <c r="S890">
        <v>192</v>
      </c>
      <c r="T890">
        <v>201</v>
      </c>
      <c r="U890">
        <v>1</v>
      </c>
      <c r="V890">
        <f t="shared" si="26"/>
        <v>0</v>
      </c>
      <c r="X890">
        <f t="shared" si="27"/>
        <v>6846</v>
      </c>
    </row>
    <row r="891" spans="1:24">
      <c r="A891" s="1">
        <v>12</v>
      </c>
      <c r="B891">
        <v>15</v>
      </c>
      <c r="C891">
        <v>31</v>
      </c>
      <c r="D891">
        <v>40</v>
      </c>
      <c r="E891">
        <v>6850</v>
      </c>
      <c r="F891">
        <v>62</v>
      </c>
      <c r="G891">
        <v>71</v>
      </c>
      <c r="H891">
        <v>1</v>
      </c>
      <c r="I891">
        <v>93</v>
      </c>
      <c r="J891">
        <v>101</v>
      </c>
      <c r="K891">
        <v>2</v>
      </c>
      <c r="L891">
        <v>122</v>
      </c>
      <c r="M891">
        <v>34</v>
      </c>
      <c r="N891">
        <v>143</v>
      </c>
      <c r="O891">
        <v>152</v>
      </c>
      <c r="P891">
        <v>1</v>
      </c>
      <c r="Q891">
        <v>174</v>
      </c>
      <c r="R891">
        <v>2</v>
      </c>
      <c r="S891">
        <v>192</v>
      </c>
      <c r="T891">
        <v>201</v>
      </c>
      <c r="U891">
        <v>2</v>
      </c>
      <c r="V891">
        <f t="shared" si="26"/>
        <v>1</v>
      </c>
      <c r="X891">
        <f t="shared" si="27"/>
        <v>6861</v>
      </c>
    </row>
    <row r="892" spans="1:24">
      <c r="A892" s="1">
        <v>11</v>
      </c>
      <c r="B892">
        <v>24</v>
      </c>
      <c r="C892">
        <v>31</v>
      </c>
      <c r="D892">
        <v>42</v>
      </c>
      <c r="E892">
        <v>6872</v>
      </c>
      <c r="F892">
        <v>61</v>
      </c>
      <c r="G892">
        <v>72</v>
      </c>
      <c r="H892">
        <v>2</v>
      </c>
      <c r="I892">
        <v>91</v>
      </c>
      <c r="J892">
        <v>101</v>
      </c>
      <c r="K892">
        <v>1</v>
      </c>
      <c r="L892">
        <v>122</v>
      </c>
      <c r="M892">
        <v>55</v>
      </c>
      <c r="N892">
        <v>141</v>
      </c>
      <c r="O892">
        <v>152</v>
      </c>
      <c r="P892">
        <v>1</v>
      </c>
      <c r="Q892">
        <v>173</v>
      </c>
      <c r="R892">
        <v>1</v>
      </c>
      <c r="S892">
        <v>192</v>
      </c>
      <c r="T892">
        <v>201</v>
      </c>
      <c r="U892">
        <v>2</v>
      </c>
      <c r="V892">
        <f t="shared" si="26"/>
        <v>1</v>
      </c>
      <c r="X892">
        <f t="shared" si="27"/>
        <v>6879.5</v>
      </c>
    </row>
    <row r="893" spans="1:24">
      <c r="A893" s="1">
        <v>11</v>
      </c>
      <c r="B893">
        <v>36</v>
      </c>
      <c r="C893">
        <v>33</v>
      </c>
      <c r="D893">
        <v>46</v>
      </c>
      <c r="E893">
        <v>6887</v>
      </c>
      <c r="F893">
        <v>61</v>
      </c>
      <c r="G893">
        <v>73</v>
      </c>
      <c r="H893">
        <v>4</v>
      </c>
      <c r="I893">
        <v>93</v>
      </c>
      <c r="J893">
        <v>101</v>
      </c>
      <c r="K893">
        <v>3</v>
      </c>
      <c r="L893">
        <v>122</v>
      </c>
      <c r="M893">
        <v>29</v>
      </c>
      <c r="N893">
        <v>142</v>
      </c>
      <c r="O893">
        <v>152</v>
      </c>
      <c r="P893">
        <v>1</v>
      </c>
      <c r="Q893">
        <v>173</v>
      </c>
      <c r="R893">
        <v>1</v>
      </c>
      <c r="S893">
        <v>192</v>
      </c>
      <c r="T893">
        <v>201</v>
      </c>
      <c r="U893">
        <v>2</v>
      </c>
      <c r="V893">
        <f t="shared" si="26"/>
        <v>1</v>
      </c>
      <c r="X893">
        <f t="shared" si="27"/>
        <v>6917.5</v>
      </c>
    </row>
    <row r="894" spans="1:24">
      <c r="A894" s="1">
        <v>12</v>
      </c>
      <c r="B894">
        <v>36</v>
      </c>
      <c r="C894">
        <v>32</v>
      </c>
      <c r="D894">
        <v>41</v>
      </c>
      <c r="E894">
        <v>6948</v>
      </c>
      <c r="F894">
        <v>61</v>
      </c>
      <c r="G894">
        <v>73</v>
      </c>
      <c r="H894">
        <v>2</v>
      </c>
      <c r="I894">
        <v>93</v>
      </c>
      <c r="J894">
        <v>101</v>
      </c>
      <c r="K894">
        <v>2</v>
      </c>
      <c r="L894">
        <v>123</v>
      </c>
      <c r="M894">
        <v>35</v>
      </c>
      <c r="N894">
        <v>143</v>
      </c>
      <c r="O894">
        <v>151</v>
      </c>
      <c r="P894">
        <v>1</v>
      </c>
      <c r="Q894">
        <v>174</v>
      </c>
      <c r="R894">
        <v>1</v>
      </c>
      <c r="S894">
        <v>192</v>
      </c>
      <c r="T894">
        <v>201</v>
      </c>
      <c r="U894">
        <v>1</v>
      </c>
      <c r="V894">
        <f t="shared" si="26"/>
        <v>0</v>
      </c>
      <c r="X894">
        <f t="shared" si="27"/>
        <v>6957.5</v>
      </c>
    </row>
    <row r="895" spans="1:24">
      <c r="A895" s="1">
        <v>12</v>
      </c>
      <c r="B895">
        <v>24</v>
      </c>
      <c r="C895">
        <v>33</v>
      </c>
      <c r="D895">
        <v>49</v>
      </c>
      <c r="E895">
        <v>6967</v>
      </c>
      <c r="F895">
        <v>62</v>
      </c>
      <c r="G895">
        <v>74</v>
      </c>
      <c r="H895">
        <v>4</v>
      </c>
      <c r="I895">
        <v>93</v>
      </c>
      <c r="J895">
        <v>101</v>
      </c>
      <c r="K895">
        <v>4</v>
      </c>
      <c r="L895">
        <v>123</v>
      </c>
      <c r="M895">
        <v>36</v>
      </c>
      <c r="N895">
        <v>143</v>
      </c>
      <c r="O895">
        <v>151</v>
      </c>
      <c r="P895">
        <v>1</v>
      </c>
      <c r="Q895">
        <v>174</v>
      </c>
      <c r="R895">
        <v>1</v>
      </c>
      <c r="S895">
        <v>192</v>
      </c>
      <c r="T895">
        <v>201</v>
      </c>
      <c r="U895">
        <v>1</v>
      </c>
      <c r="V895">
        <f t="shared" si="26"/>
        <v>0</v>
      </c>
      <c r="X895">
        <f t="shared" si="27"/>
        <v>6983</v>
      </c>
    </row>
    <row r="896" spans="1:24">
      <c r="A896" s="1">
        <v>11</v>
      </c>
      <c r="B896">
        <v>48</v>
      </c>
      <c r="C896">
        <v>32</v>
      </c>
      <c r="D896">
        <v>43</v>
      </c>
      <c r="E896">
        <v>6999</v>
      </c>
      <c r="F896">
        <v>61</v>
      </c>
      <c r="G896">
        <v>74</v>
      </c>
      <c r="H896">
        <v>1</v>
      </c>
      <c r="I896">
        <v>94</v>
      </c>
      <c r="J896">
        <v>103</v>
      </c>
      <c r="K896">
        <v>1</v>
      </c>
      <c r="L896">
        <v>121</v>
      </c>
      <c r="M896">
        <v>34</v>
      </c>
      <c r="N896">
        <v>143</v>
      </c>
      <c r="O896">
        <v>152</v>
      </c>
      <c r="P896">
        <v>2</v>
      </c>
      <c r="Q896">
        <v>173</v>
      </c>
      <c r="R896">
        <v>1</v>
      </c>
      <c r="S896">
        <v>192</v>
      </c>
      <c r="T896">
        <v>201</v>
      </c>
      <c r="U896">
        <v>2</v>
      </c>
      <c r="V896">
        <f t="shared" si="26"/>
        <v>1</v>
      </c>
      <c r="X896">
        <f t="shared" si="27"/>
        <v>7028</v>
      </c>
    </row>
    <row r="897" spans="1:24">
      <c r="A897" s="1">
        <v>12</v>
      </c>
      <c r="B897">
        <v>20</v>
      </c>
      <c r="C897">
        <v>33</v>
      </c>
      <c r="D897">
        <v>41</v>
      </c>
      <c r="E897">
        <v>7057</v>
      </c>
      <c r="F897">
        <v>65</v>
      </c>
      <c r="G897">
        <v>74</v>
      </c>
      <c r="H897">
        <v>3</v>
      </c>
      <c r="I897">
        <v>93</v>
      </c>
      <c r="J897">
        <v>101</v>
      </c>
      <c r="K897">
        <v>4</v>
      </c>
      <c r="L897">
        <v>122</v>
      </c>
      <c r="M897">
        <v>36</v>
      </c>
      <c r="N897">
        <v>141</v>
      </c>
      <c r="O897">
        <v>151</v>
      </c>
      <c r="P897">
        <v>2</v>
      </c>
      <c r="Q897">
        <v>174</v>
      </c>
      <c r="R897">
        <v>2</v>
      </c>
      <c r="S897">
        <v>192</v>
      </c>
      <c r="T897">
        <v>201</v>
      </c>
      <c r="U897">
        <v>1</v>
      </c>
      <c r="V897">
        <f t="shared" si="26"/>
        <v>0</v>
      </c>
      <c r="X897">
        <f t="shared" si="27"/>
        <v>7088</v>
      </c>
    </row>
    <row r="898" spans="1:24">
      <c r="A898" s="1">
        <v>11</v>
      </c>
      <c r="B898">
        <v>48</v>
      </c>
      <c r="C898">
        <v>30</v>
      </c>
      <c r="D898">
        <v>42</v>
      </c>
      <c r="E898">
        <v>7119</v>
      </c>
      <c r="F898">
        <v>61</v>
      </c>
      <c r="G898">
        <v>73</v>
      </c>
      <c r="H898">
        <v>3</v>
      </c>
      <c r="I898">
        <v>93</v>
      </c>
      <c r="J898">
        <v>101</v>
      </c>
      <c r="K898">
        <v>4</v>
      </c>
      <c r="L898">
        <v>124</v>
      </c>
      <c r="M898">
        <v>53</v>
      </c>
      <c r="N898">
        <v>143</v>
      </c>
      <c r="O898">
        <v>153</v>
      </c>
      <c r="P898">
        <v>2</v>
      </c>
      <c r="Q898">
        <v>173</v>
      </c>
      <c r="R898">
        <v>2</v>
      </c>
      <c r="S898">
        <v>191</v>
      </c>
      <c r="T898">
        <v>201</v>
      </c>
      <c r="U898">
        <v>2</v>
      </c>
      <c r="V898">
        <f t="shared" ref="V898:V961" si="28">U898-1</f>
        <v>1</v>
      </c>
      <c r="X898">
        <f t="shared" si="27"/>
        <v>7123</v>
      </c>
    </row>
    <row r="899" spans="1:24">
      <c r="A899" s="1">
        <v>14</v>
      </c>
      <c r="B899">
        <v>36</v>
      </c>
      <c r="C899">
        <v>34</v>
      </c>
      <c r="D899">
        <v>42</v>
      </c>
      <c r="E899">
        <v>7127</v>
      </c>
      <c r="F899">
        <v>61</v>
      </c>
      <c r="G899">
        <v>72</v>
      </c>
      <c r="H899">
        <v>2</v>
      </c>
      <c r="I899">
        <v>92</v>
      </c>
      <c r="J899">
        <v>101</v>
      </c>
      <c r="K899">
        <v>4</v>
      </c>
      <c r="L899">
        <v>122</v>
      </c>
      <c r="M899">
        <v>23</v>
      </c>
      <c r="N899">
        <v>143</v>
      </c>
      <c r="O899">
        <v>151</v>
      </c>
      <c r="P899">
        <v>2</v>
      </c>
      <c r="Q899">
        <v>173</v>
      </c>
      <c r="R899">
        <v>1</v>
      </c>
      <c r="S899">
        <v>192</v>
      </c>
      <c r="T899">
        <v>201</v>
      </c>
      <c r="U899">
        <v>2</v>
      </c>
      <c r="V899">
        <f t="shared" si="28"/>
        <v>1</v>
      </c>
      <c r="X899">
        <f t="shared" si="27"/>
        <v>7146.5</v>
      </c>
    </row>
    <row r="900" spans="1:24">
      <c r="A900" s="1">
        <v>14</v>
      </c>
      <c r="B900">
        <v>42</v>
      </c>
      <c r="C900">
        <v>32</v>
      </c>
      <c r="D900">
        <v>43</v>
      </c>
      <c r="E900">
        <v>7166</v>
      </c>
      <c r="F900">
        <v>65</v>
      </c>
      <c r="G900">
        <v>74</v>
      </c>
      <c r="H900">
        <v>2</v>
      </c>
      <c r="I900">
        <v>94</v>
      </c>
      <c r="J900">
        <v>101</v>
      </c>
      <c r="K900">
        <v>4</v>
      </c>
      <c r="L900">
        <v>122</v>
      </c>
      <c r="M900">
        <v>29</v>
      </c>
      <c r="N900">
        <v>143</v>
      </c>
      <c r="O900">
        <v>151</v>
      </c>
      <c r="P900">
        <v>1</v>
      </c>
      <c r="Q900">
        <v>173</v>
      </c>
      <c r="R900">
        <v>1</v>
      </c>
      <c r="S900">
        <v>192</v>
      </c>
      <c r="T900">
        <v>201</v>
      </c>
      <c r="U900">
        <v>1</v>
      </c>
      <c r="V900">
        <f t="shared" si="28"/>
        <v>0</v>
      </c>
      <c r="X900">
        <f t="shared" si="27"/>
        <v>7170</v>
      </c>
    </row>
    <row r="901" spans="1:24">
      <c r="A901" s="1">
        <v>11</v>
      </c>
      <c r="B901">
        <v>42</v>
      </c>
      <c r="C901">
        <v>32</v>
      </c>
      <c r="D901">
        <v>43</v>
      </c>
      <c r="E901">
        <v>7174</v>
      </c>
      <c r="F901">
        <v>65</v>
      </c>
      <c r="G901">
        <v>74</v>
      </c>
      <c r="H901">
        <v>4</v>
      </c>
      <c r="I901">
        <v>92</v>
      </c>
      <c r="J901">
        <v>101</v>
      </c>
      <c r="K901">
        <v>3</v>
      </c>
      <c r="L901">
        <v>123</v>
      </c>
      <c r="M901">
        <v>30</v>
      </c>
      <c r="N901">
        <v>143</v>
      </c>
      <c r="O901">
        <v>152</v>
      </c>
      <c r="P901">
        <v>1</v>
      </c>
      <c r="Q901">
        <v>174</v>
      </c>
      <c r="R901">
        <v>1</v>
      </c>
      <c r="S901">
        <v>192</v>
      </c>
      <c r="T901">
        <v>201</v>
      </c>
      <c r="U901">
        <v>2</v>
      </c>
      <c r="V901">
        <f t="shared" si="28"/>
        <v>1</v>
      </c>
      <c r="X901">
        <f t="shared" ref="X901:X964" si="29">(E901+E902)/2</f>
        <v>7201</v>
      </c>
    </row>
    <row r="902" spans="1:24">
      <c r="A902" s="1">
        <v>14</v>
      </c>
      <c r="B902">
        <v>11</v>
      </c>
      <c r="C902">
        <v>34</v>
      </c>
      <c r="D902">
        <v>40</v>
      </c>
      <c r="E902">
        <v>7228</v>
      </c>
      <c r="F902">
        <v>61</v>
      </c>
      <c r="G902">
        <v>73</v>
      </c>
      <c r="H902">
        <v>1</v>
      </c>
      <c r="I902">
        <v>93</v>
      </c>
      <c r="J902">
        <v>101</v>
      </c>
      <c r="K902">
        <v>4</v>
      </c>
      <c r="L902">
        <v>122</v>
      </c>
      <c r="M902">
        <v>39</v>
      </c>
      <c r="N902">
        <v>143</v>
      </c>
      <c r="O902">
        <v>152</v>
      </c>
      <c r="P902">
        <v>2</v>
      </c>
      <c r="Q902">
        <v>172</v>
      </c>
      <c r="R902">
        <v>1</v>
      </c>
      <c r="S902">
        <v>191</v>
      </c>
      <c r="T902">
        <v>201</v>
      </c>
      <c r="U902">
        <v>1</v>
      </c>
      <c r="V902">
        <f t="shared" si="28"/>
        <v>0</v>
      </c>
      <c r="X902">
        <f t="shared" si="29"/>
        <v>7233</v>
      </c>
    </row>
    <row r="903" spans="1:24">
      <c r="A903" s="1">
        <v>14</v>
      </c>
      <c r="B903">
        <v>48</v>
      </c>
      <c r="C903">
        <v>33</v>
      </c>
      <c r="D903">
        <v>43</v>
      </c>
      <c r="E903">
        <v>7238</v>
      </c>
      <c r="F903">
        <v>65</v>
      </c>
      <c r="G903">
        <v>75</v>
      </c>
      <c r="H903">
        <v>3</v>
      </c>
      <c r="I903">
        <v>93</v>
      </c>
      <c r="J903">
        <v>101</v>
      </c>
      <c r="K903">
        <v>3</v>
      </c>
      <c r="L903">
        <v>123</v>
      </c>
      <c r="M903">
        <v>32</v>
      </c>
      <c r="N903">
        <v>141</v>
      </c>
      <c r="O903">
        <v>152</v>
      </c>
      <c r="P903">
        <v>2</v>
      </c>
      <c r="Q903">
        <v>173</v>
      </c>
      <c r="R903">
        <v>2</v>
      </c>
      <c r="S903">
        <v>191</v>
      </c>
      <c r="T903">
        <v>201</v>
      </c>
      <c r="U903">
        <v>1</v>
      </c>
      <c r="V903">
        <f t="shared" si="28"/>
        <v>0</v>
      </c>
      <c r="X903">
        <f t="shared" si="29"/>
        <v>7245.5</v>
      </c>
    </row>
    <row r="904" spans="1:24">
      <c r="A904" s="1">
        <v>14</v>
      </c>
      <c r="B904">
        <v>33</v>
      </c>
      <c r="C904">
        <v>34</v>
      </c>
      <c r="D904">
        <v>41</v>
      </c>
      <c r="E904">
        <v>7253</v>
      </c>
      <c r="F904">
        <v>61</v>
      </c>
      <c r="G904">
        <v>74</v>
      </c>
      <c r="H904">
        <v>3</v>
      </c>
      <c r="I904">
        <v>93</v>
      </c>
      <c r="J904">
        <v>101</v>
      </c>
      <c r="K904">
        <v>2</v>
      </c>
      <c r="L904">
        <v>123</v>
      </c>
      <c r="M904">
        <v>35</v>
      </c>
      <c r="N904">
        <v>143</v>
      </c>
      <c r="O904">
        <v>152</v>
      </c>
      <c r="P904">
        <v>2</v>
      </c>
      <c r="Q904">
        <v>174</v>
      </c>
      <c r="R904">
        <v>1</v>
      </c>
      <c r="S904">
        <v>192</v>
      </c>
      <c r="T904">
        <v>201</v>
      </c>
      <c r="U904">
        <v>1</v>
      </c>
      <c r="V904">
        <f t="shared" si="28"/>
        <v>0</v>
      </c>
      <c r="X904">
        <f t="shared" si="29"/>
        <v>7275</v>
      </c>
    </row>
    <row r="905" spans="1:24">
      <c r="A905" s="1">
        <v>11</v>
      </c>
      <c r="B905">
        <v>60</v>
      </c>
      <c r="C905">
        <v>32</v>
      </c>
      <c r="D905">
        <v>49</v>
      </c>
      <c r="E905">
        <v>7297</v>
      </c>
      <c r="F905">
        <v>61</v>
      </c>
      <c r="G905">
        <v>75</v>
      </c>
      <c r="H905">
        <v>4</v>
      </c>
      <c r="I905">
        <v>93</v>
      </c>
      <c r="J905">
        <v>102</v>
      </c>
      <c r="K905">
        <v>4</v>
      </c>
      <c r="L905">
        <v>124</v>
      </c>
      <c r="M905">
        <v>36</v>
      </c>
      <c r="N905">
        <v>143</v>
      </c>
      <c r="O905">
        <v>151</v>
      </c>
      <c r="P905">
        <v>1</v>
      </c>
      <c r="Q905">
        <v>173</v>
      </c>
      <c r="R905">
        <v>1</v>
      </c>
      <c r="S905">
        <v>191</v>
      </c>
      <c r="T905">
        <v>201</v>
      </c>
      <c r="U905">
        <v>2</v>
      </c>
      <c r="V905">
        <f t="shared" si="28"/>
        <v>1</v>
      </c>
      <c r="X905">
        <f t="shared" si="29"/>
        <v>7302.5</v>
      </c>
    </row>
    <row r="906" spans="1:24">
      <c r="A906" s="1">
        <v>12</v>
      </c>
      <c r="B906">
        <v>10</v>
      </c>
      <c r="C906">
        <v>32</v>
      </c>
      <c r="D906">
        <v>40</v>
      </c>
      <c r="E906">
        <v>7308</v>
      </c>
      <c r="F906">
        <v>61</v>
      </c>
      <c r="G906">
        <v>71</v>
      </c>
      <c r="H906">
        <v>2</v>
      </c>
      <c r="I906">
        <v>93</v>
      </c>
      <c r="J906">
        <v>101</v>
      </c>
      <c r="K906">
        <v>4</v>
      </c>
      <c r="L906">
        <v>124</v>
      </c>
      <c r="M906">
        <v>70</v>
      </c>
      <c r="N906">
        <v>141</v>
      </c>
      <c r="O906">
        <v>153</v>
      </c>
      <c r="P906">
        <v>1</v>
      </c>
      <c r="Q906">
        <v>174</v>
      </c>
      <c r="R906">
        <v>1</v>
      </c>
      <c r="S906">
        <v>192</v>
      </c>
      <c r="T906">
        <v>201</v>
      </c>
      <c r="U906">
        <v>1</v>
      </c>
      <c r="V906">
        <f t="shared" si="28"/>
        <v>0</v>
      </c>
      <c r="X906">
        <f t="shared" si="29"/>
        <v>7341</v>
      </c>
    </row>
    <row r="907" spans="1:24">
      <c r="A907" s="1">
        <v>12</v>
      </c>
      <c r="B907">
        <v>18</v>
      </c>
      <c r="C907">
        <v>34</v>
      </c>
      <c r="D907">
        <v>42</v>
      </c>
      <c r="E907">
        <v>7374</v>
      </c>
      <c r="F907">
        <v>61</v>
      </c>
      <c r="G907">
        <v>71</v>
      </c>
      <c r="H907">
        <v>4</v>
      </c>
      <c r="I907">
        <v>93</v>
      </c>
      <c r="J907">
        <v>101</v>
      </c>
      <c r="K907">
        <v>4</v>
      </c>
      <c r="L907">
        <v>122</v>
      </c>
      <c r="M907">
        <v>40</v>
      </c>
      <c r="N907">
        <v>142</v>
      </c>
      <c r="O907">
        <v>152</v>
      </c>
      <c r="P907">
        <v>2</v>
      </c>
      <c r="Q907">
        <v>174</v>
      </c>
      <c r="R907">
        <v>1</v>
      </c>
      <c r="S907">
        <v>192</v>
      </c>
      <c r="T907">
        <v>201</v>
      </c>
      <c r="U907">
        <v>1</v>
      </c>
      <c r="V907">
        <f t="shared" si="28"/>
        <v>0</v>
      </c>
      <c r="X907">
        <f t="shared" si="29"/>
        <v>7383.5</v>
      </c>
    </row>
    <row r="908" spans="1:24">
      <c r="A908" s="1">
        <v>14</v>
      </c>
      <c r="B908">
        <v>24</v>
      </c>
      <c r="C908">
        <v>32</v>
      </c>
      <c r="D908">
        <v>40</v>
      </c>
      <c r="E908">
        <v>7393</v>
      </c>
      <c r="F908">
        <v>61</v>
      </c>
      <c r="G908">
        <v>73</v>
      </c>
      <c r="H908">
        <v>1</v>
      </c>
      <c r="I908">
        <v>93</v>
      </c>
      <c r="J908">
        <v>101</v>
      </c>
      <c r="K908">
        <v>4</v>
      </c>
      <c r="L908">
        <v>122</v>
      </c>
      <c r="M908">
        <v>43</v>
      </c>
      <c r="N908">
        <v>143</v>
      </c>
      <c r="O908">
        <v>152</v>
      </c>
      <c r="P908">
        <v>1</v>
      </c>
      <c r="Q908">
        <v>172</v>
      </c>
      <c r="R908">
        <v>2</v>
      </c>
      <c r="S908">
        <v>191</v>
      </c>
      <c r="T908">
        <v>201</v>
      </c>
      <c r="U908">
        <v>1</v>
      </c>
      <c r="V908">
        <f t="shared" si="28"/>
        <v>0</v>
      </c>
      <c r="X908">
        <f t="shared" si="29"/>
        <v>7400.5</v>
      </c>
    </row>
    <row r="909" spans="1:24">
      <c r="A909" s="1">
        <v>12</v>
      </c>
      <c r="B909">
        <v>60</v>
      </c>
      <c r="C909">
        <v>32</v>
      </c>
      <c r="D909">
        <v>40</v>
      </c>
      <c r="E909">
        <v>7408</v>
      </c>
      <c r="F909">
        <v>62</v>
      </c>
      <c r="G909">
        <v>72</v>
      </c>
      <c r="H909">
        <v>4</v>
      </c>
      <c r="I909">
        <v>92</v>
      </c>
      <c r="J909">
        <v>101</v>
      </c>
      <c r="K909">
        <v>2</v>
      </c>
      <c r="L909">
        <v>122</v>
      </c>
      <c r="M909">
        <v>24</v>
      </c>
      <c r="N909">
        <v>143</v>
      </c>
      <c r="O909">
        <v>152</v>
      </c>
      <c r="P909">
        <v>1</v>
      </c>
      <c r="Q909">
        <v>174</v>
      </c>
      <c r="R909">
        <v>1</v>
      </c>
      <c r="S909">
        <v>191</v>
      </c>
      <c r="T909">
        <v>201</v>
      </c>
      <c r="U909">
        <v>2</v>
      </c>
      <c r="V909">
        <f t="shared" si="28"/>
        <v>1</v>
      </c>
      <c r="X909">
        <f t="shared" si="29"/>
        <v>7408.5</v>
      </c>
    </row>
    <row r="910" spans="1:24">
      <c r="A910" s="1">
        <v>14</v>
      </c>
      <c r="B910">
        <v>36</v>
      </c>
      <c r="C910">
        <v>32</v>
      </c>
      <c r="D910">
        <v>49</v>
      </c>
      <c r="E910">
        <v>7409</v>
      </c>
      <c r="F910">
        <v>65</v>
      </c>
      <c r="G910">
        <v>75</v>
      </c>
      <c r="H910">
        <v>3</v>
      </c>
      <c r="I910">
        <v>93</v>
      </c>
      <c r="J910">
        <v>101</v>
      </c>
      <c r="K910">
        <v>2</v>
      </c>
      <c r="L910">
        <v>122</v>
      </c>
      <c r="M910">
        <v>37</v>
      </c>
      <c r="N910">
        <v>143</v>
      </c>
      <c r="O910">
        <v>152</v>
      </c>
      <c r="P910">
        <v>2</v>
      </c>
      <c r="Q910">
        <v>173</v>
      </c>
      <c r="R910">
        <v>1</v>
      </c>
      <c r="S910">
        <v>191</v>
      </c>
      <c r="T910">
        <v>201</v>
      </c>
      <c r="U910">
        <v>1</v>
      </c>
      <c r="V910">
        <f t="shared" si="28"/>
        <v>0</v>
      </c>
      <c r="X910">
        <f t="shared" si="29"/>
        <v>7413.5</v>
      </c>
    </row>
    <row r="911" spans="1:24">
      <c r="A911" s="1">
        <v>12</v>
      </c>
      <c r="B911">
        <v>60</v>
      </c>
      <c r="C911">
        <v>33</v>
      </c>
      <c r="D911">
        <v>43</v>
      </c>
      <c r="E911">
        <v>7418</v>
      </c>
      <c r="F911">
        <v>65</v>
      </c>
      <c r="G911">
        <v>73</v>
      </c>
      <c r="H911">
        <v>1</v>
      </c>
      <c r="I911">
        <v>93</v>
      </c>
      <c r="J911">
        <v>101</v>
      </c>
      <c r="K911">
        <v>1</v>
      </c>
      <c r="L911">
        <v>121</v>
      </c>
      <c r="M911">
        <v>27</v>
      </c>
      <c r="N911">
        <v>143</v>
      </c>
      <c r="O911">
        <v>152</v>
      </c>
      <c r="P911">
        <v>1</v>
      </c>
      <c r="Q911">
        <v>172</v>
      </c>
      <c r="R911">
        <v>1</v>
      </c>
      <c r="S911">
        <v>191</v>
      </c>
      <c r="T911">
        <v>201</v>
      </c>
      <c r="U911">
        <v>1</v>
      </c>
      <c r="V911">
        <f t="shared" si="28"/>
        <v>0</v>
      </c>
      <c r="X911">
        <f t="shared" si="29"/>
        <v>7425</v>
      </c>
    </row>
    <row r="912" spans="1:24">
      <c r="A912" s="1">
        <v>12</v>
      </c>
      <c r="B912">
        <v>36</v>
      </c>
      <c r="C912">
        <v>33</v>
      </c>
      <c r="D912">
        <v>40</v>
      </c>
      <c r="E912">
        <v>7432</v>
      </c>
      <c r="F912">
        <v>61</v>
      </c>
      <c r="G912">
        <v>73</v>
      </c>
      <c r="H912">
        <v>2</v>
      </c>
      <c r="I912">
        <v>92</v>
      </c>
      <c r="J912">
        <v>101</v>
      </c>
      <c r="K912">
        <v>2</v>
      </c>
      <c r="L912">
        <v>122</v>
      </c>
      <c r="M912">
        <v>54</v>
      </c>
      <c r="N912">
        <v>143</v>
      </c>
      <c r="O912">
        <v>151</v>
      </c>
      <c r="P912">
        <v>1</v>
      </c>
      <c r="Q912">
        <v>173</v>
      </c>
      <c r="R912">
        <v>1</v>
      </c>
      <c r="S912">
        <v>191</v>
      </c>
      <c r="T912">
        <v>201</v>
      </c>
      <c r="U912">
        <v>1</v>
      </c>
      <c r="V912">
        <f t="shared" si="28"/>
        <v>0</v>
      </c>
      <c r="X912">
        <f t="shared" si="29"/>
        <v>7452</v>
      </c>
    </row>
    <row r="913" spans="1:24">
      <c r="A913" s="1">
        <v>12</v>
      </c>
      <c r="B913">
        <v>12</v>
      </c>
      <c r="C913">
        <v>32</v>
      </c>
      <c r="D913">
        <v>40</v>
      </c>
      <c r="E913">
        <v>7472</v>
      </c>
      <c r="F913">
        <v>65</v>
      </c>
      <c r="G913">
        <v>71</v>
      </c>
      <c r="H913">
        <v>1</v>
      </c>
      <c r="I913">
        <v>92</v>
      </c>
      <c r="J913">
        <v>101</v>
      </c>
      <c r="K913">
        <v>2</v>
      </c>
      <c r="L913">
        <v>121</v>
      </c>
      <c r="M913">
        <v>24</v>
      </c>
      <c r="N913">
        <v>143</v>
      </c>
      <c r="O913">
        <v>151</v>
      </c>
      <c r="P913">
        <v>1</v>
      </c>
      <c r="Q913">
        <v>171</v>
      </c>
      <c r="R913">
        <v>1</v>
      </c>
      <c r="S913">
        <v>191</v>
      </c>
      <c r="T913">
        <v>201</v>
      </c>
      <c r="U913">
        <v>1</v>
      </c>
      <c r="V913">
        <f t="shared" si="28"/>
        <v>0</v>
      </c>
      <c r="X913">
        <f t="shared" si="29"/>
        <v>7474</v>
      </c>
    </row>
    <row r="914" spans="1:24">
      <c r="A914" s="1">
        <v>11</v>
      </c>
      <c r="B914">
        <v>48</v>
      </c>
      <c r="C914">
        <v>32</v>
      </c>
      <c r="D914">
        <v>46</v>
      </c>
      <c r="E914">
        <v>7476</v>
      </c>
      <c r="F914">
        <v>61</v>
      </c>
      <c r="G914">
        <v>74</v>
      </c>
      <c r="H914">
        <v>4</v>
      </c>
      <c r="I914">
        <v>93</v>
      </c>
      <c r="J914">
        <v>101</v>
      </c>
      <c r="K914">
        <v>1</v>
      </c>
      <c r="L914">
        <v>124</v>
      </c>
      <c r="M914">
        <v>50</v>
      </c>
      <c r="N914">
        <v>143</v>
      </c>
      <c r="O914">
        <v>153</v>
      </c>
      <c r="P914">
        <v>1</v>
      </c>
      <c r="Q914">
        <v>174</v>
      </c>
      <c r="R914">
        <v>1</v>
      </c>
      <c r="S914">
        <v>192</v>
      </c>
      <c r="T914">
        <v>201</v>
      </c>
      <c r="U914">
        <v>1</v>
      </c>
      <c r="V914">
        <f t="shared" si="28"/>
        <v>0</v>
      </c>
      <c r="X914">
        <f t="shared" si="29"/>
        <v>7480.5</v>
      </c>
    </row>
    <row r="915" spans="1:24">
      <c r="A915" s="1">
        <v>14</v>
      </c>
      <c r="B915">
        <v>30</v>
      </c>
      <c r="C915">
        <v>31</v>
      </c>
      <c r="D915">
        <v>41</v>
      </c>
      <c r="E915">
        <v>7485</v>
      </c>
      <c r="F915">
        <v>65</v>
      </c>
      <c r="G915">
        <v>71</v>
      </c>
      <c r="H915">
        <v>4</v>
      </c>
      <c r="I915">
        <v>92</v>
      </c>
      <c r="J915">
        <v>101</v>
      </c>
      <c r="K915">
        <v>1</v>
      </c>
      <c r="L915">
        <v>121</v>
      </c>
      <c r="M915">
        <v>53</v>
      </c>
      <c r="N915">
        <v>141</v>
      </c>
      <c r="O915">
        <v>152</v>
      </c>
      <c r="P915">
        <v>1</v>
      </c>
      <c r="Q915">
        <v>174</v>
      </c>
      <c r="R915">
        <v>1</v>
      </c>
      <c r="S915">
        <v>192</v>
      </c>
      <c r="T915">
        <v>201</v>
      </c>
      <c r="U915">
        <v>2</v>
      </c>
      <c r="V915">
        <f t="shared" si="28"/>
        <v>1</v>
      </c>
      <c r="X915">
        <f t="shared" si="29"/>
        <v>7498</v>
      </c>
    </row>
    <row r="916" spans="1:24">
      <c r="A916" s="1">
        <v>11</v>
      </c>
      <c r="B916">
        <v>18</v>
      </c>
      <c r="C916">
        <v>32</v>
      </c>
      <c r="D916">
        <v>41</v>
      </c>
      <c r="E916">
        <v>7511</v>
      </c>
      <c r="F916">
        <v>65</v>
      </c>
      <c r="G916">
        <v>75</v>
      </c>
      <c r="H916">
        <v>1</v>
      </c>
      <c r="I916">
        <v>93</v>
      </c>
      <c r="J916">
        <v>101</v>
      </c>
      <c r="K916">
        <v>4</v>
      </c>
      <c r="L916">
        <v>122</v>
      </c>
      <c r="M916">
        <v>51</v>
      </c>
      <c r="N916">
        <v>143</v>
      </c>
      <c r="O916">
        <v>153</v>
      </c>
      <c r="P916">
        <v>1</v>
      </c>
      <c r="Q916">
        <v>173</v>
      </c>
      <c r="R916">
        <v>2</v>
      </c>
      <c r="S916">
        <v>192</v>
      </c>
      <c r="T916">
        <v>201</v>
      </c>
      <c r="U916">
        <v>2</v>
      </c>
      <c r="V916">
        <f t="shared" si="28"/>
        <v>1</v>
      </c>
      <c r="X916">
        <f t="shared" si="29"/>
        <v>7546.5</v>
      </c>
    </row>
    <row r="917" spans="1:24">
      <c r="A917" s="1">
        <v>12</v>
      </c>
      <c r="B917">
        <v>48</v>
      </c>
      <c r="C917">
        <v>33</v>
      </c>
      <c r="D917">
        <v>410</v>
      </c>
      <c r="E917">
        <v>7582</v>
      </c>
      <c r="F917">
        <v>62</v>
      </c>
      <c r="G917">
        <v>71</v>
      </c>
      <c r="H917">
        <v>2</v>
      </c>
      <c r="I917">
        <v>93</v>
      </c>
      <c r="J917">
        <v>101</v>
      </c>
      <c r="K917">
        <v>4</v>
      </c>
      <c r="L917">
        <v>124</v>
      </c>
      <c r="M917">
        <v>31</v>
      </c>
      <c r="N917">
        <v>143</v>
      </c>
      <c r="O917">
        <v>153</v>
      </c>
      <c r="P917">
        <v>1</v>
      </c>
      <c r="Q917">
        <v>174</v>
      </c>
      <c r="R917">
        <v>1</v>
      </c>
      <c r="S917">
        <v>192</v>
      </c>
      <c r="T917">
        <v>201</v>
      </c>
      <c r="U917">
        <v>1</v>
      </c>
      <c r="V917">
        <f t="shared" si="28"/>
        <v>0</v>
      </c>
      <c r="X917">
        <f t="shared" si="29"/>
        <v>7589</v>
      </c>
    </row>
    <row r="918" spans="1:24">
      <c r="A918" s="1">
        <v>14</v>
      </c>
      <c r="B918">
        <v>30</v>
      </c>
      <c r="C918">
        <v>34</v>
      </c>
      <c r="D918">
        <v>41</v>
      </c>
      <c r="E918">
        <v>7596</v>
      </c>
      <c r="F918">
        <v>65</v>
      </c>
      <c r="G918">
        <v>75</v>
      </c>
      <c r="H918">
        <v>1</v>
      </c>
      <c r="I918">
        <v>93</v>
      </c>
      <c r="J918">
        <v>101</v>
      </c>
      <c r="K918">
        <v>4</v>
      </c>
      <c r="L918">
        <v>123</v>
      </c>
      <c r="M918">
        <v>63</v>
      </c>
      <c r="N918">
        <v>143</v>
      </c>
      <c r="O918">
        <v>152</v>
      </c>
      <c r="P918">
        <v>2</v>
      </c>
      <c r="Q918">
        <v>173</v>
      </c>
      <c r="R918">
        <v>1</v>
      </c>
      <c r="S918">
        <v>191</v>
      </c>
      <c r="T918">
        <v>201</v>
      </c>
      <c r="U918">
        <v>1</v>
      </c>
      <c r="V918">
        <f t="shared" si="28"/>
        <v>0</v>
      </c>
      <c r="X918">
        <f t="shared" si="29"/>
        <v>7612.5</v>
      </c>
    </row>
    <row r="919" spans="1:24">
      <c r="A919" s="1">
        <v>14</v>
      </c>
      <c r="B919">
        <v>48</v>
      </c>
      <c r="C919">
        <v>34</v>
      </c>
      <c r="D919">
        <v>49</v>
      </c>
      <c r="E919">
        <v>7629</v>
      </c>
      <c r="F919">
        <v>65</v>
      </c>
      <c r="G919">
        <v>75</v>
      </c>
      <c r="H919">
        <v>4</v>
      </c>
      <c r="I919">
        <v>91</v>
      </c>
      <c r="J919">
        <v>101</v>
      </c>
      <c r="K919">
        <v>2</v>
      </c>
      <c r="L919">
        <v>123</v>
      </c>
      <c r="M919">
        <v>46</v>
      </c>
      <c r="N919">
        <v>141</v>
      </c>
      <c r="O919">
        <v>152</v>
      </c>
      <c r="P919">
        <v>2</v>
      </c>
      <c r="Q919">
        <v>174</v>
      </c>
      <c r="R919">
        <v>2</v>
      </c>
      <c r="S919">
        <v>191</v>
      </c>
      <c r="T919">
        <v>201</v>
      </c>
      <c r="U919">
        <v>1</v>
      </c>
      <c r="V919">
        <f t="shared" si="28"/>
        <v>0</v>
      </c>
      <c r="X919">
        <f t="shared" si="29"/>
        <v>7653.5</v>
      </c>
    </row>
    <row r="920" spans="1:24">
      <c r="A920" s="1">
        <v>14</v>
      </c>
      <c r="B920">
        <v>36</v>
      </c>
      <c r="C920">
        <v>33</v>
      </c>
      <c r="D920">
        <v>42</v>
      </c>
      <c r="E920">
        <v>7678</v>
      </c>
      <c r="F920">
        <v>63</v>
      </c>
      <c r="G920">
        <v>74</v>
      </c>
      <c r="H920">
        <v>2</v>
      </c>
      <c r="I920">
        <v>92</v>
      </c>
      <c r="J920">
        <v>101</v>
      </c>
      <c r="K920">
        <v>4</v>
      </c>
      <c r="L920">
        <v>123</v>
      </c>
      <c r="M920">
        <v>40</v>
      </c>
      <c r="N920">
        <v>143</v>
      </c>
      <c r="O920">
        <v>152</v>
      </c>
      <c r="P920">
        <v>2</v>
      </c>
      <c r="Q920">
        <v>173</v>
      </c>
      <c r="R920">
        <v>1</v>
      </c>
      <c r="S920">
        <v>192</v>
      </c>
      <c r="T920">
        <v>201</v>
      </c>
      <c r="U920">
        <v>1</v>
      </c>
      <c r="V920">
        <f t="shared" si="28"/>
        <v>0</v>
      </c>
      <c r="X920">
        <f t="shared" si="29"/>
        <v>7681.5</v>
      </c>
    </row>
    <row r="921" spans="1:24">
      <c r="A921" s="1">
        <v>11</v>
      </c>
      <c r="B921">
        <v>48</v>
      </c>
      <c r="C921">
        <v>31</v>
      </c>
      <c r="D921">
        <v>49</v>
      </c>
      <c r="E921">
        <v>7685</v>
      </c>
      <c r="F921">
        <v>61</v>
      </c>
      <c r="G921">
        <v>74</v>
      </c>
      <c r="H921">
        <v>2</v>
      </c>
      <c r="I921">
        <v>92</v>
      </c>
      <c r="J921">
        <v>103</v>
      </c>
      <c r="K921">
        <v>4</v>
      </c>
      <c r="L921">
        <v>123</v>
      </c>
      <c r="M921">
        <v>37</v>
      </c>
      <c r="N921">
        <v>143</v>
      </c>
      <c r="O921">
        <v>151</v>
      </c>
      <c r="P921">
        <v>1</v>
      </c>
      <c r="Q921">
        <v>173</v>
      </c>
      <c r="R921">
        <v>1</v>
      </c>
      <c r="S921">
        <v>191</v>
      </c>
      <c r="T921">
        <v>201</v>
      </c>
      <c r="U921">
        <v>2</v>
      </c>
      <c r="V921">
        <f t="shared" si="28"/>
        <v>1</v>
      </c>
      <c r="X921">
        <f t="shared" si="29"/>
        <v>7703</v>
      </c>
    </row>
    <row r="922" spans="1:24">
      <c r="A922" s="1">
        <v>11</v>
      </c>
      <c r="B922">
        <v>24</v>
      </c>
      <c r="C922">
        <v>32</v>
      </c>
      <c r="D922">
        <v>42</v>
      </c>
      <c r="E922">
        <v>7721</v>
      </c>
      <c r="F922">
        <v>65</v>
      </c>
      <c r="G922">
        <v>72</v>
      </c>
      <c r="H922">
        <v>1</v>
      </c>
      <c r="I922">
        <v>92</v>
      </c>
      <c r="J922">
        <v>101</v>
      </c>
      <c r="K922">
        <v>2</v>
      </c>
      <c r="L922">
        <v>122</v>
      </c>
      <c r="M922">
        <v>30</v>
      </c>
      <c r="N922">
        <v>143</v>
      </c>
      <c r="O922">
        <v>152</v>
      </c>
      <c r="P922">
        <v>1</v>
      </c>
      <c r="Q922">
        <v>173</v>
      </c>
      <c r="R922">
        <v>1</v>
      </c>
      <c r="S922">
        <v>192</v>
      </c>
      <c r="T922">
        <v>202</v>
      </c>
      <c r="U922">
        <v>1</v>
      </c>
      <c r="V922">
        <f t="shared" si="28"/>
        <v>0</v>
      </c>
      <c r="X922">
        <f t="shared" si="29"/>
        <v>7739.5</v>
      </c>
    </row>
    <row r="923" spans="1:24">
      <c r="A923" s="1">
        <v>12</v>
      </c>
      <c r="B923">
        <v>24</v>
      </c>
      <c r="C923">
        <v>34</v>
      </c>
      <c r="D923">
        <v>41</v>
      </c>
      <c r="E923">
        <v>7758</v>
      </c>
      <c r="F923">
        <v>64</v>
      </c>
      <c r="G923">
        <v>75</v>
      </c>
      <c r="H923">
        <v>2</v>
      </c>
      <c r="I923">
        <v>92</v>
      </c>
      <c r="J923">
        <v>101</v>
      </c>
      <c r="K923">
        <v>4</v>
      </c>
      <c r="L923">
        <v>124</v>
      </c>
      <c r="M923">
        <v>29</v>
      </c>
      <c r="N923">
        <v>143</v>
      </c>
      <c r="O923">
        <v>151</v>
      </c>
      <c r="P923">
        <v>1</v>
      </c>
      <c r="Q923">
        <v>173</v>
      </c>
      <c r="R923">
        <v>1</v>
      </c>
      <c r="S923">
        <v>191</v>
      </c>
      <c r="T923">
        <v>201</v>
      </c>
      <c r="U923">
        <v>1</v>
      </c>
      <c r="V923">
        <f t="shared" si="28"/>
        <v>0</v>
      </c>
      <c r="X923">
        <f t="shared" si="29"/>
        <v>7760.5</v>
      </c>
    </row>
    <row r="924" spans="1:24">
      <c r="A924" s="1">
        <v>11</v>
      </c>
      <c r="B924">
        <v>48</v>
      </c>
      <c r="C924">
        <v>32</v>
      </c>
      <c r="D924">
        <v>40</v>
      </c>
      <c r="E924">
        <v>7763</v>
      </c>
      <c r="F924">
        <v>61</v>
      </c>
      <c r="G924">
        <v>75</v>
      </c>
      <c r="H924">
        <v>4</v>
      </c>
      <c r="I924">
        <v>93</v>
      </c>
      <c r="J924">
        <v>101</v>
      </c>
      <c r="K924">
        <v>4</v>
      </c>
      <c r="L924">
        <v>124</v>
      </c>
      <c r="M924">
        <v>42</v>
      </c>
      <c r="N924">
        <v>141</v>
      </c>
      <c r="O924">
        <v>153</v>
      </c>
      <c r="P924">
        <v>1</v>
      </c>
      <c r="Q924">
        <v>174</v>
      </c>
      <c r="R924">
        <v>1</v>
      </c>
      <c r="S924">
        <v>191</v>
      </c>
      <c r="T924">
        <v>201</v>
      </c>
      <c r="U924">
        <v>2</v>
      </c>
      <c r="V924">
        <f t="shared" si="28"/>
        <v>1</v>
      </c>
      <c r="X924">
        <f t="shared" si="29"/>
        <v>7788.5</v>
      </c>
    </row>
    <row r="925" spans="1:24">
      <c r="A925" s="1">
        <v>14</v>
      </c>
      <c r="B925">
        <v>24</v>
      </c>
      <c r="C925">
        <v>32</v>
      </c>
      <c r="D925">
        <v>41</v>
      </c>
      <c r="E925">
        <v>7814</v>
      </c>
      <c r="F925">
        <v>61</v>
      </c>
      <c r="G925">
        <v>74</v>
      </c>
      <c r="H925">
        <v>3</v>
      </c>
      <c r="I925">
        <v>93</v>
      </c>
      <c r="J925">
        <v>101</v>
      </c>
      <c r="K925">
        <v>3</v>
      </c>
      <c r="L925">
        <v>123</v>
      </c>
      <c r="M925">
        <v>38</v>
      </c>
      <c r="N925">
        <v>143</v>
      </c>
      <c r="O925">
        <v>152</v>
      </c>
      <c r="P925">
        <v>1</v>
      </c>
      <c r="Q925">
        <v>174</v>
      </c>
      <c r="R925">
        <v>1</v>
      </c>
      <c r="S925">
        <v>192</v>
      </c>
      <c r="T925">
        <v>201</v>
      </c>
      <c r="U925">
        <v>1</v>
      </c>
      <c r="V925">
        <f t="shared" si="28"/>
        <v>0</v>
      </c>
      <c r="X925">
        <f t="shared" si="29"/>
        <v>7819</v>
      </c>
    </row>
    <row r="926" spans="1:24">
      <c r="A926" s="1">
        <v>14</v>
      </c>
      <c r="B926">
        <v>28</v>
      </c>
      <c r="C926">
        <v>31</v>
      </c>
      <c r="D926">
        <v>41</v>
      </c>
      <c r="E926">
        <v>7824</v>
      </c>
      <c r="F926">
        <v>65</v>
      </c>
      <c r="G926">
        <v>72</v>
      </c>
      <c r="H926">
        <v>3</v>
      </c>
      <c r="I926">
        <v>93</v>
      </c>
      <c r="J926">
        <v>103</v>
      </c>
      <c r="K926">
        <v>4</v>
      </c>
      <c r="L926">
        <v>121</v>
      </c>
      <c r="M926">
        <v>40</v>
      </c>
      <c r="N926">
        <v>141</v>
      </c>
      <c r="O926">
        <v>151</v>
      </c>
      <c r="P926">
        <v>2</v>
      </c>
      <c r="Q926">
        <v>173</v>
      </c>
      <c r="R926">
        <v>2</v>
      </c>
      <c r="S926">
        <v>192</v>
      </c>
      <c r="T926">
        <v>201</v>
      </c>
      <c r="U926">
        <v>1</v>
      </c>
      <c r="V926">
        <f t="shared" si="28"/>
        <v>0</v>
      </c>
      <c r="X926">
        <f t="shared" si="29"/>
        <v>7839.5</v>
      </c>
    </row>
    <row r="927" spans="1:24">
      <c r="A927" s="1">
        <v>14</v>
      </c>
      <c r="B927">
        <v>36</v>
      </c>
      <c r="C927">
        <v>34</v>
      </c>
      <c r="D927">
        <v>40</v>
      </c>
      <c r="E927">
        <v>7855</v>
      </c>
      <c r="F927">
        <v>61</v>
      </c>
      <c r="G927">
        <v>73</v>
      </c>
      <c r="H927">
        <v>4</v>
      </c>
      <c r="I927">
        <v>92</v>
      </c>
      <c r="J927">
        <v>101</v>
      </c>
      <c r="K927">
        <v>2</v>
      </c>
      <c r="L927">
        <v>121</v>
      </c>
      <c r="M927">
        <v>25</v>
      </c>
      <c r="N927">
        <v>142</v>
      </c>
      <c r="O927">
        <v>152</v>
      </c>
      <c r="P927">
        <v>2</v>
      </c>
      <c r="Q927">
        <v>173</v>
      </c>
      <c r="R927">
        <v>1</v>
      </c>
      <c r="S927">
        <v>192</v>
      </c>
      <c r="T927">
        <v>201</v>
      </c>
      <c r="U927">
        <v>2</v>
      </c>
      <c r="V927">
        <f t="shared" si="28"/>
        <v>1</v>
      </c>
      <c r="X927">
        <f t="shared" si="29"/>
        <v>7860</v>
      </c>
    </row>
    <row r="928" spans="1:24">
      <c r="A928" s="1">
        <v>11</v>
      </c>
      <c r="B928">
        <v>12</v>
      </c>
      <c r="C928">
        <v>32</v>
      </c>
      <c r="D928">
        <v>42</v>
      </c>
      <c r="E928">
        <v>7865</v>
      </c>
      <c r="F928">
        <v>61</v>
      </c>
      <c r="G928">
        <v>75</v>
      </c>
      <c r="H928">
        <v>4</v>
      </c>
      <c r="I928">
        <v>93</v>
      </c>
      <c r="J928">
        <v>101</v>
      </c>
      <c r="K928">
        <v>4</v>
      </c>
      <c r="L928">
        <v>124</v>
      </c>
      <c r="M928">
        <v>53</v>
      </c>
      <c r="N928">
        <v>143</v>
      </c>
      <c r="O928">
        <v>153</v>
      </c>
      <c r="P928">
        <v>1</v>
      </c>
      <c r="Q928">
        <v>174</v>
      </c>
      <c r="R928">
        <v>1</v>
      </c>
      <c r="S928">
        <v>192</v>
      </c>
      <c r="T928">
        <v>201</v>
      </c>
      <c r="U928">
        <v>2</v>
      </c>
      <c r="V928">
        <f t="shared" si="28"/>
        <v>1</v>
      </c>
      <c r="X928">
        <f t="shared" si="29"/>
        <v>7873.5</v>
      </c>
    </row>
    <row r="929" spans="1:24">
      <c r="A929" s="1">
        <v>11</v>
      </c>
      <c r="B929">
        <v>42</v>
      </c>
      <c r="C929">
        <v>32</v>
      </c>
      <c r="D929">
        <v>42</v>
      </c>
      <c r="E929">
        <v>7882</v>
      </c>
      <c r="F929">
        <v>61</v>
      </c>
      <c r="G929">
        <v>74</v>
      </c>
      <c r="H929">
        <v>2</v>
      </c>
      <c r="I929">
        <v>93</v>
      </c>
      <c r="J929">
        <v>103</v>
      </c>
      <c r="K929">
        <v>4</v>
      </c>
      <c r="L929">
        <v>122</v>
      </c>
      <c r="M929">
        <v>45</v>
      </c>
      <c r="N929">
        <v>143</v>
      </c>
      <c r="O929">
        <v>153</v>
      </c>
      <c r="P929">
        <v>1</v>
      </c>
      <c r="Q929">
        <v>173</v>
      </c>
      <c r="R929">
        <v>2</v>
      </c>
      <c r="S929">
        <v>191</v>
      </c>
      <c r="T929">
        <v>201</v>
      </c>
      <c r="U929">
        <v>1</v>
      </c>
      <c r="V929">
        <f t="shared" si="28"/>
        <v>0</v>
      </c>
      <c r="X929">
        <f t="shared" si="29"/>
        <v>7924</v>
      </c>
    </row>
    <row r="930" spans="1:24">
      <c r="A930" s="1">
        <v>12</v>
      </c>
      <c r="B930">
        <v>26</v>
      </c>
      <c r="C930">
        <v>32</v>
      </c>
      <c r="D930">
        <v>41</v>
      </c>
      <c r="E930">
        <v>7966</v>
      </c>
      <c r="F930">
        <v>61</v>
      </c>
      <c r="G930">
        <v>72</v>
      </c>
      <c r="H930">
        <v>2</v>
      </c>
      <c r="I930">
        <v>93</v>
      </c>
      <c r="J930">
        <v>101</v>
      </c>
      <c r="K930">
        <v>3</v>
      </c>
      <c r="L930">
        <v>123</v>
      </c>
      <c r="M930">
        <v>30</v>
      </c>
      <c r="N930">
        <v>143</v>
      </c>
      <c r="O930">
        <v>152</v>
      </c>
      <c r="P930">
        <v>2</v>
      </c>
      <c r="Q930">
        <v>173</v>
      </c>
      <c r="R930">
        <v>1</v>
      </c>
      <c r="S930">
        <v>191</v>
      </c>
      <c r="T930">
        <v>201</v>
      </c>
      <c r="U930">
        <v>1</v>
      </c>
      <c r="V930">
        <f t="shared" si="28"/>
        <v>0</v>
      </c>
      <c r="X930">
        <f t="shared" si="29"/>
        <v>7973</v>
      </c>
    </row>
    <row r="931" spans="1:24">
      <c r="A931" s="1">
        <v>14</v>
      </c>
      <c r="B931">
        <v>36</v>
      </c>
      <c r="C931">
        <v>33</v>
      </c>
      <c r="D931">
        <v>49</v>
      </c>
      <c r="E931">
        <v>7980</v>
      </c>
      <c r="F931">
        <v>65</v>
      </c>
      <c r="G931">
        <v>72</v>
      </c>
      <c r="H931">
        <v>4</v>
      </c>
      <c r="I931">
        <v>93</v>
      </c>
      <c r="J931">
        <v>101</v>
      </c>
      <c r="K931">
        <v>4</v>
      </c>
      <c r="L931">
        <v>123</v>
      </c>
      <c r="M931">
        <v>27</v>
      </c>
      <c r="N931">
        <v>143</v>
      </c>
      <c r="O931">
        <v>151</v>
      </c>
      <c r="P931">
        <v>2</v>
      </c>
      <c r="Q931">
        <v>173</v>
      </c>
      <c r="R931">
        <v>1</v>
      </c>
      <c r="S931">
        <v>192</v>
      </c>
      <c r="T931">
        <v>201</v>
      </c>
      <c r="U931">
        <v>2</v>
      </c>
      <c r="V931">
        <f t="shared" si="28"/>
        <v>1</v>
      </c>
      <c r="X931">
        <f t="shared" si="29"/>
        <v>8022.5</v>
      </c>
    </row>
    <row r="932" spans="1:24">
      <c r="A932" s="1">
        <v>11</v>
      </c>
      <c r="B932">
        <v>36</v>
      </c>
      <c r="C932">
        <v>34</v>
      </c>
      <c r="D932">
        <v>46</v>
      </c>
      <c r="E932">
        <v>8065</v>
      </c>
      <c r="F932">
        <v>61</v>
      </c>
      <c r="G932">
        <v>73</v>
      </c>
      <c r="H932">
        <v>3</v>
      </c>
      <c r="I932">
        <v>92</v>
      </c>
      <c r="J932">
        <v>101</v>
      </c>
      <c r="K932">
        <v>2</v>
      </c>
      <c r="L932">
        <v>124</v>
      </c>
      <c r="M932">
        <v>25</v>
      </c>
      <c r="N932">
        <v>143</v>
      </c>
      <c r="O932">
        <v>152</v>
      </c>
      <c r="P932">
        <v>2</v>
      </c>
      <c r="Q932">
        <v>174</v>
      </c>
      <c r="R932">
        <v>1</v>
      </c>
      <c r="S932">
        <v>192</v>
      </c>
      <c r="T932">
        <v>201</v>
      </c>
      <c r="U932">
        <v>2</v>
      </c>
      <c r="V932">
        <f t="shared" si="28"/>
        <v>1</v>
      </c>
      <c r="X932">
        <f t="shared" si="29"/>
        <v>8068.5</v>
      </c>
    </row>
    <row r="933" spans="1:24">
      <c r="A933" s="1">
        <v>11</v>
      </c>
      <c r="B933">
        <v>30</v>
      </c>
      <c r="C933">
        <v>30</v>
      </c>
      <c r="D933">
        <v>49</v>
      </c>
      <c r="E933">
        <v>8072</v>
      </c>
      <c r="F933">
        <v>65</v>
      </c>
      <c r="G933">
        <v>72</v>
      </c>
      <c r="H933">
        <v>2</v>
      </c>
      <c r="I933">
        <v>93</v>
      </c>
      <c r="J933">
        <v>101</v>
      </c>
      <c r="K933">
        <v>3</v>
      </c>
      <c r="L933">
        <v>123</v>
      </c>
      <c r="M933">
        <v>25</v>
      </c>
      <c r="N933">
        <v>141</v>
      </c>
      <c r="O933">
        <v>152</v>
      </c>
      <c r="P933">
        <v>3</v>
      </c>
      <c r="Q933">
        <v>173</v>
      </c>
      <c r="R933">
        <v>1</v>
      </c>
      <c r="S933">
        <v>191</v>
      </c>
      <c r="T933">
        <v>201</v>
      </c>
      <c r="U933">
        <v>1</v>
      </c>
      <c r="V933">
        <f t="shared" si="28"/>
        <v>0</v>
      </c>
      <c r="X933">
        <f t="shared" si="29"/>
        <v>8079</v>
      </c>
    </row>
    <row r="934" spans="1:24">
      <c r="A934" s="1">
        <v>12</v>
      </c>
      <c r="B934">
        <v>36</v>
      </c>
      <c r="C934">
        <v>33</v>
      </c>
      <c r="D934">
        <v>40</v>
      </c>
      <c r="E934">
        <v>8086</v>
      </c>
      <c r="F934">
        <v>62</v>
      </c>
      <c r="G934">
        <v>75</v>
      </c>
      <c r="H934">
        <v>2</v>
      </c>
      <c r="I934">
        <v>93</v>
      </c>
      <c r="J934">
        <v>101</v>
      </c>
      <c r="K934">
        <v>4</v>
      </c>
      <c r="L934">
        <v>123</v>
      </c>
      <c r="M934">
        <v>42</v>
      </c>
      <c r="N934">
        <v>143</v>
      </c>
      <c r="O934">
        <v>152</v>
      </c>
      <c r="P934">
        <v>4</v>
      </c>
      <c r="Q934">
        <v>174</v>
      </c>
      <c r="R934">
        <v>1</v>
      </c>
      <c r="S934">
        <v>192</v>
      </c>
      <c r="T934">
        <v>201</v>
      </c>
      <c r="U934">
        <v>2</v>
      </c>
      <c r="V934">
        <f t="shared" si="28"/>
        <v>1</v>
      </c>
      <c r="X934">
        <f t="shared" si="29"/>
        <v>8109.5</v>
      </c>
    </row>
    <row r="935" spans="1:24">
      <c r="A935" s="1">
        <v>14</v>
      </c>
      <c r="B935">
        <v>36</v>
      </c>
      <c r="C935">
        <v>32</v>
      </c>
      <c r="D935">
        <v>41</v>
      </c>
      <c r="E935">
        <v>8133</v>
      </c>
      <c r="F935">
        <v>61</v>
      </c>
      <c r="G935">
        <v>73</v>
      </c>
      <c r="H935">
        <v>1</v>
      </c>
      <c r="I935">
        <v>92</v>
      </c>
      <c r="J935">
        <v>101</v>
      </c>
      <c r="K935">
        <v>2</v>
      </c>
      <c r="L935">
        <v>122</v>
      </c>
      <c r="M935">
        <v>30</v>
      </c>
      <c r="N935">
        <v>141</v>
      </c>
      <c r="O935">
        <v>152</v>
      </c>
      <c r="P935">
        <v>1</v>
      </c>
      <c r="Q935">
        <v>173</v>
      </c>
      <c r="R935">
        <v>1</v>
      </c>
      <c r="S935">
        <v>191</v>
      </c>
      <c r="T935">
        <v>201</v>
      </c>
      <c r="U935">
        <v>1</v>
      </c>
      <c r="V935">
        <f t="shared" si="28"/>
        <v>0</v>
      </c>
      <c r="X935">
        <f t="shared" si="29"/>
        <v>8181</v>
      </c>
    </row>
    <row r="936" spans="1:24">
      <c r="A936" s="1">
        <v>11</v>
      </c>
      <c r="B936">
        <v>36</v>
      </c>
      <c r="C936">
        <v>32</v>
      </c>
      <c r="D936">
        <v>41</v>
      </c>
      <c r="E936">
        <v>8229</v>
      </c>
      <c r="F936">
        <v>61</v>
      </c>
      <c r="G936">
        <v>73</v>
      </c>
      <c r="H936">
        <v>2</v>
      </c>
      <c r="I936">
        <v>93</v>
      </c>
      <c r="J936">
        <v>101</v>
      </c>
      <c r="K936">
        <v>2</v>
      </c>
      <c r="L936">
        <v>122</v>
      </c>
      <c r="M936">
        <v>26</v>
      </c>
      <c r="N936">
        <v>143</v>
      </c>
      <c r="O936">
        <v>152</v>
      </c>
      <c r="P936">
        <v>1</v>
      </c>
      <c r="Q936">
        <v>173</v>
      </c>
      <c r="R936">
        <v>2</v>
      </c>
      <c r="S936">
        <v>191</v>
      </c>
      <c r="T936">
        <v>201</v>
      </c>
      <c r="U936">
        <v>2</v>
      </c>
      <c r="V936">
        <f t="shared" si="28"/>
        <v>1</v>
      </c>
      <c r="X936">
        <f t="shared" si="29"/>
        <v>8273.5</v>
      </c>
    </row>
    <row r="937" spans="1:24">
      <c r="A937" s="1">
        <v>12</v>
      </c>
      <c r="B937">
        <v>27</v>
      </c>
      <c r="C937">
        <v>30</v>
      </c>
      <c r="D937">
        <v>49</v>
      </c>
      <c r="E937">
        <v>8318</v>
      </c>
      <c r="F937">
        <v>61</v>
      </c>
      <c r="G937">
        <v>75</v>
      </c>
      <c r="H937">
        <v>2</v>
      </c>
      <c r="I937">
        <v>92</v>
      </c>
      <c r="J937">
        <v>101</v>
      </c>
      <c r="K937">
        <v>4</v>
      </c>
      <c r="L937">
        <v>124</v>
      </c>
      <c r="M937">
        <v>42</v>
      </c>
      <c r="N937">
        <v>143</v>
      </c>
      <c r="O937">
        <v>153</v>
      </c>
      <c r="P937">
        <v>2</v>
      </c>
      <c r="Q937">
        <v>174</v>
      </c>
      <c r="R937">
        <v>1</v>
      </c>
      <c r="S937">
        <v>192</v>
      </c>
      <c r="T937">
        <v>201</v>
      </c>
      <c r="U937">
        <v>2</v>
      </c>
      <c r="V937">
        <f t="shared" si="28"/>
        <v>1</v>
      </c>
      <c r="X937">
        <f t="shared" si="29"/>
        <v>8326.5</v>
      </c>
    </row>
    <row r="938" spans="1:24">
      <c r="A938" s="1">
        <v>11</v>
      </c>
      <c r="B938">
        <v>36</v>
      </c>
      <c r="C938">
        <v>32</v>
      </c>
      <c r="D938">
        <v>41</v>
      </c>
      <c r="E938">
        <v>8335</v>
      </c>
      <c r="F938">
        <v>65</v>
      </c>
      <c r="G938">
        <v>75</v>
      </c>
      <c r="H938">
        <v>3</v>
      </c>
      <c r="I938">
        <v>93</v>
      </c>
      <c r="J938">
        <v>101</v>
      </c>
      <c r="K938">
        <v>4</v>
      </c>
      <c r="L938">
        <v>124</v>
      </c>
      <c r="M938">
        <v>47</v>
      </c>
      <c r="N938">
        <v>143</v>
      </c>
      <c r="O938">
        <v>153</v>
      </c>
      <c r="P938">
        <v>1</v>
      </c>
      <c r="Q938">
        <v>173</v>
      </c>
      <c r="R938">
        <v>1</v>
      </c>
      <c r="S938">
        <v>191</v>
      </c>
      <c r="T938">
        <v>201</v>
      </c>
      <c r="U938">
        <v>2</v>
      </c>
      <c r="V938">
        <f t="shared" si="28"/>
        <v>1</v>
      </c>
      <c r="X938">
        <f t="shared" si="29"/>
        <v>8346.5</v>
      </c>
    </row>
    <row r="939" spans="1:24">
      <c r="A939" s="1">
        <v>12</v>
      </c>
      <c r="B939">
        <v>48</v>
      </c>
      <c r="C939">
        <v>30</v>
      </c>
      <c r="D939">
        <v>40</v>
      </c>
      <c r="E939">
        <v>8358</v>
      </c>
      <c r="F939">
        <v>63</v>
      </c>
      <c r="G939">
        <v>72</v>
      </c>
      <c r="H939">
        <v>1</v>
      </c>
      <c r="I939">
        <v>92</v>
      </c>
      <c r="J939">
        <v>101</v>
      </c>
      <c r="K939">
        <v>1</v>
      </c>
      <c r="L939">
        <v>123</v>
      </c>
      <c r="M939">
        <v>30</v>
      </c>
      <c r="N939">
        <v>143</v>
      </c>
      <c r="O939">
        <v>152</v>
      </c>
      <c r="P939">
        <v>2</v>
      </c>
      <c r="Q939">
        <v>173</v>
      </c>
      <c r="R939">
        <v>1</v>
      </c>
      <c r="S939">
        <v>191</v>
      </c>
      <c r="T939">
        <v>201</v>
      </c>
      <c r="U939">
        <v>1</v>
      </c>
      <c r="V939">
        <f t="shared" si="28"/>
        <v>0</v>
      </c>
      <c r="X939">
        <f t="shared" si="29"/>
        <v>8372</v>
      </c>
    </row>
    <row r="940" spans="1:24">
      <c r="A940" s="1">
        <v>12</v>
      </c>
      <c r="B940">
        <v>30</v>
      </c>
      <c r="C940">
        <v>34</v>
      </c>
      <c r="D940">
        <v>42</v>
      </c>
      <c r="E940">
        <v>8386</v>
      </c>
      <c r="F940">
        <v>61</v>
      </c>
      <c r="G940">
        <v>74</v>
      </c>
      <c r="H940">
        <v>2</v>
      </c>
      <c r="I940">
        <v>93</v>
      </c>
      <c r="J940">
        <v>101</v>
      </c>
      <c r="K940">
        <v>2</v>
      </c>
      <c r="L940">
        <v>122</v>
      </c>
      <c r="M940">
        <v>49</v>
      </c>
      <c r="N940">
        <v>143</v>
      </c>
      <c r="O940">
        <v>152</v>
      </c>
      <c r="P940">
        <v>1</v>
      </c>
      <c r="Q940">
        <v>173</v>
      </c>
      <c r="R940">
        <v>1</v>
      </c>
      <c r="S940">
        <v>191</v>
      </c>
      <c r="T940">
        <v>201</v>
      </c>
      <c r="U940">
        <v>2</v>
      </c>
      <c r="V940">
        <f t="shared" si="28"/>
        <v>1</v>
      </c>
      <c r="X940">
        <f t="shared" si="29"/>
        <v>8428.5</v>
      </c>
    </row>
    <row r="941" spans="1:24">
      <c r="A941" s="1">
        <v>11</v>
      </c>
      <c r="B941">
        <v>18</v>
      </c>
      <c r="C941">
        <v>33</v>
      </c>
      <c r="D941">
        <v>46</v>
      </c>
      <c r="E941">
        <v>8471</v>
      </c>
      <c r="F941">
        <v>65</v>
      </c>
      <c r="G941">
        <v>73</v>
      </c>
      <c r="H941">
        <v>1</v>
      </c>
      <c r="I941">
        <v>92</v>
      </c>
      <c r="J941">
        <v>101</v>
      </c>
      <c r="K941">
        <v>2</v>
      </c>
      <c r="L941">
        <v>123</v>
      </c>
      <c r="M941">
        <v>23</v>
      </c>
      <c r="N941">
        <v>143</v>
      </c>
      <c r="O941">
        <v>151</v>
      </c>
      <c r="P941">
        <v>2</v>
      </c>
      <c r="Q941">
        <v>173</v>
      </c>
      <c r="R941">
        <v>1</v>
      </c>
      <c r="S941">
        <v>192</v>
      </c>
      <c r="T941">
        <v>201</v>
      </c>
      <c r="U941">
        <v>1</v>
      </c>
      <c r="V941">
        <f t="shared" si="28"/>
        <v>0</v>
      </c>
      <c r="X941">
        <f t="shared" si="29"/>
        <v>8479</v>
      </c>
    </row>
    <row r="942" spans="1:24">
      <c r="A942" s="1">
        <v>12</v>
      </c>
      <c r="B942">
        <v>48</v>
      </c>
      <c r="C942">
        <v>32</v>
      </c>
      <c r="D942">
        <v>40</v>
      </c>
      <c r="E942">
        <v>8487</v>
      </c>
      <c r="F942">
        <v>65</v>
      </c>
      <c r="G942">
        <v>74</v>
      </c>
      <c r="H942">
        <v>1</v>
      </c>
      <c r="I942">
        <v>92</v>
      </c>
      <c r="J942">
        <v>101</v>
      </c>
      <c r="K942">
        <v>2</v>
      </c>
      <c r="L942">
        <v>123</v>
      </c>
      <c r="M942">
        <v>24</v>
      </c>
      <c r="N942">
        <v>143</v>
      </c>
      <c r="O942">
        <v>152</v>
      </c>
      <c r="P942">
        <v>1</v>
      </c>
      <c r="Q942">
        <v>173</v>
      </c>
      <c r="R942">
        <v>1</v>
      </c>
      <c r="S942">
        <v>191</v>
      </c>
      <c r="T942">
        <v>201</v>
      </c>
      <c r="U942">
        <v>1</v>
      </c>
      <c r="V942">
        <f t="shared" si="28"/>
        <v>0</v>
      </c>
      <c r="X942">
        <f t="shared" si="29"/>
        <v>8537.5</v>
      </c>
    </row>
    <row r="943" spans="1:24">
      <c r="A943" s="1">
        <v>14</v>
      </c>
      <c r="B943">
        <v>39</v>
      </c>
      <c r="C943">
        <v>32</v>
      </c>
      <c r="D943">
        <v>41</v>
      </c>
      <c r="E943">
        <v>8588</v>
      </c>
      <c r="F943">
        <v>62</v>
      </c>
      <c r="G943">
        <v>75</v>
      </c>
      <c r="H943">
        <v>4</v>
      </c>
      <c r="I943">
        <v>93</v>
      </c>
      <c r="J943">
        <v>101</v>
      </c>
      <c r="K943">
        <v>2</v>
      </c>
      <c r="L943">
        <v>123</v>
      </c>
      <c r="M943">
        <v>45</v>
      </c>
      <c r="N943">
        <v>143</v>
      </c>
      <c r="O943">
        <v>152</v>
      </c>
      <c r="P943">
        <v>1</v>
      </c>
      <c r="Q943">
        <v>174</v>
      </c>
      <c r="R943">
        <v>1</v>
      </c>
      <c r="S943">
        <v>192</v>
      </c>
      <c r="T943">
        <v>201</v>
      </c>
      <c r="U943">
        <v>1</v>
      </c>
      <c r="V943">
        <f t="shared" si="28"/>
        <v>0</v>
      </c>
      <c r="X943">
        <f t="shared" si="29"/>
        <v>8600.5</v>
      </c>
    </row>
    <row r="944" spans="1:24">
      <c r="A944" s="1">
        <v>14</v>
      </c>
      <c r="B944">
        <v>27</v>
      </c>
      <c r="C944">
        <v>33</v>
      </c>
      <c r="D944">
        <v>41</v>
      </c>
      <c r="E944">
        <v>8613</v>
      </c>
      <c r="F944">
        <v>64</v>
      </c>
      <c r="G944">
        <v>73</v>
      </c>
      <c r="H944">
        <v>2</v>
      </c>
      <c r="I944">
        <v>93</v>
      </c>
      <c r="J944">
        <v>101</v>
      </c>
      <c r="K944">
        <v>2</v>
      </c>
      <c r="L944">
        <v>123</v>
      </c>
      <c r="M944">
        <v>27</v>
      </c>
      <c r="N944">
        <v>143</v>
      </c>
      <c r="O944">
        <v>152</v>
      </c>
      <c r="P944">
        <v>2</v>
      </c>
      <c r="Q944">
        <v>173</v>
      </c>
      <c r="R944">
        <v>1</v>
      </c>
      <c r="S944">
        <v>191</v>
      </c>
      <c r="T944">
        <v>201</v>
      </c>
      <c r="U944">
        <v>1</v>
      </c>
      <c r="V944">
        <f t="shared" si="28"/>
        <v>0</v>
      </c>
      <c r="X944">
        <f t="shared" si="29"/>
        <v>8630.5</v>
      </c>
    </row>
    <row r="945" spans="1:24">
      <c r="A945" s="1">
        <v>14</v>
      </c>
      <c r="B945">
        <v>24</v>
      </c>
      <c r="C945">
        <v>33</v>
      </c>
      <c r="D945">
        <v>49</v>
      </c>
      <c r="E945">
        <v>8648</v>
      </c>
      <c r="F945">
        <v>61</v>
      </c>
      <c r="G945">
        <v>72</v>
      </c>
      <c r="H945">
        <v>2</v>
      </c>
      <c r="I945">
        <v>93</v>
      </c>
      <c r="J945">
        <v>101</v>
      </c>
      <c r="K945">
        <v>2</v>
      </c>
      <c r="L945">
        <v>123</v>
      </c>
      <c r="M945">
        <v>27</v>
      </c>
      <c r="N945">
        <v>141</v>
      </c>
      <c r="O945">
        <v>152</v>
      </c>
      <c r="P945">
        <v>2</v>
      </c>
      <c r="Q945">
        <v>173</v>
      </c>
      <c r="R945">
        <v>1</v>
      </c>
      <c r="S945">
        <v>192</v>
      </c>
      <c r="T945">
        <v>201</v>
      </c>
      <c r="U945">
        <v>2</v>
      </c>
      <c r="V945">
        <f t="shared" si="28"/>
        <v>1</v>
      </c>
      <c r="X945">
        <f t="shared" si="29"/>
        <v>8753</v>
      </c>
    </row>
    <row r="946" spans="1:24">
      <c r="A946" s="1">
        <v>14</v>
      </c>
      <c r="B946">
        <v>48</v>
      </c>
      <c r="C946">
        <v>34</v>
      </c>
      <c r="D946">
        <v>41</v>
      </c>
      <c r="E946">
        <v>8858</v>
      </c>
      <c r="F946">
        <v>65</v>
      </c>
      <c r="G946">
        <v>74</v>
      </c>
      <c r="H946">
        <v>2</v>
      </c>
      <c r="I946">
        <v>93</v>
      </c>
      <c r="J946">
        <v>101</v>
      </c>
      <c r="K946">
        <v>1</v>
      </c>
      <c r="L946">
        <v>124</v>
      </c>
      <c r="M946">
        <v>35</v>
      </c>
      <c r="N946">
        <v>143</v>
      </c>
      <c r="O946">
        <v>153</v>
      </c>
      <c r="P946">
        <v>2</v>
      </c>
      <c r="Q946">
        <v>173</v>
      </c>
      <c r="R946">
        <v>1</v>
      </c>
      <c r="S946">
        <v>192</v>
      </c>
      <c r="T946">
        <v>201</v>
      </c>
      <c r="U946">
        <v>1</v>
      </c>
      <c r="V946">
        <f t="shared" si="28"/>
        <v>0</v>
      </c>
      <c r="X946">
        <f t="shared" si="29"/>
        <v>8902.5</v>
      </c>
    </row>
    <row r="947" spans="1:24">
      <c r="A947" s="1">
        <v>14</v>
      </c>
      <c r="B947">
        <v>36</v>
      </c>
      <c r="C947">
        <v>33</v>
      </c>
      <c r="D947">
        <v>41</v>
      </c>
      <c r="E947">
        <v>8947</v>
      </c>
      <c r="F947">
        <v>65</v>
      </c>
      <c r="G947">
        <v>74</v>
      </c>
      <c r="H947">
        <v>3</v>
      </c>
      <c r="I947">
        <v>93</v>
      </c>
      <c r="J947">
        <v>101</v>
      </c>
      <c r="K947">
        <v>2</v>
      </c>
      <c r="L947">
        <v>123</v>
      </c>
      <c r="M947">
        <v>31</v>
      </c>
      <c r="N947">
        <v>142</v>
      </c>
      <c r="O947">
        <v>152</v>
      </c>
      <c r="P947">
        <v>1</v>
      </c>
      <c r="Q947">
        <v>174</v>
      </c>
      <c r="R947">
        <v>2</v>
      </c>
      <c r="S947">
        <v>192</v>
      </c>
      <c r="T947">
        <v>201</v>
      </c>
      <c r="U947">
        <v>1</v>
      </c>
      <c r="V947">
        <f t="shared" si="28"/>
        <v>0</v>
      </c>
      <c r="X947">
        <f t="shared" si="29"/>
        <v>8962.5</v>
      </c>
    </row>
    <row r="948" spans="1:24">
      <c r="A948" s="1">
        <v>11</v>
      </c>
      <c r="B948">
        <v>14</v>
      </c>
      <c r="C948">
        <v>32</v>
      </c>
      <c r="D948">
        <v>40</v>
      </c>
      <c r="E948">
        <v>8978</v>
      </c>
      <c r="F948">
        <v>61</v>
      </c>
      <c r="G948">
        <v>75</v>
      </c>
      <c r="H948">
        <v>1</v>
      </c>
      <c r="I948">
        <v>91</v>
      </c>
      <c r="J948">
        <v>101</v>
      </c>
      <c r="K948">
        <v>4</v>
      </c>
      <c r="L948">
        <v>122</v>
      </c>
      <c r="M948">
        <v>45</v>
      </c>
      <c r="N948">
        <v>143</v>
      </c>
      <c r="O948">
        <v>152</v>
      </c>
      <c r="P948">
        <v>1</v>
      </c>
      <c r="Q948">
        <v>174</v>
      </c>
      <c r="R948">
        <v>1</v>
      </c>
      <c r="S948">
        <v>192</v>
      </c>
      <c r="T948">
        <v>202</v>
      </c>
      <c r="U948">
        <v>2</v>
      </c>
      <c r="V948">
        <f t="shared" si="28"/>
        <v>1</v>
      </c>
      <c r="X948">
        <f t="shared" si="29"/>
        <v>9006</v>
      </c>
    </row>
    <row r="949" spans="1:24">
      <c r="A949" s="1">
        <v>12</v>
      </c>
      <c r="B949">
        <v>36</v>
      </c>
      <c r="C949">
        <v>32</v>
      </c>
      <c r="D949">
        <v>42</v>
      </c>
      <c r="E949">
        <v>9034</v>
      </c>
      <c r="F949">
        <v>62</v>
      </c>
      <c r="G949">
        <v>72</v>
      </c>
      <c r="H949">
        <v>4</v>
      </c>
      <c r="I949">
        <v>93</v>
      </c>
      <c r="J949">
        <v>102</v>
      </c>
      <c r="K949">
        <v>1</v>
      </c>
      <c r="L949">
        <v>124</v>
      </c>
      <c r="M949">
        <v>29</v>
      </c>
      <c r="N949">
        <v>143</v>
      </c>
      <c r="O949">
        <v>151</v>
      </c>
      <c r="P949">
        <v>1</v>
      </c>
      <c r="Q949">
        <v>174</v>
      </c>
      <c r="R949">
        <v>1</v>
      </c>
      <c r="S949">
        <v>192</v>
      </c>
      <c r="T949">
        <v>201</v>
      </c>
      <c r="U949">
        <v>2</v>
      </c>
      <c r="V949">
        <f t="shared" si="28"/>
        <v>1</v>
      </c>
      <c r="X949">
        <f t="shared" si="29"/>
        <v>9044.5</v>
      </c>
    </row>
    <row r="950" spans="1:24">
      <c r="A950" s="1">
        <v>14</v>
      </c>
      <c r="B950">
        <v>36</v>
      </c>
      <c r="C950">
        <v>32</v>
      </c>
      <c r="D950">
        <v>46</v>
      </c>
      <c r="E950">
        <v>9055</v>
      </c>
      <c r="F950">
        <v>65</v>
      </c>
      <c r="G950">
        <v>73</v>
      </c>
      <c r="H950">
        <v>2</v>
      </c>
      <c r="I950">
        <v>93</v>
      </c>
      <c r="J950">
        <v>101</v>
      </c>
      <c r="K950">
        <v>4</v>
      </c>
      <c r="L950">
        <v>124</v>
      </c>
      <c r="M950">
        <v>35</v>
      </c>
      <c r="N950">
        <v>143</v>
      </c>
      <c r="O950">
        <v>153</v>
      </c>
      <c r="P950">
        <v>1</v>
      </c>
      <c r="Q950">
        <v>172</v>
      </c>
      <c r="R950">
        <v>2</v>
      </c>
      <c r="S950">
        <v>192</v>
      </c>
      <c r="T950">
        <v>201</v>
      </c>
      <c r="U950">
        <v>1</v>
      </c>
      <c r="V950">
        <f t="shared" si="28"/>
        <v>0</v>
      </c>
      <c r="X950">
        <f t="shared" si="29"/>
        <v>9106</v>
      </c>
    </row>
    <row r="951" spans="1:24">
      <c r="A951" s="1">
        <v>12</v>
      </c>
      <c r="B951">
        <v>60</v>
      </c>
      <c r="C951">
        <v>33</v>
      </c>
      <c r="D951">
        <v>43</v>
      </c>
      <c r="E951">
        <v>9157</v>
      </c>
      <c r="F951">
        <v>65</v>
      </c>
      <c r="G951">
        <v>73</v>
      </c>
      <c r="H951">
        <v>2</v>
      </c>
      <c r="I951">
        <v>93</v>
      </c>
      <c r="J951">
        <v>101</v>
      </c>
      <c r="K951">
        <v>2</v>
      </c>
      <c r="L951">
        <v>124</v>
      </c>
      <c r="M951">
        <v>27</v>
      </c>
      <c r="N951">
        <v>143</v>
      </c>
      <c r="O951">
        <v>153</v>
      </c>
      <c r="P951">
        <v>1</v>
      </c>
      <c r="Q951">
        <v>174</v>
      </c>
      <c r="R951">
        <v>1</v>
      </c>
      <c r="S951">
        <v>191</v>
      </c>
      <c r="T951">
        <v>201</v>
      </c>
      <c r="U951">
        <v>1</v>
      </c>
      <c r="V951">
        <f t="shared" si="28"/>
        <v>0</v>
      </c>
      <c r="X951">
        <f t="shared" si="29"/>
        <v>9214</v>
      </c>
    </row>
    <row r="952" spans="1:24">
      <c r="A952" s="1">
        <v>11</v>
      </c>
      <c r="B952">
        <v>36</v>
      </c>
      <c r="C952">
        <v>32</v>
      </c>
      <c r="D952">
        <v>40</v>
      </c>
      <c r="E952">
        <v>9271</v>
      </c>
      <c r="F952">
        <v>61</v>
      </c>
      <c r="G952">
        <v>74</v>
      </c>
      <c r="H952">
        <v>2</v>
      </c>
      <c r="I952">
        <v>93</v>
      </c>
      <c r="J952">
        <v>101</v>
      </c>
      <c r="K952">
        <v>1</v>
      </c>
      <c r="L952">
        <v>123</v>
      </c>
      <c r="M952">
        <v>24</v>
      </c>
      <c r="N952">
        <v>143</v>
      </c>
      <c r="O952">
        <v>152</v>
      </c>
      <c r="P952">
        <v>1</v>
      </c>
      <c r="Q952">
        <v>173</v>
      </c>
      <c r="R952">
        <v>1</v>
      </c>
      <c r="S952">
        <v>192</v>
      </c>
      <c r="T952">
        <v>201</v>
      </c>
      <c r="U952">
        <v>2</v>
      </c>
      <c r="V952">
        <f t="shared" si="28"/>
        <v>1</v>
      </c>
      <c r="X952">
        <f t="shared" si="29"/>
        <v>9274</v>
      </c>
    </row>
    <row r="953" spans="1:24">
      <c r="A953" s="1">
        <v>14</v>
      </c>
      <c r="B953">
        <v>24</v>
      </c>
      <c r="C953">
        <v>32</v>
      </c>
      <c r="D953">
        <v>41</v>
      </c>
      <c r="E953">
        <v>9277</v>
      </c>
      <c r="F953">
        <v>65</v>
      </c>
      <c r="G953">
        <v>73</v>
      </c>
      <c r="H953">
        <v>2</v>
      </c>
      <c r="I953">
        <v>91</v>
      </c>
      <c r="J953">
        <v>101</v>
      </c>
      <c r="K953">
        <v>4</v>
      </c>
      <c r="L953">
        <v>124</v>
      </c>
      <c r="M953">
        <v>48</v>
      </c>
      <c r="N953">
        <v>143</v>
      </c>
      <c r="O953">
        <v>153</v>
      </c>
      <c r="P953">
        <v>1</v>
      </c>
      <c r="Q953">
        <v>173</v>
      </c>
      <c r="R953">
        <v>1</v>
      </c>
      <c r="S953">
        <v>192</v>
      </c>
      <c r="T953">
        <v>201</v>
      </c>
      <c r="U953">
        <v>1</v>
      </c>
      <c r="V953">
        <f t="shared" si="28"/>
        <v>0</v>
      </c>
      <c r="X953">
        <f t="shared" si="29"/>
        <v>9280</v>
      </c>
    </row>
    <row r="954" spans="1:24">
      <c r="A954" s="1">
        <v>12</v>
      </c>
      <c r="B954">
        <v>42</v>
      </c>
      <c r="C954">
        <v>31</v>
      </c>
      <c r="D954">
        <v>41</v>
      </c>
      <c r="E954">
        <v>9283</v>
      </c>
      <c r="F954">
        <v>61</v>
      </c>
      <c r="G954">
        <v>71</v>
      </c>
      <c r="H954">
        <v>1</v>
      </c>
      <c r="I954">
        <v>93</v>
      </c>
      <c r="J954">
        <v>101</v>
      </c>
      <c r="K954">
        <v>2</v>
      </c>
      <c r="L954">
        <v>124</v>
      </c>
      <c r="M954">
        <v>55</v>
      </c>
      <c r="N954">
        <v>141</v>
      </c>
      <c r="O954">
        <v>153</v>
      </c>
      <c r="P954">
        <v>1</v>
      </c>
      <c r="Q954">
        <v>174</v>
      </c>
      <c r="R954">
        <v>1</v>
      </c>
      <c r="S954">
        <v>192</v>
      </c>
      <c r="T954">
        <v>201</v>
      </c>
      <c r="U954">
        <v>1</v>
      </c>
      <c r="V954">
        <f t="shared" si="28"/>
        <v>0</v>
      </c>
      <c r="X954">
        <f t="shared" si="29"/>
        <v>9340.5</v>
      </c>
    </row>
    <row r="955" spans="1:24">
      <c r="A955" s="1">
        <v>12</v>
      </c>
      <c r="B955">
        <v>36</v>
      </c>
      <c r="C955">
        <v>32</v>
      </c>
      <c r="D955">
        <v>41</v>
      </c>
      <c r="E955">
        <v>9398</v>
      </c>
      <c r="F955">
        <v>61</v>
      </c>
      <c r="G955">
        <v>72</v>
      </c>
      <c r="H955">
        <v>1</v>
      </c>
      <c r="I955">
        <v>94</v>
      </c>
      <c r="J955">
        <v>101</v>
      </c>
      <c r="K955">
        <v>4</v>
      </c>
      <c r="L955">
        <v>123</v>
      </c>
      <c r="M955">
        <v>28</v>
      </c>
      <c r="N955">
        <v>143</v>
      </c>
      <c r="O955">
        <v>151</v>
      </c>
      <c r="P955">
        <v>1</v>
      </c>
      <c r="Q955">
        <v>174</v>
      </c>
      <c r="R955">
        <v>1</v>
      </c>
      <c r="S955">
        <v>192</v>
      </c>
      <c r="T955">
        <v>201</v>
      </c>
      <c r="U955">
        <v>2</v>
      </c>
      <c r="V955">
        <f t="shared" si="28"/>
        <v>1</v>
      </c>
      <c r="X955">
        <f t="shared" si="29"/>
        <v>9417</v>
      </c>
    </row>
    <row r="956" spans="1:24">
      <c r="A956" s="1">
        <v>14</v>
      </c>
      <c r="B956">
        <v>54</v>
      </c>
      <c r="C956">
        <v>30</v>
      </c>
      <c r="D956">
        <v>41</v>
      </c>
      <c r="E956">
        <v>9436</v>
      </c>
      <c r="F956">
        <v>65</v>
      </c>
      <c r="G956">
        <v>73</v>
      </c>
      <c r="H956">
        <v>2</v>
      </c>
      <c r="I956">
        <v>93</v>
      </c>
      <c r="J956">
        <v>101</v>
      </c>
      <c r="K956">
        <v>2</v>
      </c>
      <c r="L956">
        <v>122</v>
      </c>
      <c r="M956">
        <v>39</v>
      </c>
      <c r="N956">
        <v>143</v>
      </c>
      <c r="O956">
        <v>152</v>
      </c>
      <c r="P956">
        <v>1</v>
      </c>
      <c r="Q956">
        <v>172</v>
      </c>
      <c r="R956">
        <v>2</v>
      </c>
      <c r="S956">
        <v>191</v>
      </c>
      <c r="T956">
        <v>201</v>
      </c>
      <c r="U956">
        <v>1</v>
      </c>
      <c r="V956">
        <f t="shared" si="28"/>
        <v>0</v>
      </c>
      <c r="X956">
        <f t="shared" si="29"/>
        <v>9501</v>
      </c>
    </row>
    <row r="957" spans="1:24">
      <c r="A957" s="1">
        <v>14</v>
      </c>
      <c r="B957">
        <v>36</v>
      </c>
      <c r="C957">
        <v>34</v>
      </c>
      <c r="D957">
        <v>43</v>
      </c>
      <c r="E957">
        <v>9566</v>
      </c>
      <c r="F957">
        <v>61</v>
      </c>
      <c r="G957">
        <v>73</v>
      </c>
      <c r="H957">
        <v>2</v>
      </c>
      <c r="I957">
        <v>92</v>
      </c>
      <c r="J957">
        <v>101</v>
      </c>
      <c r="K957">
        <v>2</v>
      </c>
      <c r="L957">
        <v>123</v>
      </c>
      <c r="M957">
        <v>31</v>
      </c>
      <c r="N957">
        <v>142</v>
      </c>
      <c r="O957">
        <v>152</v>
      </c>
      <c r="P957">
        <v>2</v>
      </c>
      <c r="Q957">
        <v>173</v>
      </c>
      <c r="R957">
        <v>1</v>
      </c>
      <c r="S957">
        <v>191</v>
      </c>
      <c r="T957">
        <v>201</v>
      </c>
      <c r="U957">
        <v>1</v>
      </c>
      <c r="V957">
        <f t="shared" si="28"/>
        <v>0</v>
      </c>
      <c r="X957">
        <f t="shared" si="29"/>
        <v>9569</v>
      </c>
    </row>
    <row r="958" spans="1:24">
      <c r="A958" s="1">
        <v>14</v>
      </c>
      <c r="B958">
        <v>36</v>
      </c>
      <c r="C958">
        <v>33</v>
      </c>
      <c r="D958">
        <v>49</v>
      </c>
      <c r="E958">
        <v>9572</v>
      </c>
      <c r="F958">
        <v>61</v>
      </c>
      <c r="G958">
        <v>72</v>
      </c>
      <c r="H958">
        <v>1</v>
      </c>
      <c r="I958">
        <v>91</v>
      </c>
      <c r="J958">
        <v>101</v>
      </c>
      <c r="K958">
        <v>1</v>
      </c>
      <c r="L958">
        <v>123</v>
      </c>
      <c r="M958">
        <v>28</v>
      </c>
      <c r="N958">
        <v>143</v>
      </c>
      <c r="O958">
        <v>152</v>
      </c>
      <c r="P958">
        <v>2</v>
      </c>
      <c r="Q958">
        <v>173</v>
      </c>
      <c r="R958">
        <v>1</v>
      </c>
      <c r="S958">
        <v>191</v>
      </c>
      <c r="T958">
        <v>201</v>
      </c>
      <c r="U958">
        <v>2</v>
      </c>
      <c r="V958">
        <f t="shared" si="28"/>
        <v>1</v>
      </c>
      <c r="X958">
        <f t="shared" si="29"/>
        <v>9600.5</v>
      </c>
    </row>
    <row r="959" spans="1:24">
      <c r="A959" s="1">
        <v>11</v>
      </c>
      <c r="B959">
        <v>36</v>
      </c>
      <c r="C959">
        <v>34</v>
      </c>
      <c r="D959">
        <v>41</v>
      </c>
      <c r="E959">
        <v>9629</v>
      </c>
      <c r="F959">
        <v>61</v>
      </c>
      <c r="G959">
        <v>74</v>
      </c>
      <c r="H959">
        <v>4</v>
      </c>
      <c r="I959">
        <v>93</v>
      </c>
      <c r="J959">
        <v>101</v>
      </c>
      <c r="K959">
        <v>4</v>
      </c>
      <c r="L959">
        <v>123</v>
      </c>
      <c r="M959">
        <v>24</v>
      </c>
      <c r="N959">
        <v>143</v>
      </c>
      <c r="O959">
        <v>152</v>
      </c>
      <c r="P959">
        <v>2</v>
      </c>
      <c r="Q959">
        <v>173</v>
      </c>
      <c r="R959">
        <v>1</v>
      </c>
      <c r="S959">
        <v>192</v>
      </c>
      <c r="T959">
        <v>201</v>
      </c>
      <c r="U959">
        <v>2</v>
      </c>
      <c r="V959">
        <f t="shared" si="28"/>
        <v>1</v>
      </c>
      <c r="X959">
        <f t="shared" si="29"/>
        <v>9743</v>
      </c>
    </row>
    <row r="960" spans="1:24">
      <c r="A960" s="1">
        <v>12</v>
      </c>
      <c r="B960">
        <v>36</v>
      </c>
      <c r="C960">
        <v>33</v>
      </c>
      <c r="D960">
        <v>49</v>
      </c>
      <c r="E960">
        <v>9857</v>
      </c>
      <c r="F960">
        <v>62</v>
      </c>
      <c r="G960">
        <v>74</v>
      </c>
      <c r="H960">
        <v>1</v>
      </c>
      <c r="I960">
        <v>93</v>
      </c>
      <c r="J960">
        <v>101</v>
      </c>
      <c r="K960">
        <v>3</v>
      </c>
      <c r="L960">
        <v>122</v>
      </c>
      <c r="M960">
        <v>31</v>
      </c>
      <c r="N960">
        <v>143</v>
      </c>
      <c r="O960">
        <v>152</v>
      </c>
      <c r="P960">
        <v>2</v>
      </c>
      <c r="Q960">
        <v>172</v>
      </c>
      <c r="R960">
        <v>2</v>
      </c>
      <c r="S960">
        <v>192</v>
      </c>
      <c r="T960">
        <v>201</v>
      </c>
      <c r="U960">
        <v>1</v>
      </c>
      <c r="V960">
        <f t="shared" si="28"/>
        <v>0</v>
      </c>
      <c r="X960">
        <f t="shared" si="29"/>
        <v>9908.5</v>
      </c>
    </row>
    <row r="961" spans="1:24">
      <c r="A961" s="1">
        <v>12</v>
      </c>
      <c r="B961">
        <v>48</v>
      </c>
      <c r="C961">
        <v>32</v>
      </c>
      <c r="D961">
        <v>42</v>
      </c>
      <c r="E961">
        <v>9960</v>
      </c>
      <c r="F961">
        <v>61</v>
      </c>
      <c r="G961">
        <v>72</v>
      </c>
      <c r="H961">
        <v>1</v>
      </c>
      <c r="I961">
        <v>92</v>
      </c>
      <c r="J961">
        <v>101</v>
      </c>
      <c r="K961">
        <v>2</v>
      </c>
      <c r="L961">
        <v>123</v>
      </c>
      <c r="M961">
        <v>26</v>
      </c>
      <c r="N961">
        <v>143</v>
      </c>
      <c r="O961">
        <v>152</v>
      </c>
      <c r="P961">
        <v>1</v>
      </c>
      <c r="Q961">
        <v>173</v>
      </c>
      <c r="R961">
        <v>1</v>
      </c>
      <c r="S961">
        <v>192</v>
      </c>
      <c r="T961">
        <v>201</v>
      </c>
      <c r="U961">
        <v>2</v>
      </c>
      <c r="V961">
        <f t="shared" si="28"/>
        <v>1</v>
      </c>
      <c r="X961">
        <f t="shared" si="29"/>
        <v>10043.5</v>
      </c>
    </row>
    <row r="962" spans="1:24">
      <c r="A962" s="1">
        <v>14</v>
      </c>
      <c r="B962">
        <v>48</v>
      </c>
      <c r="C962">
        <v>34</v>
      </c>
      <c r="D962">
        <v>40</v>
      </c>
      <c r="E962">
        <v>10127</v>
      </c>
      <c r="F962">
        <v>63</v>
      </c>
      <c r="G962">
        <v>73</v>
      </c>
      <c r="H962">
        <v>2</v>
      </c>
      <c r="I962">
        <v>93</v>
      </c>
      <c r="J962">
        <v>101</v>
      </c>
      <c r="K962">
        <v>2</v>
      </c>
      <c r="L962">
        <v>124</v>
      </c>
      <c r="M962">
        <v>44</v>
      </c>
      <c r="N962">
        <v>141</v>
      </c>
      <c r="O962">
        <v>153</v>
      </c>
      <c r="P962">
        <v>1</v>
      </c>
      <c r="Q962">
        <v>173</v>
      </c>
      <c r="R962">
        <v>1</v>
      </c>
      <c r="S962">
        <v>191</v>
      </c>
      <c r="T962">
        <v>201</v>
      </c>
      <c r="U962">
        <v>2</v>
      </c>
      <c r="V962">
        <f t="shared" ref="V962:V1001" si="30">U962-1</f>
        <v>1</v>
      </c>
      <c r="X962">
        <f t="shared" si="29"/>
        <v>10135.5</v>
      </c>
    </row>
    <row r="963" spans="1:24">
      <c r="A963" s="1">
        <v>14</v>
      </c>
      <c r="B963">
        <v>60</v>
      </c>
      <c r="C963">
        <v>32</v>
      </c>
      <c r="D963">
        <v>43</v>
      </c>
      <c r="E963">
        <v>10144</v>
      </c>
      <c r="F963">
        <v>62</v>
      </c>
      <c r="G963">
        <v>74</v>
      </c>
      <c r="H963">
        <v>2</v>
      </c>
      <c r="I963">
        <v>92</v>
      </c>
      <c r="J963">
        <v>101</v>
      </c>
      <c r="K963">
        <v>4</v>
      </c>
      <c r="L963">
        <v>121</v>
      </c>
      <c r="M963">
        <v>21</v>
      </c>
      <c r="N963">
        <v>143</v>
      </c>
      <c r="O963">
        <v>152</v>
      </c>
      <c r="P963">
        <v>1</v>
      </c>
      <c r="Q963">
        <v>173</v>
      </c>
      <c r="R963">
        <v>1</v>
      </c>
      <c r="S963">
        <v>192</v>
      </c>
      <c r="T963">
        <v>201</v>
      </c>
      <c r="U963">
        <v>1</v>
      </c>
      <c r="V963">
        <f t="shared" si="30"/>
        <v>0</v>
      </c>
      <c r="X963">
        <f t="shared" si="29"/>
        <v>10183</v>
      </c>
    </row>
    <row r="964" spans="1:24">
      <c r="A964" s="1">
        <v>14</v>
      </c>
      <c r="B964">
        <v>48</v>
      </c>
      <c r="C964">
        <v>32</v>
      </c>
      <c r="D964">
        <v>43</v>
      </c>
      <c r="E964">
        <v>10222</v>
      </c>
      <c r="F964">
        <v>65</v>
      </c>
      <c r="G964">
        <v>74</v>
      </c>
      <c r="H964">
        <v>4</v>
      </c>
      <c r="I964">
        <v>93</v>
      </c>
      <c r="J964">
        <v>101</v>
      </c>
      <c r="K964">
        <v>3</v>
      </c>
      <c r="L964">
        <v>123</v>
      </c>
      <c r="M964">
        <v>37</v>
      </c>
      <c r="N964">
        <v>142</v>
      </c>
      <c r="O964">
        <v>152</v>
      </c>
      <c r="P964">
        <v>1</v>
      </c>
      <c r="Q964">
        <v>173</v>
      </c>
      <c r="R964">
        <v>1</v>
      </c>
      <c r="S964">
        <v>192</v>
      </c>
      <c r="T964">
        <v>201</v>
      </c>
      <c r="U964">
        <v>1</v>
      </c>
      <c r="V964">
        <f t="shared" si="30"/>
        <v>0</v>
      </c>
      <c r="X964">
        <f t="shared" si="29"/>
        <v>10259.5</v>
      </c>
    </row>
    <row r="965" spans="1:24">
      <c r="A965" s="1">
        <v>11</v>
      </c>
      <c r="B965">
        <v>48</v>
      </c>
      <c r="C965">
        <v>32</v>
      </c>
      <c r="D965">
        <v>41</v>
      </c>
      <c r="E965">
        <v>10297</v>
      </c>
      <c r="F965">
        <v>61</v>
      </c>
      <c r="G965">
        <v>74</v>
      </c>
      <c r="H965">
        <v>4</v>
      </c>
      <c r="I965">
        <v>93</v>
      </c>
      <c r="J965">
        <v>101</v>
      </c>
      <c r="K965">
        <v>4</v>
      </c>
      <c r="L965">
        <v>124</v>
      </c>
      <c r="M965">
        <v>39</v>
      </c>
      <c r="N965">
        <v>142</v>
      </c>
      <c r="O965">
        <v>153</v>
      </c>
      <c r="P965">
        <v>3</v>
      </c>
      <c r="Q965">
        <v>173</v>
      </c>
      <c r="R965">
        <v>2</v>
      </c>
      <c r="S965">
        <v>192</v>
      </c>
      <c r="T965">
        <v>201</v>
      </c>
      <c r="U965">
        <v>2</v>
      </c>
      <c r="V965">
        <f t="shared" si="30"/>
        <v>1</v>
      </c>
      <c r="X965">
        <f t="shared" ref="X965:X1000" si="31">(E965+E966)/2</f>
        <v>10331.5</v>
      </c>
    </row>
    <row r="966" spans="1:24">
      <c r="A966" s="1">
        <v>14</v>
      </c>
      <c r="B966">
        <v>60</v>
      </c>
      <c r="C966">
        <v>32</v>
      </c>
      <c r="D966">
        <v>40</v>
      </c>
      <c r="E966">
        <v>10366</v>
      </c>
      <c r="F966">
        <v>61</v>
      </c>
      <c r="G966">
        <v>75</v>
      </c>
      <c r="H966">
        <v>2</v>
      </c>
      <c r="I966">
        <v>93</v>
      </c>
      <c r="J966">
        <v>101</v>
      </c>
      <c r="K966">
        <v>4</v>
      </c>
      <c r="L966">
        <v>122</v>
      </c>
      <c r="M966">
        <v>42</v>
      </c>
      <c r="N966">
        <v>143</v>
      </c>
      <c r="O966">
        <v>152</v>
      </c>
      <c r="P966">
        <v>1</v>
      </c>
      <c r="Q966">
        <v>174</v>
      </c>
      <c r="R966">
        <v>1</v>
      </c>
      <c r="S966">
        <v>192</v>
      </c>
      <c r="T966">
        <v>201</v>
      </c>
      <c r="U966">
        <v>1</v>
      </c>
      <c r="V966">
        <f t="shared" si="30"/>
        <v>0</v>
      </c>
      <c r="X966">
        <f t="shared" si="31"/>
        <v>10421.5</v>
      </c>
    </row>
    <row r="967" spans="1:24">
      <c r="A967" s="1">
        <v>14</v>
      </c>
      <c r="B967">
        <v>36</v>
      </c>
      <c r="C967">
        <v>34</v>
      </c>
      <c r="D967">
        <v>41</v>
      </c>
      <c r="E967">
        <v>10477</v>
      </c>
      <c r="F967">
        <v>65</v>
      </c>
      <c r="G967">
        <v>75</v>
      </c>
      <c r="H967">
        <v>2</v>
      </c>
      <c r="I967">
        <v>93</v>
      </c>
      <c r="J967">
        <v>101</v>
      </c>
      <c r="K967">
        <v>4</v>
      </c>
      <c r="L967">
        <v>124</v>
      </c>
      <c r="M967">
        <v>42</v>
      </c>
      <c r="N967">
        <v>143</v>
      </c>
      <c r="O967">
        <v>153</v>
      </c>
      <c r="P967">
        <v>2</v>
      </c>
      <c r="Q967">
        <v>173</v>
      </c>
      <c r="R967">
        <v>1</v>
      </c>
      <c r="S967">
        <v>191</v>
      </c>
      <c r="T967">
        <v>201</v>
      </c>
      <c r="U967">
        <v>1</v>
      </c>
      <c r="V967">
        <f t="shared" si="30"/>
        <v>0</v>
      </c>
      <c r="X967">
        <f t="shared" si="31"/>
        <v>10550</v>
      </c>
    </row>
    <row r="968" spans="1:24">
      <c r="A968" s="1">
        <v>11</v>
      </c>
      <c r="B968">
        <v>30</v>
      </c>
      <c r="C968">
        <v>34</v>
      </c>
      <c r="D968">
        <v>41</v>
      </c>
      <c r="E968">
        <v>10623</v>
      </c>
      <c r="F968">
        <v>61</v>
      </c>
      <c r="G968">
        <v>75</v>
      </c>
      <c r="H968">
        <v>3</v>
      </c>
      <c r="I968">
        <v>93</v>
      </c>
      <c r="J968">
        <v>101</v>
      </c>
      <c r="K968">
        <v>4</v>
      </c>
      <c r="L968">
        <v>124</v>
      </c>
      <c r="M968">
        <v>38</v>
      </c>
      <c r="N968">
        <v>143</v>
      </c>
      <c r="O968">
        <v>153</v>
      </c>
      <c r="P968">
        <v>3</v>
      </c>
      <c r="Q968">
        <v>174</v>
      </c>
      <c r="R968">
        <v>2</v>
      </c>
      <c r="S968">
        <v>192</v>
      </c>
      <c r="T968">
        <v>201</v>
      </c>
      <c r="U968">
        <v>1</v>
      </c>
      <c r="V968">
        <f t="shared" si="30"/>
        <v>0</v>
      </c>
      <c r="X968">
        <f t="shared" si="31"/>
        <v>10672.5</v>
      </c>
    </row>
    <row r="969" spans="1:24">
      <c r="A969" s="1">
        <v>11</v>
      </c>
      <c r="B969">
        <v>47</v>
      </c>
      <c r="C969">
        <v>32</v>
      </c>
      <c r="D969">
        <v>40</v>
      </c>
      <c r="E969">
        <v>10722</v>
      </c>
      <c r="F969">
        <v>61</v>
      </c>
      <c r="G969">
        <v>72</v>
      </c>
      <c r="H969">
        <v>1</v>
      </c>
      <c r="I969">
        <v>92</v>
      </c>
      <c r="J969">
        <v>101</v>
      </c>
      <c r="K969">
        <v>1</v>
      </c>
      <c r="L969">
        <v>121</v>
      </c>
      <c r="M969">
        <v>35</v>
      </c>
      <c r="N969">
        <v>143</v>
      </c>
      <c r="O969">
        <v>152</v>
      </c>
      <c r="P969">
        <v>1</v>
      </c>
      <c r="Q969">
        <v>172</v>
      </c>
      <c r="R969">
        <v>1</v>
      </c>
      <c r="S969">
        <v>192</v>
      </c>
      <c r="T969">
        <v>201</v>
      </c>
      <c r="U969">
        <v>1</v>
      </c>
      <c r="V969">
        <f t="shared" si="30"/>
        <v>0</v>
      </c>
      <c r="X969">
        <f t="shared" si="31"/>
        <v>10798.5</v>
      </c>
    </row>
    <row r="970" spans="1:24">
      <c r="A970" s="1">
        <v>14</v>
      </c>
      <c r="B970">
        <v>36</v>
      </c>
      <c r="C970">
        <v>33</v>
      </c>
      <c r="D970">
        <v>40</v>
      </c>
      <c r="E970">
        <v>10875</v>
      </c>
      <c r="F970">
        <v>61</v>
      </c>
      <c r="G970">
        <v>75</v>
      </c>
      <c r="H970">
        <v>2</v>
      </c>
      <c r="I970">
        <v>93</v>
      </c>
      <c r="J970">
        <v>101</v>
      </c>
      <c r="K970">
        <v>2</v>
      </c>
      <c r="L970">
        <v>123</v>
      </c>
      <c r="M970">
        <v>45</v>
      </c>
      <c r="N970">
        <v>143</v>
      </c>
      <c r="O970">
        <v>152</v>
      </c>
      <c r="P970">
        <v>2</v>
      </c>
      <c r="Q970">
        <v>173</v>
      </c>
      <c r="R970">
        <v>2</v>
      </c>
      <c r="S970">
        <v>192</v>
      </c>
      <c r="T970">
        <v>201</v>
      </c>
      <c r="U970">
        <v>1</v>
      </c>
      <c r="V970">
        <f t="shared" si="30"/>
        <v>0</v>
      </c>
      <c r="X970">
        <f t="shared" si="31"/>
        <v>10918</v>
      </c>
    </row>
    <row r="971" spans="1:24">
      <c r="A971" s="1">
        <v>12</v>
      </c>
      <c r="B971">
        <v>48</v>
      </c>
      <c r="C971">
        <v>32</v>
      </c>
      <c r="D971">
        <v>43</v>
      </c>
      <c r="E971">
        <v>10961</v>
      </c>
      <c r="F971">
        <v>64</v>
      </c>
      <c r="G971">
        <v>74</v>
      </c>
      <c r="H971">
        <v>1</v>
      </c>
      <c r="I971">
        <v>93</v>
      </c>
      <c r="J971">
        <v>102</v>
      </c>
      <c r="K971">
        <v>2</v>
      </c>
      <c r="L971">
        <v>124</v>
      </c>
      <c r="M971">
        <v>27</v>
      </c>
      <c r="N971">
        <v>141</v>
      </c>
      <c r="O971">
        <v>152</v>
      </c>
      <c r="P971">
        <v>2</v>
      </c>
      <c r="Q971">
        <v>173</v>
      </c>
      <c r="R971">
        <v>1</v>
      </c>
      <c r="S971">
        <v>192</v>
      </c>
      <c r="T971">
        <v>201</v>
      </c>
      <c r="U971">
        <v>2</v>
      </c>
      <c r="V971">
        <f t="shared" si="30"/>
        <v>1</v>
      </c>
      <c r="X971">
        <f t="shared" si="31"/>
        <v>10967.5</v>
      </c>
    </row>
    <row r="972" spans="1:24">
      <c r="A972" s="1">
        <v>14</v>
      </c>
      <c r="B972">
        <v>36</v>
      </c>
      <c r="C972">
        <v>32</v>
      </c>
      <c r="D972">
        <v>42</v>
      </c>
      <c r="E972">
        <v>10974</v>
      </c>
      <c r="F972">
        <v>61</v>
      </c>
      <c r="G972">
        <v>71</v>
      </c>
      <c r="H972">
        <v>4</v>
      </c>
      <c r="I972">
        <v>92</v>
      </c>
      <c r="J972">
        <v>101</v>
      </c>
      <c r="K972">
        <v>2</v>
      </c>
      <c r="L972">
        <v>123</v>
      </c>
      <c r="M972">
        <v>26</v>
      </c>
      <c r="N972">
        <v>143</v>
      </c>
      <c r="O972">
        <v>152</v>
      </c>
      <c r="P972">
        <v>2</v>
      </c>
      <c r="Q972">
        <v>174</v>
      </c>
      <c r="R972">
        <v>1</v>
      </c>
      <c r="S972">
        <v>192</v>
      </c>
      <c r="T972">
        <v>201</v>
      </c>
      <c r="U972">
        <v>2</v>
      </c>
      <c r="V972">
        <f t="shared" si="30"/>
        <v>1</v>
      </c>
      <c r="X972">
        <f t="shared" si="31"/>
        <v>11014</v>
      </c>
    </row>
    <row r="973" spans="1:24">
      <c r="A973" s="1">
        <v>14</v>
      </c>
      <c r="B973">
        <v>36</v>
      </c>
      <c r="C973">
        <v>34</v>
      </c>
      <c r="D973">
        <v>41</v>
      </c>
      <c r="E973">
        <v>11054</v>
      </c>
      <c r="F973">
        <v>65</v>
      </c>
      <c r="G973">
        <v>73</v>
      </c>
      <c r="H973">
        <v>4</v>
      </c>
      <c r="I973">
        <v>93</v>
      </c>
      <c r="J973">
        <v>101</v>
      </c>
      <c r="K973">
        <v>2</v>
      </c>
      <c r="L973">
        <v>123</v>
      </c>
      <c r="M973">
        <v>30</v>
      </c>
      <c r="N973">
        <v>143</v>
      </c>
      <c r="O973">
        <v>152</v>
      </c>
      <c r="P973">
        <v>1</v>
      </c>
      <c r="Q973">
        <v>174</v>
      </c>
      <c r="R973">
        <v>1</v>
      </c>
      <c r="S973">
        <v>192</v>
      </c>
      <c r="T973">
        <v>201</v>
      </c>
      <c r="U973">
        <v>1</v>
      </c>
      <c r="V973">
        <f t="shared" si="30"/>
        <v>0</v>
      </c>
      <c r="X973">
        <f t="shared" si="31"/>
        <v>11191</v>
      </c>
    </row>
    <row r="974" spans="1:24">
      <c r="A974" s="1">
        <v>12</v>
      </c>
      <c r="B974">
        <v>24</v>
      </c>
      <c r="C974">
        <v>32</v>
      </c>
      <c r="D974">
        <v>410</v>
      </c>
      <c r="E974">
        <v>11328</v>
      </c>
      <c r="F974">
        <v>61</v>
      </c>
      <c r="G974">
        <v>73</v>
      </c>
      <c r="H974">
        <v>2</v>
      </c>
      <c r="I974">
        <v>93</v>
      </c>
      <c r="J974">
        <v>102</v>
      </c>
      <c r="K974">
        <v>3</v>
      </c>
      <c r="L974">
        <v>123</v>
      </c>
      <c r="M974">
        <v>29</v>
      </c>
      <c r="N974">
        <v>141</v>
      </c>
      <c r="O974">
        <v>152</v>
      </c>
      <c r="P974">
        <v>2</v>
      </c>
      <c r="Q974">
        <v>174</v>
      </c>
      <c r="R974">
        <v>1</v>
      </c>
      <c r="S974">
        <v>192</v>
      </c>
      <c r="T974">
        <v>201</v>
      </c>
      <c r="U974">
        <v>2</v>
      </c>
      <c r="V974">
        <f t="shared" si="30"/>
        <v>1</v>
      </c>
      <c r="X974">
        <f t="shared" si="31"/>
        <v>11444</v>
      </c>
    </row>
    <row r="975" spans="1:24">
      <c r="A975" s="1">
        <v>12</v>
      </c>
      <c r="B975">
        <v>24</v>
      </c>
      <c r="C975">
        <v>32</v>
      </c>
      <c r="D975">
        <v>41</v>
      </c>
      <c r="E975">
        <v>11560</v>
      </c>
      <c r="F975">
        <v>61</v>
      </c>
      <c r="G975">
        <v>73</v>
      </c>
      <c r="H975">
        <v>1</v>
      </c>
      <c r="I975">
        <v>92</v>
      </c>
      <c r="J975">
        <v>101</v>
      </c>
      <c r="K975">
        <v>4</v>
      </c>
      <c r="L975">
        <v>123</v>
      </c>
      <c r="M975">
        <v>23</v>
      </c>
      <c r="N975">
        <v>143</v>
      </c>
      <c r="O975">
        <v>151</v>
      </c>
      <c r="P975">
        <v>2</v>
      </c>
      <c r="Q975">
        <v>174</v>
      </c>
      <c r="R975">
        <v>1</v>
      </c>
      <c r="S975">
        <v>191</v>
      </c>
      <c r="T975">
        <v>201</v>
      </c>
      <c r="U975">
        <v>2</v>
      </c>
      <c r="V975">
        <f t="shared" si="30"/>
        <v>1</v>
      </c>
      <c r="X975">
        <f t="shared" si="31"/>
        <v>11575</v>
      </c>
    </row>
    <row r="976" spans="1:24">
      <c r="A976" s="1">
        <v>14</v>
      </c>
      <c r="B976">
        <v>48</v>
      </c>
      <c r="C976">
        <v>34</v>
      </c>
      <c r="D976">
        <v>41</v>
      </c>
      <c r="E976">
        <v>11590</v>
      </c>
      <c r="F976">
        <v>62</v>
      </c>
      <c r="G976">
        <v>73</v>
      </c>
      <c r="H976">
        <v>2</v>
      </c>
      <c r="I976">
        <v>92</v>
      </c>
      <c r="J976">
        <v>101</v>
      </c>
      <c r="K976">
        <v>4</v>
      </c>
      <c r="L976">
        <v>123</v>
      </c>
      <c r="M976">
        <v>24</v>
      </c>
      <c r="N976">
        <v>141</v>
      </c>
      <c r="O976">
        <v>151</v>
      </c>
      <c r="P976">
        <v>2</v>
      </c>
      <c r="Q976">
        <v>172</v>
      </c>
      <c r="R976">
        <v>1</v>
      </c>
      <c r="S976">
        <v>191</v>
      </c>
      <c r="T976">
        <v>201</v>
      </c>
      <c r="U976">
        <v>2</v>
      </c>
      <c r="V976">
        <f t="shared" si="30"/>
        <v>1</v>
      </c>
      <c r="X976">
        <f t="shared" si="31"/>
        <v>11675</v>
      </c>
    </row>
    <row r="977" spans="1:24">
      <c r="A977" s="1">
        <v>12</v>
      </c>
      <c r="B977">
        <v>39</v>
      </c>
      <c r="C977">
        <v>33</v>
      </c>
      <c r="D977">
        <v>46</v>
      </c>
      <c r="E977">
        <v>11760</v>
      </c>
      <c r="F977">
        <v>62</v>
      </c>
      <c r="G977">
        <v>74</v>
      </c>
      <c r="H977">
        <v>2</v>
      </c>
      <c r="I977">
        <v>93</v>
      </c>
      <c r="J977">
        <v>101</v>
      </c>
      <c r="K977">
        <v>3</v>
      </c>
      <c r="L977">
        <v>124</v>
      </c>
      <c r="M977">
        <v>32</v>
      </c>
      <c r="N977">
        <v>143</v>
      </c>
      <c r="O977">
        <v>151</v>
      </c>
      <c r="P977">
        <v>1</v>
      </c>
      <c r="Q977">
        <v>173</v>
      </c>
      <c r="R977">
        <v>1</v>
      </c>
      <c r="S977">
        <v>192</v>
      </c>
      <c r="T977">
        <v>201</v>
      </c>
      <c r="U977">
        <v>1</v>
      </c>
      <c r="V977">
        <f t="shared" si="30"/>
        <v>0</v>
      </c>
      <c r="X977">
        <f t="shared" si="31"/>
        <v>11788</v>
      </c>
    </row>
    <row r="978" spans="1:24">
      <c r="A978" s="1">
        <v>11</v>
      </c>
      <c r="B978">
        <v>45</v>
      </c>
      <c r="C978">
        <v>30</v>
      </c>
      <c r="D978">
        <v>49</v>
      </c>
      <c r="E978">
        <v>11816</v>
      </c>
      <c r="F978">
        <v>61</v>
      </c>
      <c r="G978">
        <v>75</v>
      </c>
      <c r="H978">
        <v>2</v>
      </c>
      <c r="I978">
        <v>93</v>
      </c>
      <c r="J978">
        <v>101</v>
      </c>
      <c r="K978">
        <v>4</v>
      </c>
      <c r="L978">
        <v>123</v>
      </c>
      <c r="M978">
        <v>29</v>
      </c>
      <c r="N978">
        <v>143</v>
      </c>
      <c r="O978">
        <v>151</v>
      </c>
      <c r="P978">
        <v>2</v>
      </c>
      <c r="Q978">
        <v>173</v>
      </c>
      <c r="R978">
        <v>1</v>
      </c>
      <c r="S978">
        <v>191</v>
      </c>
      <c r="T978">
        <v>201</v>
      </c>
      <c r="U978">
        <v>2</v>
      </c>
      <c r="V978">
        <f t="shared" si="30"/>
        <v>1</v>
      </c>
      <c r="X978">
        <f t="shared" si="31"/>
        <v>11877</v>
      </c>
    </row>
    <row r="979" spans="1:24">
      <c r="A979" s="1">
        <v>12</v>
      </c>
      <c r="B979">
        <v>24</v>
      </c>
      <c r="C979">
        <v>34</v>
      </c>
      <c r="D979">
        <v>410</v>
      </c>
      <c r="E979">
        <v>11938</v>
      </c>
      <c r="F979">
        <v>61</v>
      </c>
      <c r="G979">
        <v>73</v>
      </c>
      <c r="H979">
        <v>2</v>
      </c>
      <c r="I979">
        <v>93</v>
      </c>
      <c r="J979">
        <v>102</v>
      </c>
      <c r="K979">
        <v>3</v>
      </c>
      <c r="L979">
        <v>123</v>
      </c>
      <c r="M979">
        <v>39</v>
      </c>
      <c r="N979">
        <v>143</v>
      </c>
      <c r="O979">
        <v>152</v>
      </c>
      <c r="P979">
        <v>2</v>
      </c>
      <c r="Q979">
        <v>174</v>
      </c>
      <c r="R979">
        <v>2</v>
      </c>
      <c r="S979">
        <v>192</v>
      </c>
      <c r="T979">
        <v>201</v>
      </c>
      <c r="U979">
        <v>2</v>
      </c>
      <c r="V979">
        <f t="shared" si="30"/>
        <v>1</v>
      </c>
      <c r="X979">
        <f t="shared" si="31"/>
        <v>11968</v>
      </c>
    </row>
    <row r="980" spans="1:24">
      <c r="A980" s="1">
        <v>11</v>
      </c>
      <c r="B980">
        <v>30</v>
      </c>
      <c r="C980">
        <v>32</v>
      </c>
      <c r="D980">
        <v>45</v>
      </c>
      <c r="E980">
        <v>11998</v>
      </c>
      <c r="F980">
        <v>61</v>
      </c>
      <c r="G980">
        <v>72</v>
      </c>
      <c r="H980">
        <v>1</v>
      </c>
      <c r="I980">
        <v>91</v>
      </c>
      <c r="J980">
        <v>101</v>
      </c>
      <c r="K980">
        <v>1</v>
      </c>
      <c r="L980">
        <v>124</v>
      </c>
      <c r="M980">
        <v>34</v>
      </c>
      <c r="N980">
        <v>143</v>
      </c>
      <c r="O980">
        <v>152</v>
      </c>
      <c r="P980">
        <v>1</v>
      </c>
      <c r="Q980">
        <v>172</v>
      </c>
      <c r="R980">
        <v>1</v>
      </c>
      <c r="S980">
        <v>192</v>
      </c>
      <c r="T980">
        <v>201</v>
      </c>
      <c r="U980">
        <v>2</v>
      </c>
      <c r="V980">
        <f t="shared" si="30"/>
        <v>1</v>
      </c>
      <c r="X980">
        <f t="shared" si="31"/>
        <v>12083.5</v>
      </c>
    </row>
    <row r="981" spans="1:24">
      <c r="A981" s="1">
        <v>12</v>
      </c>
      <c r="B981">
        <v>48</v>
      </c>
      <c r="C981">
        <v>31</v>
      </c>
      <c r="D981">
        <v>40</v>
      </c>
      <c r="E981">
        <v>12169</v>
      </c>
      <c r="F981">
        <v>65</v>
      </c>
      <c r="G981">
        <v>71</v>
      </c>
      <c r="H981">
        <v>4</v>
      </c>
      <c r="I981">
        <v>93</v>
      </c>
      <c r="J981">
        <v>102</v>
      </c>
      <c r="K981">
        <v>4</v>
      </c>
      <c r="L981">
        <v>124</v>
      </c>
      <c r="M981">
        <v>36</v>
      </c>
      <c r="N981">
        <v>143</v>
      </c>
      <c r="O981">
        <v>153</v>
      </c>
      <c r="P981">
        <v>1</v>
      </c>
      <c r="Q981">
        <v>174</v>
      </c>
      <c r="R981">
        <v>1</v>
      </c>
      <c r="S981">
        <v>192</v>
      </c>
      <c r="T981">
        <v>201</v>
      </c>
      <c r="U981">
        <v>1</v>
      </c>
      <c r="V981">
        <f t="shared" si="30"/>
        <v>0</v>
      </c>
      <c r="X981">
        <f t="shared" si="31"/>
        <v>12186.5</v>
      </c>
    </row>
    <row r="982" spans="1:24">
      <c r="A982" s="1">
        <v>12</v>
      </c>
      <c r="B982">
        <v>48</v>
      </c>
      <c r="C982">
        <v>30</v>
      </c>
      <c r="D982">
        <v>49</v>
      </c>
      <c r="E982">
        <v>12204</v>
      </c>
      <c r="F982">
        <v>65</v>
      </c>
      <c r="G982">
        <v>73</v>
      </c>
      <c r="H982">
        <v>2</v>
      </c>
      <c r="I982">
        <v>93</v>
      </c>
      <c r="J982">
        <v>101</v>
      </c>
      <c r="K982">
        <v>2</v>
      </c>
      <c r="L982">
        <v>123</v>
      </c>
      <c r="M982">
        <v>48</v>
      </c>
      <c r="N982">
        <v>141</v>
      </c>
      <c r="O982">
        <v>152</v>
      </c>
      <c r="P982">
        <v>1</v>
      </c>
      <c r="Q982">
        <v>174</v>
      </c>
      <c r="R982">
        <v>1</v>
      </c>
      <c r="S982">
        <v>192</v>
      </c>
      <c r="T982">
        <v>201</v>
      </c>
      <c r="U982">
        <v>1</v>
      </c>
      <c r="V982">
        <f t="shared" si="30"/>
        <v>0</v>
      </c>
      <c r="X982">
        <f t="shared" si="31"/>
        <v>12296.5</v>
      </c>
    </row>
    <row r="983" spans="1:24">
      <c r="A983" s="1">
        <v>12</v>
      </c>
      <c r="B983">
        <v>36</v>
      </c>
      <c r="C983">
        <v>32</v>
      </c>
      <c r="D983">
        <v>40</v>
      </c>
      <c r="E983">
        <v>12389</v>
      </c>
      <c r="F983">
        <v>65</v>
      </c>
      <c r="G983">
        <v>73</v>
      </c>
      <c r="H983">
        <v>1</v>
      </c>
      <c r="I983">
        <v>93</v>
      </c>
      <c r="J983">
        <v>101</v>
      </c>
      <c r="K983">
        <v>4</v>
      </c>
      <c r="L983">
        <v>124</v>
      </c>
      <c r="M983">
        <v>37</v>
      </c>
      <c r="N983">
        <v>143</v>
      </c>
      <c r="O983">
        <v>153</v>
      </c>
      <c r="P983">
        <v>1</v>
      </c>
      <c r="Q983">
        <v>173</v>
      </c>
      <c r="R983">
        <v>1</v>
      </c>
      <c r="S983">
        <v>192</v>
      </c>
      <c r="T983">
        <v>201</v>
      </c>
      <c r="U983">
        <v>2</v>
      </c>
      <c r="V983">
        <f t="shared" si="30"/>
        <v>1</v>
      </c>
      <c r="X983">
        <f t="shared" si="31"/>
        <v>12484</v>
      </c>
    </row>
    <row r="984" spans="1:24">
      <c r="A984" s="1">
        <v>12</v>
      </c>
      <c r="B984">
        <v>24</v>
      </c>
      <c r="C984">
        <v>32</v>
      </c>
      <c r="D984">
        <v>41</v>
      </c>
      <c r="E984">
        <v>12579</v>
      </c>
      <c r="F984">
        <v>61</v>
      </c>
      <c r="G984">
        <v>75</v>
      </c>
      <c r="H984">
        <v>4</v>
      </c>
      <c r="I984">
        <v>92</v>
      </c>
      <c r="J984">
        <v>101</v>
      </c>
      <c r="K984">
        <v>2</v>
      </c>
      <c r="L984">
        <v>124</v>
      </c>
      <c r="M984">
        <v>44</v>
      </c>
      <c r="N984">
        <v>143</v>
      </c>
      <c r="O984">
        <v>153</v>
      </c>
      <c r="P984">
        <v>1</v>
      </c>
      <c r="Q984">
        <v>174</v>
      </c>
      <c r="R984">
        <v>1</v>
      </c>
      <c r="S984">
        <v>192</v>
      </c>
      <c r="T984">
        <v>201</v>
      </c>
      <c r="U984">
        <v>2</v>
      </c>
      <c r="V984">
        <f t="shared" si="30"/>
        <v>1</v>
      </c>
      <c r="X984">
        <f t="shared" si="31"/>
        <v>12595.5</v>
      </c>
    </row>
    <row r="985" spans="1:24">
      <c r="A985" s="1">
        <v>12</v>
      </c>
      <c r="B985">
        <v>36</v>
      </c>
      <c r="C985">
        <v>32</v>
      </c>
      <c r="D985">
        <v>46</v>
      </c>
      <c r="E985">
        <v>12612</v>
      </c>
      <c r="F985">
        <v>62</v>
      </c>
      <c r="G985">
        <v>73</v>
      </c>
      <c r="H985">
        <v>1</v>
      </c>
      <c r="I985">
        <v>93</v>
      </c>
      <c r="J985">
        <v>101</v>
      </c>
      <c r="K985">
        <v>4</v>
      </c>
      <c r="L985">
        <v>124</v>
      </c>
      <c r="M985">
        <v>47</v>
      </c>
      <c r="N985">
        <v>143</v>
      </c>
      <c r="O985">
        <v>153</v>
      </c>
      <c r="P985">
        <v>1</v>
      </c>
      <c r="Q985">
        <v>173</v>
      </c>
      <c r="R985">
        <v>2</v>
      </c>
      <c r="S985">
        <v>192</v>
      </c>
      <c r="T985">
        <v>201</v>
      </c>
      <c r="U985">
        <v>2</v>
      </c>
      <c r="V985">
        <f t="shared" si="30"/>
        <v>1</v>
      </c>
      <c r="X985">
        <f t="shared" si="31"/>
        <v>12646</v>
      </c>
    </row>
    <row r="986" spans="1:24">
      <c r="A986" s="1">
        <v>14</v>
      </c>
      <c r="B986">
        <v>21</v>
      </c>
      <c r="C986">
        <v>34</v>
      </c>
      <c r="D986">
        <v>40</v>
      </c>
      <c r="E986">
        <v>12680</v>
      </c>
      <c r="F986">
        <v>65</v>
      </c>
      <c r="G986">
        <v>75</v>
      </c>
      <c r="H986">
        <v>4</v>
      </c>
      <c r="I986">
        <v>93</v>
      </c>
      <c r="J986">
        <v>101</v>
      </c>
      <c r="K986">
        <v>4</v>
      </c>
      <c r="L986">
        <v>124</v>
      </c>
      <c r="M986">
        <v>30</v>
      </c>
      <c r="N986">
        <v>143</v>
      </c>
      <c r="O986">
        <v>153</v>
      </c>
      <c r="P986">
        <v>1</v>
      </c>
      <c r="Q986">
        <v>174</v>
      </c>
      <c r="R986">
        <v>1</v>
      </c>
      <c r="S986">
        <v>192</v>
      </c>
      <c r="T986">
        <v>201</v>
      </c>
      <c r="U986">
        <v>2</v>
      </c>
      <c r="V986">
        <f t="shared" si="30"/>
        <v>1</v>
      </c>
      <c r="X986">
        <f t="shared" si="31"/>
        <v>12714.5</v>
      </c>
    </row>
    <row r="987" spans="1:24">
      <c r="A987" s="1">
        <v>14</v>
      </c>
      <c r="B987">
        <v>48</v>
      </c>
      <c r="C987">
        <v>33</v>
      </c>
      <c r="D987">
        <v>43</v>
      </c>
      <c r="E987">
        <v>12749</v>
      </c>
      <c r="F987">
        <v>63</v>
      </c>
      <c r="G987">
        <v>74</v>
      </c>
      <c r="H987">
        <v>4</v>
      </c>
      <c r="I987">
        <v>93</v>
      </c>
      <c r="J987">
        <v>101</v>
      </c>
      <c r="K987">
        <v>1</v>
      </c>
      <c r="L987">
        <v>123</v>
      </c>
      <c r="M987">
        <v>37</v>
      </c>
      <c r="N987">
        <v>143</v>
      </c>
      <c r="O987">
        <v>152</v>
      </c>
      <c r="P987">
        <v>1</v>
      </c>
      <c r="Q987">
        <v>174</v>
      </c>
      <c r="R987">
        <v>1</v>
      </c>
      <c r="S987">
        <v>192</v>
      </c>
      <c r="T987">
        <v>201</v>
      </c>
      <c r="U987">
        <v>1</v>
      </c>
      <c r="V987">
        <f t="shared" si="30"/>
        <v>0</v>
      </c>
      <c r="X987">
        <f t="shared" si="31"/>
        <v>12862.5</v>
      </c>
    </row>
    <row r="988" spans="1:24">
      <c r="A988" s="1">
        <v>12</v>
      </c>
      <c r="B988">
        <v>18</v>
      </c>
      <c r="C988">
        <v>32</v>
      </c>
      <c r="D988">
        <v>41</v>
      </c>
      <c r="E988">
        <v>12976</v>
      </c>
      <c r="F988">
        <v>61</v>
      </c>
      <c r="G988">
        <v>71</v>
      </c>
      <c r="H988">
        <v>3</v>
      </c>
      <c r="I988">
        <v>92</v>
      </c>
      <c r="J988">
        <v>101</v>
      </c>
      <c r="K988">
        <v>4</v>
      </c>
      <c r="L988">
        <v>124</v>
      </c>
      <c r="M988">
        <v>38</v>
      </c>
      <c r="N988">
        <v>143</v>
      </c>
      <c r="O988">
        <v>153</v>
      </c>
      <c r="P988">
        <v>1</v>
      </c>
      <c r="Q988">
        <v>174</v>
      </c>
      <c r="R988">
        <v>1</v>
      </c>
      <c r="S988">
        <v>192</v>
      </c>
      <c r="T988">
        <v>201</v>
      </c>
      <c r="U988">
        <v>2</v>
      </c>
      <c r="V988">
        <f t="shared" si="30"/>
        <v>1</v>
      </c>
      <c r="X988">
        <f t="shared" si="31"/>
        <v>13366</v>
      </c>
    </row>
    <row r="989" spans="1:24">
      <c r="A989" s="1">
        <v>14</v>
      </c>
      <c r="B989">
        <v>60</v>
      </c>
      <c r="C989">
        <v>34</v>
      </c>
      <c r="D989">
        <v>40</v>
      </c>
      <c r="E989">
        <v>13756</v>
      </c>
      <c r="F989">
        <v>65</v>
      </c>
      <c r="G989">
        <v>75</v>
      </c>
      <c r="H989">
        <v>2</v>
      </c>
      <c r="I989">
        <v>93</v>
      </c>
      <c r="J989">
        <v>101</v>
      </c>
      <c r="K989">
        <v>4</v>
      </c>
      <c r="L989">
        <v>124</v>
      </c>
      <c r="M989">
        <v>63</v>
      </c>
      <c r="N989">
        <v>141</v>
      </c>
      <c r="O989">
        <v>153</v>
      </c>
      <c r="P989">
        <v>1</v>
      </c>
      <c r="Q989">
        <v>174</v>
      </c>
      <c r="R989">
        <v>1</v>
      </c>
      <c r="S989">
        <v>192</v>
      </c>
      <c r="T989">
        <v>201</v>
      </c>
      <c r="U989">
        <v>1</v>
      </c>
      <c r="V989">
        <f t="shared" si="30"/>
        <v>0</v>
      </c>
      <c r="X989">
        <f t="shared" si="31"/>
        <v>13891.5</v>
      </c>
    </row>
    <row r="990" spans="1:24">
      <c r="A990" s="1">
        <v>12</v>
      </c>
      <c r="B990">
        <v>60</v>
      </c>
      <c r="C990">
        <v>32</v>
      </c>
      <c r="D990">
        <v>40</v>
      </c>
      <c r="E990">
        <v>14027</v>
      </c>
      <c r="F990">
        <v>61</v>
      </c>
      <c r="G990">
        <v>74</v>
      </c>
      <c r="H990">
        <v>4</v>
      </c>
      <c r="I990">
        <v>93</v>
      </c>
      <c r="J990">
        <v>101</v>
      </c>
      <c r="K990">
        <v>2</v>
      </c>
      <c r="L990">
        <v>124</v>
      </c>
      <c r="M990">
        <v>27</v>
      </c>
      <c r="N990">
        <v>143</v>
      </c>
      <c r="O990">
        <v>152</v>
      </c>
      <c r="P990">
        <v>1</v>
      </c>
      <c r="Q990">
        <v>174</v>
      </c>
      <c r="R990">
        <v>1</v>
      </c>
      <c r="S990">
        <v>192</v>
      </c>
      <c r="T990">
        <v>201</v>
      </c>
      <c r="U990">
        <v>2</v>
      </c>
      <c r="V990">
        <f t="shared" si="30"/>
        <v>1</v>
      </c>
      <c r="X990">
        <f t="shared" si="31"/>
        <v>14103</v>
      </c>
    </row>
    <row r="991" spans="1:24">
      <c r="A991" s="1">
        <v>11</v>
      </c>
      <c r="B991">
        <v>39</v>
      </c>
      <c r="C991">
        <v>34</v>
      </c>
      <c r="D991">
        <v>42</v>
      </c>
      <c r="E991">
        <v>14179</v>
      </c>
      <c r="F991">
        <v>65</v>
      </c>
      <c r="G991">
        <v>74</v>
      </c>
      <c r="H991">
        <v>4</v>
      </c>
      <c r="I991">
        <v>93</v>
      </c>
      <c r="J991">
        <v>101</v>
      </c>
      <c r="K991">
        <v>4</v>
      </c>
      <c r="L991">
        <v>122</v>
      </c>
      <c r="M991">
        <v>30</v>
      </c>
      <c r="N991">
        <v>143</v>
      </c>
      <c r="O991">
        <v>152</v>
      </c>
      <c r="P991">
        <v>2</v>
      </c>
      <c r="Q991">
        <v>174</v>
      </c>
      <c r="R991">
        <v>1</v>
      </c>
      <c r="S991">
        <v>192</v>
      </c>
      <c r="T991">
        <v>201</v>
      </c>
      <c r="U991">
        <v>1</v>
      </c>
      <c r="V991">
        <f t="shared" si="30"/>
        <v>0</v>
      </c>
      <c r="X991">
        <f t="shared" si="31"/>
        <v>14248.5</v>
      </c>
    </row>
    <row r="992" spans="1:24">
      <c r="A992" s="1">
        <v>12</v>
      </c>
      <c r="B992">
        <v>36</v>
      </c>
      <c r="C992">
        <v>32</v>
      </c>
      <c r="D992">
        <v>40</v>
      </c>
      <c r="E992">
        <v>14318</v>
      </c>
      <c r="F992">
        <v>61</v>
      </c>
      <c r="G992">
        <v>75</v>
      </c>
      <c r="H992">
        <v>4</v>
      </c>
      <c r="I992">
        <v>93</v>
      </c>
      <c r="J992">
        <v>101</v>
      </c>
      <c r="K992">
        <v>2</v>
      </c>
      <c r="L992">
        <v>124</v>
      </c>
      <c r="M992">
        <v>57</v>
      </c>
      <c r="N992">
        <v>143</v>
      </c>
      <c r="O992">
        <v>153</v>
      </c>
      <c r="P992">
        <v>1</v>
      </c>
      <c r="Q992">
        <v>174</v>
      </c>
      <c r="R992">
        <v>1</v>
      </c>
      <c r="S992">
        <v>192</v>
      </c>
      <c r="T992">
        <v>201</v>
      </c>
      <c r="U992">
        <v>2</v>
      </c>
      <c r="V992">
        <f t="shared" si="30"/>
        <v>1</v>
      </c>
      <c r="X992">
        <f t="shared" si="31"/>
        <v>14369.5</v>
      </c>
    </row>
    <row r="993" spans="1:24">
      <c r="A993" s="1">
        <v>12</v>
      </c>
      <c r="B993">
        <v>48</v>
      </c>
      <c r="C993">
        <v>30</v>
      </c>
      <c r="D993">
        <v>49</v>
      </c>
      <c r="E993">
        <v>14421</v>
      </c>
      <c r="F993">
        <v>61</v>
      </c>
      <c r="G993">
        <v>73</v>
      </c>
      <c r="H993">
        <v>2</v>
      </c>
      <c r="I993">
        <v>93</v>
      </c>
      <c r="J993">
        <v>101</v>
      </c>
      <c r="K993">
        <v>2</v>
      </c>
      <c r="L993">
        <v>123</v>
      </c>
      <c r="M993">
        <v>25</v>
      </c>
      <c r="N993">
        <v>143</v>
      </c>
      <c r="O993">
        <v>152</v>
      </c>
      <c r="P993">
        <v>1</v>
      </c>
      <c r="Q993">
        <v>173</v>
      </c>
      <c r="R993">
        <v>1</v>
      </c>
      <c r="S993">
        <v>192</v>
      </c>
      <c r="T993">
        <v>201</v>
      </c>
      <c r="U993">
        <v>2</v>
      </c>
      <c r="V993">
        <f t="shared" si="30"/>
        <v>1</v>
      </c>
      <c r="X993">
        <f t="shared" si="31"/>
        <v>14488</v>
      </c>
    </row>
    <row r="994" spans="1:24">
      <c r="A994" s="1">
        <v>12</v>
      </c>
      <c r="B994">
        <v>6</v>
      </c>
      <c r="C994">
        <v>32</v>
      </c>
      <c r="D994">
        <v>40</v>
      </c>
      <c r="E994">
        <v>14555</v>
      </c>
      <c r="F994">
        <v>65</v>
      </c>
      <c r="G994">
        <v>71</v>
      </c>
      <c r="H994">
        <v>1</v>
      </c>
      <c r="I994">
        <v>93</v>
      </c>
      <c r="J994">
        <v>101</v>
      </c>
      <c r="K994">
        <v>2</v>
      </c>
      <c r="L994">
        <v>122</v>
      </c>
      <c r="M994">
        <v>23</v>
      </c>
      <c r="N994">
        <v>143</v>
      </c>
      <c r="O994">
        <v>152</v>
      </c>
      <c r="P994">
        <v>1</v>
      </c>
      <c r="Q994">
        <v>171</v>
      </c>
      <c r="R994">
        <v>1</v>
      </c>
      <c r="S994">
        <v>192</v>
      </c>
      <c r="T994">
        <v>201</v>
      </c>
      <c r="U994">
        <v>2</v>
      </c>
      <c r="V994">
        <f t="shared" si="30"/>
        <v>1</v>
      </c>
      <c r="X994">
        <f t="shared" si="31"/>
        <v>14668.5</v>
      </c>
    </row>
    <row r="995" spans="1:24">
      <c r="A995" s="1">
        <v>12</v>
      </c>
      <c r="B995">
        <v>60</v>
      </c>
      <c r="C995">
        <v>31</v>
      </c>
      <c r="D995">
        <v>410</v>
      </c>
      <c r="E995">
        <v>14782</v>
      </c>
      <c r="F995">
        <v>62</v>
      </c>
      <c r="G995">
        <v>75</v>
      </c>
      <c r="H995">
        <v>3</v>
      </c>
      <c r="I995">
        <v>92</v>
      </c>
      <c r="J995">
        <v>101</v>
      </c>
      <c r="K995">
        <v>4</v>
      </c>
      <c r="L995">
        <v>124</v>
      </c>
      <c r="M995">
        <v>60</v>
      </c>
      <c r="N995">
        <v>141</v>
      </c>
      <c r="O995">
        <v>153</v>
      </c>
      <c r="P995">
        <v>2</v>
      </c>
      <c r="Q995">
        <v>174</v>
      </c>
      <c r="R995">
        <v>1</v>
      </c>
      <c r="S995">
        <v>192</v>
      </c>
      <c r="T995">
        <v>201</v>
      </c>
      <c r="U995">
        <v>2</v>
      </c>
      <c r="V995">
        <f t="shared" si="30"/>
        <v>1</v>
      </c>
      <c r="X995">
        <f t="shared" si="31"/>
        <v>14839</v>
      </c>
    </row>
    <row r="996" spans="1:24">
      <c r="A996" s="1">
        <v>11</v>
      </c>
      <c r="B996">
        <v>6</v>
      </c>
      <c r="C996">
        <v>32</v>
      </c>
      <c r="D996">
        <v>40</v>
      </c>
      <c r="E996">
        <v>14896</v>
      </c>
      <c r="F996">
        <v>61</v>
      </c>
      <c r="G996">
        <v>75</v>
      </c>
      <c r="H996">
        <v>1</v>
      </c>
      <c r="I996">
        <v>93</v>
      </c>
      <c r="J996">
        <v>101</v>
      </c>
      <c r="K996">
        <v>4</v>
      </c>
      <c r="L996">
        <v>124</v>
      </c>
      <c r="M996">
        <v>68</v>
      </c>
      <c r="N996">
        <v>141</v>
      </c>
      <c r="O996">
        <v>152</v>
      </c>
      <c r="P996">
        <v>1</v>
      </c>
      <c r="Q996">
        <v>174</v>
      </c>
      <c r="R996">
        <v>1</v>
      </c>
      <c r="S996">
        <v>192</v>
      </c>
      <c r="T996">
        <v>201</v>
      </c>
      <c r="U996">
        <v>2</v>
      </c>
      <c r="V996">
        <f t="shared" si="30"/>
        <v>1</v>
      </c>
      <c r="X996">
        <f t="shared" si="31"/>
        <v>15274.5</v>
      </c>
    </row>
    <row r="997" spans="1:24">
      <c r="A997" s="1">
        <v>14</v>
      </c>
      <c r="B997">
        <v>60</v>
      </c>
      <c r="C997">
        <v>33</v>
      </c>
      <c r="D997">
        <v>43</v>
      </c>
      <c r="E997">
        <v>15653</v>
      </c>
      <c r="F997">
        <v>61</v>
      </c>
      <c r="G997">
        <v>74</v>
      </c>
      <c r="H997">
        <v>2</v>
      </c>
      <c r="I997">
        <v>93</v>
      </c>
      <c r="J997">
        <v>101</v>
      </c>
      <c r="K997">
        <v>4</v>
      </c>
      <c r="L997">
        <v>123</v>
      </c>
      <c r="M997">
        <v>21</v>
      </c>
      <c r="N997">
        <v>143</v>
      </c>
      <c r="O997">
        <v>152</v>
      </c>
      <c r="P997">
        <v>2</v>
      </c>
      <c r="Q997">
        <v>173</v>
      </c>
      <c r="R997">
        <v>1</v>
      </c>
      <c r="S997">
        <v>192</v>
      </c>
      <c r="T997">
        <v>201</v>
      </c>
      <c r="U997">
        <v>1</v>
      </c>
      <c r="V997">
        <f t="shared" si="30"/>
        <v>0</v>
      </c>
      <c r="X997">
        <f t="shared" si="31"/>
        <v>15662.5</v>
      </c>
    </row>
    <row r="998" spans="1:24">
      <c r="A998" s="1">
        <v>12</v>
      </c>
      <c r="B998">
        <v>48</v>
      </c>
      <c r="C998">
        <v>32</v>
      </c>
      <c r="D998">
        <v>49</v>
      </c>
      <c r="E998">
        <v>15672</v>
      </c>
      <c r="F998">
        <v>61</v>
      </c>
      <c r="G998">
        <v>73</v>
      </c>
      <c r="H998">
        <v>2</v>
      </c>
      <c r="I998">
        <v>93</v>
      </c>
      <c r="J998">
        <v>101</v>
      </c>
      <c r="K998">
        <v>2</v>
      </c>
      <c r="L998">
        <v>123</v>
      </c>
      <c r="M998">
        <v>23</v>
      </c>
      <c r="N998">
        <v>143</v>
      </c>
      <c r="O998">
        <v>152</v>
      </c>
      <c r="P998">
        <v>1</v>
      </c>
      <c r="Q998">
        <v>173</v>
      </c>
      <c r="R998">
        <v>1</v>
      </c>
      <c r="S998">
        <v>192</v>
      </c>
      <c r="T998">
        <v>201</v>
      </c>
      <c r="U998">
        <v>2</v>
      </c>
      <c r="V998">
        <f t="shared" si="30"/>
        <v>1</v>
      </c>
      <c r="X998">
        <f t="shared" si="31"/>
        <v>15764.5</v>
      </c>
    </row>
    <row r="999" spans="1:24">
      <c r="A999" s="1">
        <v>11</v>
      </c>
      <c r="B999">
        <v>36</v>
      </c>
      <c r="C999">
        <v>32</v>
      </c>
      <c r="D999">
        <v>410</v>
      </c>
      <c r="E999">
        <v>15857</v>
      </c>
      <c r="F999">
        <v>61</v>
      </c>
      <c r="G999">
        <v>71</v>
      </c>
      <c r="H999">
        <v>2</v>
      </c>
      <c r="I999">
        <v>91</v>
      </c>
      <c r="J999">
        <v>102</v>
      </c>
      <c r="K999">
        <v>3</v>
      </c>
      <c r="L999">
        <v>123</v>
      </c>
      <c r="M999">
        <v>43</v>
      </c>
      <c r="N999">
        <v>143</v>
      </c>
      <c r="O999">
        <v>152</v>
      </c>
      <c r="P999">
        <v>1</v>
      </c>
      <c r="Q999">
        <v>174</v>
      </c>
      <c r="R999">
        <v>1</v>
      </c>
      <c r="S999">
        <v>191</v>
      </c>
      <c r="T999">
        <v>201</v>
      </c>
      <c r="U999">
        <v>1</v>
      </c>
      <c r="V999">
        <f t="shared" si="30"/>
        <v>0</v>
      </c>
      <c r="X999">
        <f t="shared" si="31"/>
        <v>15901</v>
      </c>
    </row>
    <row r="1000" spans="1:24">
      <c r="A1000" s="1">
        <v>12</v>
      </c>
      <c r="B1000">
        <v>54</v>
      </c>
      <c r="C1000">
        <v>30</v>
      </c>
      <c r="D1000">
        <v>49</v>
      </c>
      <c r="E1000">
        <v>15945</v>
      </c>
      <c r="F1000">
        <v>61</v>
      </c>
      <c r="G1000">
        <v>72</v>
      </c>
      <c r="H1000">
        <v>3</v>
      </c>
      <c r="I1000">
        <v>93</v>
      </c>
      <c r="J1000">
        <v>101</v>
      </c>
      <c r="K1000">
        <v>4</v>
      </c>
      <c r="L1000">
        <v>124</v>
      </c>
      <c r="M1000">
        <v>58</v>
      </c>
      <c r="N1000">
        <v>143</v>
      </c>
      <c r="O1000">
        <v>151</v>
      </c>
      <c r="P1000">
        <v>1</v>
      </c>
      <c r="Q1000">
        <v>173</v>
      </c>
      <c r="R1000">
        <v>1</v>
      </c>
      <c r="S1000">
        <v>192</v>
      </c>
      <c r="T1000">
        <v>201</v>
      </c>
      <c r="U1000">
        <v>2</v>
      </c>
      <c r="V1000">
        <f t="shared" si="30"/>
        <v>1</v>
      </c>
      <c r="X1000">
        <f t="shared" si="31"/>
        <v>17184.5</v>
      </c>
    </row>
    <row r="1001" spans="1:24">
      <c r="A1001" s="1">
        <v>12</v>
      </c>
      <c r="B1001">
        <v>48</v>
      </c>
      <c r="C1001">
        <v>30</v>
      </c>
      <c r="D1001">
        <v>410</v>
      </c>
      <c r="E1001">
        <v>18424</v>
      </c>
      <c r="F1001">
        <v>61</v>
      </c>
      <c r="G1001">
        <v>73</v>
      </c>
      <c r="H1001">
        <v>1</v>
      </c>
      <c r="I1001">
        <v>92</v>
      </c>
      <c r="J1001">
        <v>101</v>
      </c>
      <c r="K1001">
        <v>2</v>
      </c>
      <c r="L1001">
        <v>122</v>
      </c>
      <c r="M1001">
        <v>32</v>
      </c>
      <c r="N1001">
        <v>141</v>
      </c>
      <c r="O1001">
        <v>152</v>
      </c>
      <c r="P1001">
        <v>1</v>
      </c>
      <c r="Q1001">
        <v>174</v>
      </c>
      <c r="R1001">
        <v>1</v>
      </c>
      <c r="S1001">
        <v>192</v>
      </c>
      <c r="T1001">
        <v>202</v>
      </c>
      <c r="U1001">
        <v>2</v>
      </c>
      <c r="V1001">
        <f t="shared" si="30"/>
        <v>1</v>
      </c>
    </row>
  </sheetData>
  <autoFilter ref="A1:V1001"/>
  <sortState ref="A2:V1001">
    <sortCondition ref="E2:E100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8.875" defaultRowHeight="15"/>
  <sheetData>
    <row r="1" spans="1:27">
      <c r="A1" s="1">
        <v>11</v>
      </c>
      <c r="B1">
        <v>6</v>
      </c>
      <c r="C1">
        <v>34</v>
      </c>
      <c r="D1">
        <v>43</v>
      </c>
      <c r="E1">
        <v>1169</v>
      </c>
      <c r="F1">
        <v>65</v>
      </c>
      <c r="G1">
        <v>75</v>
      </c>
      <c r="H1">
        <v>4</v>
      </c>
      <c r="I1">
        <v>93</v>
      </c>
      <c r="J1">
        <v>101</v>
      </c>
      <c r="K1">
        <v>4</v>
      </c>
      <c r="L1">
        <v>121</v>
      </c>
      <c r="M1">
        <v>67</v>
      </c>
      <c r="N1">
        <v>143</v>
      </c>
      <c r="O1">
        <v>152</v>
      </c>
      <c r="P1">
        <v>2</v>
      </c>
      <c r="Q1">
        <v>173</v>
      </c>
      <c r="R1">
        <v>1</v>
      </c>
      <c r="S1">
        <v>192</v>
      </c>
      <c r="T1">
        <v>201</v>
      </c>
      <c r="U1">
        <v>1</v>
      </c>
      <c r="V1">
        <f>U1-1</f>
        <v>0</v>
      </c>
      <c r="Y1" s="1"/>
      <c r="AA1">
        <v>34</v>
      </c>
    </row>
    <row r="2" spans="1:27">
      <c r="A2" s="1">
        <v>12</v>
      </c>
      <c r="B2">
        <v>48</v>
      </c>
      <c r="C2">
        <v>32</v>
      </c>
      <c r="D2">
        <v>43</v>
      </c>
      <c r="E2">
        <v>5951</v>
      </c>
      <c r="F2">
        <v>61</v>
      </c>
      <c r="G2">
        <v>73</v>
      </c>
      <c r="H2">
        <v>2</v>
      </c>
      <c r="I2">
        <v>92</v>
      </c>
      <c r="J2">
        <v>101</v>
      </c>
      <c r="K2">
        <v>2</v>
      </c>
      <c r="L2">
        <v>121</v>
      </c>
      <c r="M2">
        <v>22</v>
      </c>
      <c r="N2">
        <v>143</v>
      </c>
      <c r="O2">
        <v>152</v>
      </c>
      <c r="P2">
        <v>1</v>
      </c>
      <c r="Q2">
        <v>173</v>
      </c>
      <c r="R2">
        <v>1</v>
      </c>
      <c r="S2">
        <v>191</v>
      </c>
      <c r="T2">
        <v>201</v>
      </c>
      <c r="U2">
        <v>2</v>
      </c>
      <c r="V2">
        <f t="shared" ref="V2:V65" si="0">U2-1</f>
        <v>1</v>
      </c>
      <c r="Y2" s="1"/>
      <c r="AA2">
        <v>32</v>
      </c>
    </row>
    <row r="3" spans="1:27">
      <c r="A3" s="1">
        <v>14</v>
      </c>
      <c r="B3">
        <v>12</v>
      </c>
      <c r="C3">
        <v>34</v>
      </c>
      <c r="D3">
        <v>46</v>
      </c>
      <c r="E3">
        <v>2096</v>
      </c>
      <c r="F3">
        <v>61</v>
      </c>
      <c r="G3">
        <v>74</v>
      </c>
      <c r="H3">
        <v>2</v>
      </c>
      <c r="I3">
        <v>93</v>
      </c>
      <c r="J3">
        <v>101</v>
      </c>
      <c r="K3">
        <v>3</v>
      </c>
      <c r="L3">
        <v>121</v>
      </c>
      <c r="M3">
        <v>49</v>
      </c>
      <c r="N3">
        <v>143</v>
      </c>
      <c r="O3">
        <v>152</v>
      </c>
      <c r="P3">
        <v>1</v>
      </c>
      <c r="Q3">
        <v>172</v>
      </c>
      <c r="R3">
        <v>2</v>
      </c>
      <c r="S3">
        <v>191</v>
      </c>
      <c r="T3">
        <v>201</v>
      </c>
      <c r="U3">
        <v>1</v>
      </c>
      <c r="V3">
        <f t="shared" si="0"/>
        <v>0</v>
      </c>
      <c r="Y3" s="1"/>
      <c r="AA3">
        <v>34</v>
      </c>
    </row>
    <row r="4" spans="1:27">
      <c r="A4" s="1">
        <v>11</v>
      </c>
      <c r="B4">
        <v>42</v>
      </c>
      <c r="C4">
        <v>32</v>
      </c>
      <c r="D4">
        <v>42</v>
      </c>
      <c r="E4">
        <v>7882</v>
      </c>
      <c r="F4">
        <v>61</v>
      </c>
      <c r="G4">
        <v>74</v>
      </c>
      <c r="H4">
        <v>2</v>
      </c>
      <c r="I4">
        <v>93</v>
      </c>
      <c r="J4">
        <v>103</v>
      </c>
      <c r="K4">
        <v>4</v>
      </c>
      <c r="L4">
        <v>122</v>
      </c>
      <c r="M4">
        <v>45</v>
      </c>
      <c r="N4">
        <v>143</v>
      </c>
      <c r="O4">
        <v>153</v>
      </c>
      <c r="P4">
        <v>1</v>
      </c>
      <c r="Q4">
        <v>173</v>
      </c>
      <c r="R4">
        <v>2</v>
      </c>
      <c r="S4">
        <v>191</v>
      </c>
      <c r="T4">
        <v>201</v>
      </c>
      <c r="U4">
        <v>1</v>
      </c>
      <c r="V4">
        <f t="shared" si="0"/>
        <v>0</v>
      </c>
      <c r="Y4" s="1"/>
      <c r="AA4">
        <v>33</v>
      </c>
    </row>
    <row r="5" spans="1:27">
      <c r="A5" s="1">
        <v>11</v>
      </c>
      <c r="B5">
        <v>24</v>
      </c>
      <c r="C5">
        <v>33</v>
      </c>
      <c r="D5">
        <v>40</v>
      </c>
      <c r="E5">
        <v>4870</v>
      </c>
      <c r="F5">
        <v>61</v>
      </c>
      <c r="G5">
        <v>73</v>
      </c>
      <c r="H5">
        <v>3</v>
      </c>
      <c r="I5">
        <v>93</v>
      </c>
      <c r="J5">
        <v>101</v>
      </c>
      <c r="K5">
        <v>4</v>
      </c>
      <c r="L5">
        <v>124</v>
      </c>
      <c r="M5">
        <v>53</v>
      </c>
      <c r="N5">
        <v>143</v>
      </c>
      <c r="O5">
        <v>153</v>
      </c>
      <c r="P5">
        <v>2</v>
      </c>
      <c r="Q5">
        <v>173</v>
      </c>
      <c r="R5">
        <v>2</v>
      </c>
      <c r="S5">
        <v>191</v>
      </c>
      <c r="T5">
        <v>201</v>
      </c>
      <c r="U5">
        <v>2</v>
      </c>
      <c r="V5">
        <f t="shared" si="0"/>
        <v>1</v>
      </c>
      <c r="Y5" s="1"/>
      <c r="AA5">
        <v>30</v>
      </c>
    </row>
    <row r="6" spans="1:27">
      <c r="A6" s="1">
        <v>14</v>
      </c>
      <c r="B6">
        <v>36</v>
      </c>
      <c r="C6">
        <v>32</v>
      </c>
      <c r="D6">
        <v>46</v>
      </c>
      <c r="E6">
        <v>9055</v>
      </c>
      <c r="F6">
        <v>65</v>
      </c>
      <c r="G6">
        <v>73</v>
      </c>
      <c r="H6">
        <v>2</v>
      </c>
      <c r="I6">
        <v>93</v>
      </c>
      <c r="J6">
        <v>101</v>
      </c>
      <c r="K6">
        <v>4</v>
      </c>
      <c r="L6">
        <v>124</v>
      </c>
      <c r="M6">
        <v>35</v>
      </c>
      <c r="N6">
        <v>143</v>
      </c>
      <c r="O6">
        <v>153</v>
      </c>
      <c r="P6">
        <v>1</v>
      </c>
      <c r="Q6">
        <v>172</v>
      </c>
      <c r="R6">
        <v>2</v>
      </c>
      <c r="S6">
        <v>192</v>
      </c>
      <c r="T6">
        <v>201</v>
      </c>
      <c r="U6">
        <v>1</v>
      </c>
      <c r="V6">
        <f t="shared" si="0"/>
        <v>0</v>
      </c>
      <c r="AA6">
        <v>31</v>
      </c>
    </row>
    <row r="7" spans="1:27">
      <c r="A7" s="1">
        <v>14</v>
      </c>
      <c r="B7">
        <v>24</v>
      </c>
      <c r="C7">
        <v>32</v>
      </c>
      <c r="D7">
        <v>42</v>
      </c>
      <c r="E7">
        <v>2835</v>
      </c>
      <c r="F7">
        <v>63</v>
      </c>
      <c r="G7">
        <v>75</v>
      </c>
      <c r="H7">
        <v>3</v>
      </c>
      <c r="I7">
        <v>93</v>
      </c>
      <c r="J7">
        <v>101</v>
      </c>
      <c r="K7">
        <v>4</v>
      </c>
      <c r="L7">
        <v>122</v>
      </c>
      <c r="M7">
        <v>53</v>
      </c>
      <c r="N7">
        <v>143</v>
      </c>
      <c r="O7">
        <v>152</v>
      </c>
      <c r="P7">
        <v>1</v>
      </c>
      <c r="Q7">
        <v>173</v>
      </c>
      <c r="R7">
        <v>1</v>
      </c>
      <c r="S7">
        <v>191</v>
      </c>
      <c r="T7">
        <v>201</v>
      </c>
      <c r="U7">
        <v>1</v>
      </c>
      <c r="V7">
        <f t="shared" si="0"/>
        <v>0</v>
      </c>
    </row>
    <row r="8" spans="1:27">
      <c r="A8" s="1">
        <v>12</v>
      </c>
      <c r="B8">
        <v>36</v>
      </c>
      <c r="C8">
        <v>32</v>
      </c>
      <c r="D8">
        <v>41</v>
      </c>
      <c r="E8">
        <v>6948</v>
      </c>
      <c r="F8">
        <v>61</v>
      </c>
      <c r="G8">
        <v>73</v>
      </c>
      <c r="H8">
        <v>2</v>
      </c>
      <c r="I8">
        <v>93</v>
      </c>
      <c r="J8">
        <v>101</v>
      </c>
      <c r="K8">
        <v>2</v>
      </c>
      <c r="L8">
        <v>123</v>
      </c>
      <c r="M8">
        <v>35</v>
      </c>
      <c r="N8">
        <v>143</v>
      </c>
      <c r="O8">
        <v>151</v>
      </c>
      <c r="P8">
        <v>1</v>
      </c>
      <c r="Q8">
        <v>174</v>
      </c>
      <c r="R8">
        <v>1</v>
      </c>
      <c r="S8">
        <v>192</v>
      </c>
      <c r="T8">
        <v>201</v>
      </c>
      <c r="U8">
        <v>1</v>
      </c>
      <c r="V8">
        <f t="shared" si="0"/>
        <v>0</v>
      </c>
    </row>
    <row r="9" spans="1:27">
      <c r="A9" s="1">
        <v>14</v>
      </c>
      <c r="B9">
        <v>12</v>
      </c>
      <c r="C9">
        <v>32</v>
      </c>
      <c r="D9">
        <v>43</v>
      </c>
      <c r="E9">
        <v>3059</v>
      </c>
      <c r="F9">
        <v>64</v>
      </c>
      <c r="G9">
        <v>74</v>
      </c>
      <c r="H9">
        <v>2</v>
      </c>
      <c r="I9">
        <v>91</v>
      </c>
      <c r="J9">
        <v>101</v>
      </c>
      <c r="K9">
        <v>4</v>
      </c>
      <c r="L9">
        <v>121</v>
      </c>
      <c r="M9">
        <v>61</v>
      </c>
      <c r="N9">
        <v>143</v>
      </c>
      <c r="O9">
        <v>152</v>
      </c>
      <c r="P9">
        <v>1</v>
      </c>
      <c r="Q9">
        <v>172</v>
      </c>
      <c r="R9">
        <v>1</v>
      </c>
      <c r="S9">
        <v>191</v>
      </c>
      <c r="T9">
        <v>201</v>
      </c>
      <c r="U9">
        <v>1</v>
      </c>
      <c r="V9">
        <f t="shared" si="0"/>
        <v>0</v>
      </c>
    </row>
    <row r="10" spans="1:27">
      <c r="A10" s="1">
        <v>12</v>
      </c>
      <c r="B10">
        <v>30</v>
      </c>
      <c r="C10">
        <v>34</v>
      </c>
      <c r="D10">
        <v>40</v>
      </c>
      <c r="E10">
        <v>5234</v>
      </c>
      <c r="F10">
        <v>61</v>
      </c>
      <c r="G10">
        <v>71</v>
      </c>
      <c r="H10">
        <v>4</v>
      </c>
      <c r="I10">
        <v>94</v>
      </c>
      <c r="J10">
        <v>101</v>
      </c>
      <c r="K10">
        <v>2</v>
      </c>
      <c r="L10">
        <v>123</v>
      </c>
      <c r="M10">
        <v>28</v>
      </c>
      <c r="N10">
        <v>143</v>
      </c>
      <c r="O10">
        <v>152</v>
      </c>
      <c r="P10">
        <v>2</v>
      </c>
      <c r="Q10">
        <v>174</v>
      </c>
      <c r="R10">
        <v>1</v>
      </c>
      <c r="S10">
        <v>191</v>
      </c>
      <c r="T10">
        <v>201</v>
      </c>
      <c r="U10">
        <v>2</v>
      </c>
      <c r="V10">
        <f t="shared" si="0"/>
        <v>1</v>
      </c>
    </row>
    <row r="11" spans="1:27">
      <c r="A11" s="1">
        <v>12</v>
      </c>
      <c r="B11">
        <v>12</v>
      </c>
      <c r="C11">
        <v>32</v>
      </c>
      <c r="D11">
        <v>40</v>
      </c>
      <c r="E11">
        <v>1295</v>
      </c>
      <c r="F11">
        <v>61</v>
      </c>
      <c r="G11">
        <v>72</v>
      </c>
      <c r="H11">
        <v>3</v>
      </c>
      <c r="I11">
        <v>92</v>
      </c>
      <c r="J11">
        <v>101</v>
      </c>
      <c r="K11">
        <v>1</v>
      </c>
      <c r="L11">
        <v>123</v>
      </c>
      <c r="M11">
        <v>25</v>
      </c>
      <c r="N11">
        <v>143</v>
      </c>
      <c r="O11">
        <v>151</v>
      </c>
      <c r="P11">
        <v>1</v>
      </c>
      <c r="Q11">
        <v>173</v>
      </c>
      <c r="R11">
        <v>1</v>
      </c>
      <c r="S11">
        <v>191</v>
      </c>
      <c r="T11">
        <v>201</v>
      </c>
      <c r="U11">
        <v>2</v>
      </c>
      <c r="V11">
        <f t="shared" si="0"/>
        <v>1</v>
      </c>
    </row>
    <row r="12" spans="1:27">
      <c r="A12" s="1">
        <v>11</v>
      </c>
      <c r="B12">
        <v>48</v>
      </c>
      <c r="C12">
        <v>32</v>
      </c>
      <c r="D12">
        <v>49</v>
      </c>
      <c r="E12">
        <v>4308</v>
      </c>
      <c r="F12">
        <v>61</v>
      </c>
      <c r="G12">
        <v>72</v>
      </c>
      <c r="H12">
        <v>3</v>
      </c>
      <c r="I12">
        <v>92</v>
      </c>
      <c r="J12">
        <v>101</v>
      </c>
      <c r="K12">
        <v>4</v>
      </c>
      <c r="L12">
        <v>122</v>
      </c>
      <c r="M12">
        <v>24</v>
      </c>
      <c r="N12">
        <v>143</v>
      </c>
      <c r="O12">
        <v>151</v>
      </c>
      <c r="P12">
        <v>1</v>
      </c>
      <c r="Q12">
        <v>173</v>
      </c>
      <c r="R12">
        <v>1</v>
      </c>
      <c r="S12">
        <v>191</v>
      </c>
      <c r="T12">
        <v>201</v>
      </c>
      <c r="U12">
        <v>2</v>
      </c>
      <c r="V12">
        <f t="shared" si="0"/>
        <v>1</v>
      </c>
    </row>
    <row r="13" spans="1:27">
      <c r="A13" s="1">
        <v>12</v>
      </c>
      <c r="B13">
        <v>12</v>
      </c>
      <c r="C13">
        <v>32</v>
      </c>
      <c r="D13">
        <v>43</v>
      </c>
      <c r="E13">
        <v>1567</v>
      </c>
      <c r="F13">
        <v>61</v>
      </c>
      <c r="G13">
        <v>73</v>
      </c>
      <c r="H13">
        <v>1</v>
      </c>
      <c r="I13">
        <v>92</v>
      </c>
      <c r="J13">
        <v>101</v>
      </c>
      <c r="K13">
        <v>1</v>
      </c>
      <c r="L13">
        <v>123</v>
      </c>
      <c r="M13">
        <v>22</v>
      </c>
      <c r="N13">
        <v>143</v>
      </c>
      <c r="O13">
        <v>152</v>
      </c>
      <c r="P13">
        <v>1</v>
      </c>
      <c r="Q13">
        <v>173</v>
      </c>
      <c r="R13">
        <v>1</v>
      </c>
      <c r="S13">
        <v>192</v>
      </c>
      <c r="T13">
        <v>201</v>
      </c>
      <c r="U13">
        <v>1</v>
      </c>
      <c r="V13">
        <f t="shared" si="0"/>
        <v>0</v>
      </c>
    </row>
    <row r="14" spans="1:27">
      <c r="A14" s="1">
        <v>11</v>
      </c>
      <c r="B14">
        <v>24</v>
      </c>
      <c r="C14">
        <v>34</v>
      </c>
      <c r="D14">
        <v>40</v>
      </c>
      <c r="E14">
        <v>1199</v>
      </c>
      <c r="F14">
        <v>61</v>
      </c>
      <c r="G14">
        <v>75</v>
      </c>
      <c r="H14">
        <v>4</v>
      </c>
      <c r="I14">
        <v>93</v>
      </c>
      <c r="J14">
        <v>101</v>
      </c>
      <c r="K14">
        <v>4</v>
      </c>
      <c r="L14">
        <v>123</v>
      </c>
      <c r="M14">
        <v>60</v>
      </c>
      <c r="N14">
        <v>143</v>
      </c>
      <c r="O14">
        <v>152</v>
      </c>
      <c r="P14">
        <v>2</v>
      </c>
      <c r="Q14">
        <v>172</v>
      </c>
      <c r="R14">
        <v>1</v>
      </c>
      <c r="S14">
        <v>191</v>
      </c>
      <c r="T14">
        <v>201</v>
      </c>
      <c r="U14">
        <v>2</v>
      </c>
      <c r="V14">
        <f t="shared" si="0"/>
        <v>1</v>
      </c>
    </row>
    <row r="15" spans="1:27">
      <c r="A15" s="1">
        <v>11</v>
      </c>
      <c r="B15">
        <v>15</v>
      </c>
      <c r="C15">
        <v>32</v>
      </c>
      <c r="D15">
        <v>40</v>
      </c>
      <c r="E15">
        <v>1403</v>
      </c>
      <c r="F15">
        <v>61</v>
      </c>
      <c r="G15">
        <v>73</v>
      </c>
      <c r="H15">
        <v>2</v>
      </c>
      <c r="I15">
        <v>92</v>
      </c>
      <c r="J15">
        <v>101</v>
      </c>
      <c r="K15">
        <v>4</v>
      </c>
      <c r="L15">
        <v>123</v>
      </c>
      <c r="M15">
        <v>28</v>
      </c>
      <c r="N15">
        <v>143</v>
      </c>
      <c r="O15">
        <v>151</v>
      </c>
      <c r="P15">
        <v>1</v>
      </c>
      <c r="Q15">
        <v>173</v>
      </c>
      <c r="R15">
        <v>1</v>
      </c>
      <c r="S15">
        <v>191</v>
      </c>
      <c r="T15">
        <v>201</v>
      </c>
      <c r="U15">
        <v>1</v>
      </c>
      <c r="V15">
        <f t="shared" si="0"/>
        <v>0</v>
      </c>
    </row>
    <row r="16" spans="1:27">
      <c r="A16" s="1">
        <v>11</v>
      </c>
      <c r="B16">
        <v>24</v>
      </c>
      <c r="C16">
        <v>32</v>
      </c>
      <c r="D16">
        <v>43</v>
      </c>
      <c r="E16">
        <v>1282</v>
      </c>
      <c r="F16">
        <v>62</v>
      </c>
      <c r="G16">
        <v>73</v>
      </c>
      <c r="H16">
        <v>4</v>
      </c>
      <c r="I16">
        <v>92</v>
      </c>
      <c r="J16">
        <v>101</v>
      </c>
      <c r="K16">
        <v>2</v>
      </c>
      <c r="L16">
        <v>123</v>
      </c>
      <c r="M16">
        <v>32</v>
      </c>
      <c r="N16">
        <v>143</v>
      </c>
      <c r="O16">
        <v>152</v>
      </c>
      <c r="P16">
        <v>1</v>
      </c>
      <c r="Q16">
        <v>172</v>
      </c>
      <c r="R16">
        <v>1</v>
      </c>
      <c r="S16">
        <v>191</v>
      </c>
      <c r="T16">
        <v>201</v>
      </c>
      <c r="U16">
        <v>2</v>
      </c>
      <c r="V16">
        <f t="shared" si="0"/>
        <v>1</v>
      </c>
    </row>
    <row r="17" spans="1:22">
      <c r="A17" s="1">
        <v>14</v>
      </c>
      <c r="B17">
        <v>24</v>
      </c>
      <c r="C17">
        <v>34</v>
      </c>
      <c r="D17">
        <v>43</v>
      </c>
      <c r="E17">
        <v>2424</v>
      </c>
      <c r="F17">
        <v>65</v>
      </c>
      <c r="G17">
        <v>75</v>
      </c>
      <c r="H17">
        <v>4</v>
      </c>
      <c r="I17">
        <v>93</v>
      </c>
      <c r="J17">
        <v>101</v>
      </c>
      <c r="K17">
        <v>4</v>
      </c>
      <c r="L17">
        <v>122</v>
      </c>
      <c r="M17">
        <v>53</v>
      </c>
      <c r="N17">
        <v>143</v>
      </c>
      <c r="O17">
        <v>152</v>
      </c>
      <c r="P17">
        <v>2</v>
      </c>
      <c r="Q17">
        <v>173</v>
      </c>
      <c r="R17">
        <v>1</v>
      </c>
      <c r="S17">
        <v>191</v>
      </c>
      <c r="T17">
        <v>201</v>
      </c>
      <c r="U17">
        <v>1</v>
      </c>
      <c r="V17">
        <f t="shared" si="0"/>
        <v>0</v>
      </c>
    </row>
    <row r="18" spans="1:22">
      <c r="A18" s="1">
        <v>11</v>
      </c>
      <c r="B18">
        <v>30</v>
      </c>
      <c r="C18">
        <v>30</v>
      </c>
      <c r="D18">
        <v>49</v>
      </c>
      <c r="E18">
        <v>8072</v>
      </c>
      <c r="F18">
        <v>65</v>
      </c>
      <c r="G18">
        <v>72</v>
      </c>
      <c r="H18">
        <v>2</v>
      </c>
      <c r="I18">
        <v>93</v>
      </c>
      <c r="J18">
        <v>101</v>
      </c>
      <c r="K18">
        <v>3</v>
      </c>
      <c r="L18">
        <v>123</v>
      </c>
      <c r="M18">
        <v>25</v>
      </c>
      <c r="N18">
        <v>141</v>
      </c>
      <c r="O18">
        <v>152</v>
      </c>
      <c r="P18">
        <v>3</v>
      </c>
      <c r="Q18">
        <v>173</v>
      </c>
      <c r="R18">
        <v>1</v>
      </c>
      <c r="S18">
        <v>191</v>
      </c>
      <c r="T18">
        <v>201</v>
      </c>
      <c r="U18">
        <v>1</v>
      </c>
      <c r="V18">
        <f t="shared" si="0"/>
        <v>0</v>
      </c>
    </row>
    <row r="19" spans="1:22">
      <c r="A19" s="1">
        <v>12</v>
      </c>
      <c r="B19">
        <v>24</v>
      </c>
      <c r="C19">
        <v>32</v>
      </c>
      <c r="D19">
        <v>41</v>
      </c>
      <c r="E19">
        <v>12579</v>
      </c>
      <c r="F19">
        <v>61</v>
      </c>
      <c r="G19">
        <v>75</v>
      </c>
      <c r="H19">
        <v>4</v>
      </c>
      <c r="I19">
        <v>92</v>
      </c>
      <c r="J19">
        <v>101</v>
      </c>
      <c r="K19">
        <v>2</v>
      </c>
      <c r="L19">
        <v>124</v>
      </c>
      <c r="M19">
        <v>44</v>
      </c>
      <c r="N19">
        <v>143</v>
      </c>
      <c r="O19">
        <v>153</v>
      </c>
      <c r="P19">
        <v>1</v>
      </c>
      <c r="Q19">
        <v>174</v>
      </c>
      <c r="R19">
        <v>1</v>
      </c>
      <c r="S19">
        <v>192</v>
      </c>
      <c r="T19">
        <v>201</v>
      </c>
      <c r="U19">
        <v>2</v>
      </c>
      <c r="V19">
        <f t="shared" si="0"/>
        <v>1</v>
      </c>
    </row>
    <row r="20" spans="1:22">
      <c r="A20" s="1">
        <v>14</v>
      </c>
      <c r="B20">
        <v>24</v>
      </c>
      <c r="C20">
        <v>32</v>
      </c>
      <c r="D20">
        <v>43</v>
      </c>
      <c r="E20">
        <v>3430</v>
      </c>
      <c r="F20">
        <v>63</v>
      </c>
      <c r="G20">
        <v>75</v>
      </c>
      <c r="H20">
        <v>3</v>
      </c>
      <c r="I20">
        <v>93</v>
      </c>
      <c r="J20">
        <v>101</v>
      </c>
      <c r="K20">
        <v>2</v>
      </c>
      <c r="L20">
        <v>123</v>
      </c>
      <c r="M20">
        <v>31</v>
      </c>
      <c r="N20">
        <v>143</v>
      </c>
      <c r="O20">
        <v>152</v>
      </c>
      <c r="P20">
        <v>1</v>
      </c>
      <c r="Q20">
        <v>173</v>
      </c>
      <c r="R20">
        <v>2</v>
      </c>
      <c r="S20">
        <v>192</v>
      </c>
      <c r="T20">
        <v>201</v>
      </c>
      <c r="U20">
        <v>1</v>
      </c>
      <c r="V20">
        <f t="shared" si="0"/>
        <v>0</v>
      </c>
    </row>
    <row r="21" spans="1:22">
      <c r="A21" s="1">
        <v>14</v>
      </c>
      <c r="B21">
        <v>9</v>
      </c>
      <c r="C21">
        <v>34</v>
      </c>
      <c r="D21">
        <v>40</v>
      </c>
      <c r="E21">
        <v>2134</v>
      </c>
      <c r="F21">
        <v>61</v>
      </c>
      <c r="G21">
        <v>73</v>
      </c>
      <c r="H21">
        <v>4</v>
      </c>
      <c r="I21">
        <v>93</v>
      </c>
      <c r="J21">
        <v>101</v>
      </c>
      <c r="K21">
        <v>4</v>
      </c>
      <c r="L21">
        <v>123</v>
      </c>
      <c r="M21">
        <v>48</v>
      </c>
      <c r="N21">
        <v>143</v>
      </c>
      <c r="O21">
        <v>152</v>
      </c>
      <c r="P21">
        <v>3</v>
      </c>
      <c r="Q21">
        <v>173</v>
      </c>
      <c r="R21">
        <v>1</v>
      </c>
      <c r="S21">
        <v>192</v>
      </c>
      <c r="T21">
        <v>201</v>
      </c>
      <c r="U21">
        <v>1</v>
      </c>
      <c r="V21">
        <f t="shared" si="0"/>
        <v>0</v>
      </c>
    </row>
    <row r="22" spans="1:22">
      <c r="A22" s="1">
        <v>11</v>
      </c>
      <c r="B22">
        <v>6</v>
      </c>
      <c r="C22">
        <v>32</v>
      </c>
      <c r="D22">
        <v>43</v>
      </c>
      <c r="E22">
        <v>2647</v>
      </c>
      <c r="F22">
        <v>63</v>
      </c>
      <c r="G22">
        <v>73</v>
      </c>
      <c r="H22">
        <v>2</v>
      </c>
      <c r="I22">
        <v>93</v>
      </c>
      <c r="J22">
        <v>101</v>
      </c>
      <c r="K22">
        <v>3</v>
      </c>
      <c r="L22">
        <v>121</v>
      </c>
      <c r="M22">
        <v>44</v>
      </c>
      <c r="N22">
        <v>143</v>
      </c>
      <c r="O22">
        <v>151</v>
      </c>
      <c r="P22">
        <v>1</v>
      </c>
      <c r="Q22">
        <v>173</v>
      </c>
      <c r="R22">
        <v>2</v>
      </c>
      <c r="S22">
        <v>191</v>
      </c>
      <c r="T22">
        <v>201</v>
      </c>
      <c r="U22">
        <v>1</v>
      </c>
      <c r="V22">
        <f t="shared" si="0"/>
        <v>0</v>
      </c>
    </row>
    <row r="23" spans="1:22">
      <c r="A23" s="1">
        <v>11</v>
      </c>
      <c r="B23">
        <v>10</v>
      </c>
      <c r="C23">
        <v>34</v>
      </c>
      <c r="D23">
        <v>40</v>
      </c>
      <c r="E23">
        <v>2241</v>
      </c>
      <c r="F23">
        <v>61</v>
      </c>
      <c r="G23">
        <v>72</v>
      </c>
      <c r="H23">
        <v>1</v>
      </c>
      <c r="I23">
        <v>93</v>
      </c>
      <c r="J23">
        <v>101</v>
      </c>
      <c r="K23">
        <v>3</v>
      </c>
      <c r="L23">
        <v>121</v>
      </c>
      <c r="M23">
        <v>48</v>
      </c>
      <c r="N23">
        <v>143</v>
      </c>
      <c r="O23">
        <v>151</v>
      </c>
      <c r="P23">
        <v>2</v>
      </c>
      <c r="Q23">
        <v>172</v>
      </c>
      <c r="R23">
        <v>2</v>
      </c>
      <c r="S23">
        <v>191</v>
      </c>
      <c r="T23">
        <v>202</v>
      </c>
      <c r="U23">
        <v>1</v>
      </c>
      <c r="V23">
        <f t="shared" si="0"/>
        <v>0</v>
      </c>
    </row>
    <row r="24" spans="1:22">
      <c r="A24" s="1">
        <v>12</v>
      </c>
      <c r="B24">
        <v>12</v>
      </c>
      <c r="C24">
        <v>34</v>
      </c>
      <c r="D24">
        <v>41</v>
      </c>
      <c r="E24">
        <v>1804</v>
      </c>
      <c r="F24">
        <v>62</v>
      </c>
      <c r="G24">
        <v>72</v>
      </c>
      <c r="H24">
        <v>3</v>
      </c>
      <c r="I24">
        <v>93</v>
      </c>
      <c r="J24">
        <v>101</v>
      </c>
      <c r="K24">
        <v>4</v>
      </c>
      <c r="L24">
        <v>122</v>
      </c>
      <c r="M24">
        <v>44</v>
      </c>
      <c r="N24">
        <v>143</v>
      </c>
      <c r="O24">
        <v>152</v>
      </c>
      <c r="P24">
        <v>1</v>
      </c>
      <c r="Q24">
        <v>173</v>
      </c>
      <c r="R24">
        <v>1</v>
      </c>
      <c r="S24">
        <v>191</v>
      </c>
      <c r="T24">
        <v>201</v>
      </c>
      <c r="U24">
        <v>1</v>
      </c>
      <c r="V24">
        <f t="shared" si="0"/>
        <v>0</v>
      </c>
    </row>
    <row r="25" spans="1:22">
      <c r="A25" s="1">
        <v>14</v>
      </c>
      <c r="B25">
        <v>10</v>
      </c>
      <c r="C25">
        <v>34</v>
      </c>
      <c r="D25">
        <v>42</v>
      </c>
      <c r="E25">
        <v>2069</v>
      </c>
      <c r="F25">
        <v>65</v>
      </c>
      <c r="G25">
        <v>73</v>
      </c>
      <c r="H25">
        <v>2</v>
      </c>
      <c r="I25">
        <v>94</v>
      </c>
      <c r="J25">
        <v>101</v>
      </c>
      <c r="K25">
        <v>1</v>
      </c>
      <c r="L25">
        <v>123</v>
      </c>
      <c r="M25">
        <v>26</v>
      </c>
      <c r="N25">
        <v>143</v>
      </c>
      <c r="O25">
        <v>152</v>
      </c>
      <c r="P25">
        <v>2</v>
      </c>
      <c r="Q25">
        <v>173</v>
      </c>
      <c r="R25">
        <v>1</v>
      </c>
      <c r="S25">
        <v>191</v>
      </c>
      <c r="T25">
        <v>202</v>
      </c>
      <c r="U25">
        <v>1</v>
      </c>
      <c r="V25">
        <f t="shared" si="0"/>
        <v>0</v>
      </c>
    </row>
    <row r="26" spans="1:22">
      <c r="A26" s="1">
        <v>11</v>
      </c>
      <c r="B26">
        <v>6</v>
      </c>
      <c r="C26">
        <v>32</v>
      </c>
      <c r="D26">
        <v>42</v>
      </c>
      <c r="E26">
        <v>1374</v>
      </c>
      <c r="F26">
        <v>61</v>
      </c>
      <c r="G26">
        <v>73</v>
      </c>
      <c r="H26">
        <v>1</v>
      </c>
      <c r="I26">
        <v>93</v>
      </c>
      <c r="J26">
        <v>101</v>
      </c>
      <c r="K26">
        <v>2</v>
      </c>
      <c r="L26">
        <v>121</v>
      </c>
      <c r="M26">
        <v>36</v>
      </c>
      <c r="N26">
        <v>141</v>
      </c>
      <c r="O26">
        <v>152</v>
      </c>
      <c r="P26">
        <v>1</v>
      </c>
      <c r="Q26">
        <v>172</v>
      </c>
      <c r="R26">
        <v>1</v>
      </c>
      <c r="S26">
        <v>192</v>
      </c>
      <c r="T26">
        <v>201</v>
      </c>
      <c r="U26">
        <v>1</v>
      </c>
      <c r="V26">
        <f t="shared" si="0"/>
        <v>0</v>
      </c>
    </row>
    <row r="27" spans="1:22">
      <c r="A27" s="1">
        <v>14</v>
      </c>
      <c r="B27">
        <v>6</v>
      </c>
      <c r="C27">
        <v>30</v>
      </c>
      <c r="D27">
        <v>43</v>
      </c>
      <c r="E27">
        <v>426</v>
      </c>
      <c r="F27">
        <v>61</v>
      </c>
      <c r="G27">
        <v>75</v>
      </c>
      <c r="H27">
        <v>4</v>
      </c>
      <c r="I27">
        <v>94</v>
      </c>
      <c r="J27">
        <v>101</v>
      </c>
      <c r="K27">
        <v>4</v>
      </c>
      <c r="L27">
        <v>123</v>
      </c>
      <c r="M27">
        <v>39</v>
      </c>
      <c r="N27">
        <v>143</v>
      </c>
      <c r="O27">
        <v>152</v>
      </c>
      <c r="P27">
        <v>1</v>
      </c>
      <c r="Q27">
        <v>172</v>
      </c>
      <c r="R27">
        <v>1</v>
      </c>
      <c r="S27">
        <v>191</v>
      </c>
      <c r="T27">
        <v>201</v>
      </c>
      <c r="U27">
        <v>1</v>
      </c>
      <c r="V27">
        <f t="shared" si="0"/>
        <v>0</v>
      </c>
    </row>
    <row r="28" spans="1:22">
      <c r="A28" s="1">
        <v>13</v>
      </c>
      <c r="B28">
        <v>12</v>
      </c>
      <c r="C28">
        <v>31</v>
      </c>
      <c r="D28">
        <v>43</v>
      </c>
      <c r="E28">
        <v>409</v>
      </c>
      <c r="F28">
        <v>64</v>
      </c>
      <c r="G28">
        <v>73</v>
      </c>
      <c r="H28">
        <v>3</v>
      </c>
      <c r="I28">
        <v>92</v>
      </c>
      <c r="J28">
        <v>101</v>
      </c>
      <c r="K28">
        <v>3</v>
      </c>
      <c r="L28">
        <v>121</v>
      </c>
      <c r="M28">
        <v>42</v>
      </c>
      <c r="N28">
        <v>143</v>
      </c>
      <c r="O28">
        <v>151</v>
      </c>
      <c r="P28">
        <v>2</v>
      </c>
      <c r="Q28">
        <v>173</v>
      </c>
      <c r="R28">
        <v>1</v>
      </c>
      <c r="S28">
        <v>191</v>
      </c>
      <c r="T28">
        <v>201</v>
      </c>
      <c r="U28">
        <v>1</v>
      </c>
      <c r="V28">
        <f t="shared" si="0"/>
        <v>0</v>
      </c>
    </row>
    <row r="29" spans="1:22">
      <c r="A29" s="1">
        <v>12</v>
      </c>
      <c r="B29">
        <v>7</v>
      </c>
      <c r="C29">
        <v>32</v>
      </c>
      <c r="D29">
        <v>43</v>
      </c>
      <c r="E29">
        <v>2415</v>
      </c>
      <c r="F29">
        <v>61</v>
      </c>
      <c r="G29">
        <v>73</v>
      </c>
      <c r="H29">
        <v>3</v>
      </c>
      <c r="I29">
        <v>93</v>
      </c>
      <c r="J29">
        <v>103</v>
      </c>
      <c r="K29">
        <v>2</v>
      </c>
      <c r="L29">
        <v>121</v>
      </c>
      <c r="M29">
        <v>34</v>
      </c>
      <c r="N29">
        <v>143</v>
      </c>
      <c r="O29">
        <v>152</v>
      </c>
      <c r="P29">
        <v>1</v>
      </c>
      <c r="Q29">
        <v>173</v>
      </c>
      <c r="R29">
        <v>1</v>
      </c>
      <c r="S29">
        <v>191</v>
      </c>
      <c r="T29">
        <v>201</v>
      </c>
      <c r="U29">
        <v>1</v>
      </c>
      <c r="V29">
        <f t="shared" si="0"/>
        <v>0</v>
      </c>
    </row>
    <row r="30" spans="1:22">
      <c r="A30" s="1">
        <v>11</v>
      </c>
      <c r="B30">
        <v>60</v>
      </c>
      <c r="C30">
        <v>33</v>
      </c>
      <c r="D30">
        <v>49</v>
      </c>
      <c r="E30">
        <v>6836</v>
      </c>
      <c r="F30">
        <v>61</v>
      </c>
      <c r="G30">
        <v>75</v>
      </c>
      <c r="H30">
        <v>3</v>
      </c>
      <c r="I30">
        <v>93</v>
      </c>
      <c r="J30">
        <v>101</v>
      </c>
      <c r="K30">
        <v>4</v>
      </c>
      <c r="L30">
        <v>124</v>
      </c>
      <c r="M30">
        <v>63</v>
      </c>
      <c r="N30">
        <v>143</v>
      </c>
      <c r="O30">
        <v>152</v>
      </c>
      <c r="P30">
        <v>2</v>
      </c>
      <c r="Q30">
        <v>173</v>
      </c>
      <c r="R30">
        <v>1</v>
      </c>
      <c r="S30">
        <v>192</v>
      </c>
      <c r="T30">
        <v>201</v>
      </c>
      <c r="U30">
        <v>2</v>
      </c>
      <c r="V30">
        <f t="shared" si="0"/>
        <v>1</v>
      </c>
    </row>
    <row r="31" spans="1:22">
      <c r="A31" s="1">
        <v>12</v>
      </c>
      <c r="B31">
        <v>18</v>
      </c>
      <c r="C31">
        <v>32</v>
      </c>
      <c r="D31">
        <v>49</v>
      </c>
      <c r="E31">
        <v>1913</v>
      </c>
      <c r="F31">
        <v>64</v>
      </c>
      <c r="G31">
        <v>72</v>
      </c>
      <c r="H31">
        <v>3</v>
      </c>
      <c r="I31">
        <v>94</v>
      </c>
      <c r="J31">
        <v>101</v>
      </c>
      <c r="K31">
        <v>3</v>
      </c>
      <c r="L31">
        <v>121</v>
      </c>
      <c r="M31">
        <v>36</v>
      </c>
      <c r="N31">
        <v>141</v>
      </c>
      <c r="O31">
        <v>152</v>
      </c>
      <c r="P31">
        <v>1</v>
      </c>
      <c r="Q31">
        <v>173</v>
      </c>
      <c r="R31">
        <v>1</v>
      </c>
      <c r="S31">
        <v>192</v>
      </c>
      <c r="T31">
        <v>201</v>
      </c>
      <c r="U31">
        <v>1</v>
      </c>
      <c r="V31">
        <f t="shared" si="0"/>
        <v>0</v>
      </c>
    </row>
    <row r="32" spans="1:22">
      <c r="A32" s="1">
        <v>11</v>
      </c>
      <c r="B32">
        <v>24</v>
      </c>
      <c r="C32">
        <v>32</v>
      </c>
      <c r="D32">
        <v>42</v>
      </c>
      <c r="E32">
        <v>4020</v>
      </c>
      <c r="F32">
        <v>61</v>
      </c>
      <c r="G32">
        <v>73</v>
      </c>
      <c r="H32">
        <v>2</v>
      </c>
      <c r="I32">
        <v>93</v>
      </c>
      <c r="J32">
        <v>101</v>
      </c>
      <c r="K32">
        <v>2</v>
      </c>
      <c r="L32">
        <v>123</v>
      </c>
      <c r="M32">
        <v>27</v>
      </c>
      <c r="N32">
        <v>142</v>
      </c>
      <c r="O32">
        <v>152</v>
      </c>
      <c r="P32">
        <v>1</v>
      </c>
      <c r="Q32">
        <v>173</v>
      </c>
      <c r="R32">
        <v>1</v>
      </c>
      <c r="S32">
        <v>191</v>
      </c>
      <c r="T32">
        <v>201</v>
      </c>
      <c r="U32">
        <v>1</v>
      </c>
      <c r="V32">
        <f t="shared" si="0"/>
        <v>0</v>
      </c>
    </row>
    <row r="33" spans="1:22">
      <c r="A33" s="1">
        <v>12</v>
      </c>
      <c r="B33">
        <v>18</v>
      </c>
      <c r="C33">
        <v>32</v>
      </c>
      <c r="D33">
        <v>40</v>
      </c>
      <c r="E33">
        <v>5866</v>
      </c>
      <c r="F33">
        <v>62</v>
      </c>
      <c r="G33">
        <v>73</v>
      </c>
      <c r="H33">
        <v>2</v>
      </c>
      <c r="I33">
        <v>93</v>
      </c>
      <c r="J33">
        <v>101</v>
      </c>
      <c r="K33">
        <v>2</v>
      </c>
      <c r="L33">
        <v>123</v>
      </c>
      <c r="M33">
        <v>30</v>
      </c>
      <c r="N33">
        <v>143</v>
      </c>
      <c r="O33">
        <v>152</v>
      </c>
      <c r="P33">
        <v>2</v>
      </c>
      <c r="Q33">
        <v>173</v>
      </c>
      <c r="R33">
        <v>1</v>
      </c>
      <c r="S33">
        <v>192</v>
      </c>
      <c r="T33">
        <v>201</v>
      </c>
      <c r="U33">
        <v>1</v>
      </c>
      <c r="V33">
        <f t="shared" si="0"/>
        <v>0</v>
      </c>
    </row>
    <row r="34" spans="1:22">
      <c r="A34" s="1">
        <v>14</v>
      </c>
      <c r="B34">
        <v>12</v>
      </c>
      <c r="C34">
        <v>34</v>
      </c>
      <c r="D34">
        <v>49</v>
      </c>
      <c r="E34">
        <v>1264</v>
      </c>
      <c r="F34">
        <v>65</v>
      </c>
      <c r="G34">
        <v>75</v>
      </c>
      <c r="H34">
        <v>4</v>
      </c>
      <c r="I34">
        <v>93</v>
      </c>
      <c r="J34">
        <v>101</v>
      </c>
      <c r="K34">
        <v>4</v>
      </c>
      <c r="L34">
        <v>124</v>
      </c>
      <c r="M34">
        <v>57</v>
      </c>
      <c r="N34">
        <v>143</v>
      </c>
      <c r="O34">
        <v>151</v>
      </c>
      <c r="P34">
        <v>1</v>
      </c>
      <c r="Q34">
        <v>172</v>
      </c>
      <c r="R34">
        <v>1</v>
      </c>
      <c r="S34">
        <v>191</v>
      </c>
      <c r="T34">
        <v>201</v>
      </c>
      <c r="U34">
        <v>1</v>
      </c>
      <c r="V34">
        <f t="shared" si="0"/>
        <v>0</v>
      </c>
    </row>
    <row r="35" spans="1:22">
      <c r="A35" s="1">
        <v>13</v>
      </c>
      <c r="B35">
        <v>12</v>
      </c>
      <c r="C35">
        <v>32</v>
      </c>
      <c r="D35">
        <v>42</v>
      </c>
      <c r="E35">
        <v>1474</v>
      </c>
      <c r="F35">
        <v>61</v>
      </c>
      <c r="G35">
        <v>72</v>
      </c>
      <c r="H35">
        <v>4</v>
      </c>
      <c r="I35">
        <v>92</v>
      </c>
      <c r="J35">
        <v>101</v>
      </c>
      <c r="K35">
        <v>1</v>
      </c>
      <c r="L35">
        <v>122</v>
      </c>
      <c r="M35">
        <v>33</v>
      </c>
      <c r="N35">
        <v>141</v>
      </c>
      <c r="O35">
        <v>152</v>
      </c>
      <c r="P35">
        <v>1</v>
      </c>
      <c r="Q35">
        <v>174</v>
      </c>
      <c r="R35">
        <v>1</v>
      </c>
      <c r="S35">
        <v>192</v>
      </c>
      <c r="T35">
        <v>201</v>
      </c>
      <c r="U35">
        <v>1</v>
      </c>
      <c r="V35">
        <f t="shared" si="0"/>
        <v>0</v>
      </c>
    </row>
    <row r="36" spans="1:22">
      <c r="A36" s="1">
        <v>12</v>
      </c>
      <c r="B36">
        <v>45</v>
      </c>
      <c r="C36">
        <v>34</v>
      </c>
      <c r="D36">
        <v>43</v>
      </c>
      <c r="E36">
        <v>4746</v>
      </c>
      <c r="F36">
        <v>61</v>
      </c>
      <c r="G36">
        <v>72</v>
      </c>
      <c r="H36">
        <v>4</v>
      </c>
      <c r="I36">
        <v>93</v>
      </c>
      <c r="J36">
        <v>101</v>
      </c>
      <c r="K36">
        <v>2</v>
      </c>
      <c r="L36">
        <v>122</v>
      </c>
      <c r="M36">
        <v>25</v>
      </c>
      <c r="N36">
        <v>143</v>
      </c>
      <c r="O36">
        <v>152</v>
      </c>
      <c r="P36">
        <v>2</v>
      </c>
      <c r="Q36">
        <v>172</v>
      </c>
      <c r="R36">
        <v>1</v>
      </c>
      <c r="S36">
        <v>191</v>
      </c>
      <c r="T36">
        <v>201</v>
      </c>
      <c r="U36">
        <v>2</v>
      </c>
      <c r="V36">
        <f t="shared" si="0"/>
        <v>1</v>
      </c>
    </row>
    <row r="37" spans="1:22">
      <c r="A37" s="1">
        <v>14</v>
      </c>
      <c r="B37">
        <v>48</v>
      </c>
      <c r="C37">
        <v>34</v>
      </c>
      <c r="D37">
        <v>46</v>
      </c>
      <c r="E37">
        <v>6110</v>
      </c>
      <c r="F37">
        <v>61</v>
      </c>
      <c r="G37">
        <v>73</v>
      </c>
      <c r="H37">
        <v>1</v>
      </c>
      <c r="I37">
        <v>93</v>
      </c>
      <c r="J37">
        <v>101</v>
      </c>
      <c r="K37">
        <v>3</v>
      </c>
      <c r="L37">
        <v>124</v>
      </c>
      <c r="M37">
        <v>31</v>
      </c>
      <c r="N37">
        <v>141</v>
      </c>
      <c r="O37">
        <v>153</v>
      </c>
      <c r="P37">
        <v>1</v>
      </c>
      <c r="Q37">
        <v>173</v>
      </c>
      <c r="R37">
        <v>1</v>
      </c>
      <c r="S37">
        <v>192</v>
      </c>
      <c r="T37">
        <v>201</v>
      </c>
      <c r="U37">
        <v>1</v>
      </c>
      <c r="V37">
        <f t="shared" si="0"/>
        <v>0</v>
      </c>
    </row>
    <row r="38" spans="1:22">
      <c r="A38" s="1">
        <v>13</v>
      </c>
      <c r="B38">
        <v>18</v>
      </c>
      <c r="C38">
        <v>32</v>
      </c>
      <c r="D38">
        <v>43</v>
      </c>
      <c r="E38">
        <v>2100</v>
      </c>
      <c r="F38">
        <v>61</v>
      </c>
      <c r="G38">
        <v>73</v>
      </c>
      <c r="H38">
        <v>4</v>
      </c>
      <c r="I38">
        <v>93</v>
      </c>
      <c r="J38">
        <v>102</v>
      </c>
      <c r="K38">
        <v>2</v>
      </c>
      <c r="L38">
        <v>121</v>
      </c>
      <c r="M38">
        <v>37</v>
      </c>
      <c r="N38">
        <v>142</v>
      </c>
      <c r="O38">
        <v>152</v>
      </c>
      <c r="P38">
        <v>1</v>
      </c>
      <c r="Q38">
        <v>173</v>
      </c>
      <c r="R38">
        <v>1</v>
      </c>
      <c r="S38">
        <v>191</v>
      </c>
      <c r="T38">
        <v>201</v>
      </c>
      <c r="U38">
        <v>2</v>
      </c>
      <c r="V38">
        <f t="shared" si="0"/>
        <v>1</v>
      </c>
    </row>
    <row r="39" spans="1:22">
      <c r="A39" s="1">
        <v>13</v>
      </c>
      <c r="B39">
        <v>10</v>
      </c>
      <c r="C39">
        <v>32</v>
      </c>
      <c r="D39">
        <v>44</v>
      </c>
      <c r="E39">
        <v>1225</v>
      </c>
      <c r="F39">
        <v>61</v>
      </c>
      <c r="G39">
        <v>73</v>
      </c>
      <c r="H39">
        <v>2</v>
      </c>
      <c r="I39">
        <v>93</v>
      </c>
      <c r="J39">
        <v>101</v>
      </c>
      <c r="K39">
        <v>2</v>
      </c>
      <c r="L39">
        <v>123</v>
      </c>
      <c r="M39">
        <v>37</v>
      </c>
      <c r="N39">
        <v>143</v>
      </c>
      <c r="O39">
        <v>152</v>
      </c>
      <c r="P39">
        <v>1</v>
      </c>
      <c r="Q39">
        <v>173</v>
      </c>
      <c r="R39">
        <v>1</v>
      </c>
      <c r="S39">
        <v>192</v>
      </c>
      <c r="T39">
        <v>201</v>
      </c>
      <c r="U39">
        <v>1</v>
      </c>
      <c r="V39">
        <f t="shared" si="0"/>
        <v>0</v>
      </c>
    </row>
    <row r="40" spans="1:22">
      <c r="A40" s="1">
        <v>12</v>
      </c>
      <c r="B40">
        <v>9</v>
      </c>
      <c r="C40">
        <v>32</v>
      </c>
      <c r="D40">
        <v>43</v>
      </c>
      <c r="E40">
        <v>458</v>
      </c>
      <c r="F40">
        <v>61</v>
      </c>
      <c r="G40">
        <v>73</v>
      </c>
      <c r="H40">
        <v>4</v>
      </c>
      <c r="I40">
        <v>93</v>
      </c>
      <c r="J40">
        <v>101</v>
      </c>
      <c r="K40">
        <v>3</v>
      </c>
      <c r="L40">
        <v>121</v>
      </c>
      <c r="M40">
        <v>24</v>
      </c>
      <c r="N40">
        <v>143</v>
      </c>
      <c r="O40">
        <v>152</v>
      </c>
      <c r="P40">
        <v>1</v>
      </c>
      <c r="Q40">
        <v>173</v>
      </c>
      <c r="R40">
        <v>1</v>
      </c>
      <c r="S40">
        <v>191</v>
      </c>
      <c r="T40">
        <v>201</v>
      </c>
      <c r="U40">
        <v>1</v>
      </c>
      <c r="V40">
        <f t="shared" si="0"/>
        <v>0</v>
      </c>
    </row>
    <row r="41" spans="1:22">
      <c r="A41" s="1">
        <v>14</v>
      </c>
      <c r="B41">
        <v>30</v>
      </c>
      <c r="C41">
        <v>32</v>
      </c>
      <c r="D41">
        <v>43</v>
      </c>
      <c r="E41">
        <v>2333</v>
      </c>
      <c r="F41">
        <v>63</v>
      </c>
      <c r="G41">
        <v>75</v>
      </c>
      <c r="H41">
        <v>4</v>
      </c>
      <c r="I41">
        <v>93</v>
      </c>
      <c r="J41">
        <v>101</v>
      </c>
      <c r="K41">
        <v>2</v>
      </c>
      <c r="L41">
        <v>123</v>
      </c>
      <c r="M41">
        <v>30</v>
      </c>
      <c r="N41">
        <v>141</v>
      </c>
      <c r="O41">
        <v>152</v>
      </c>
      <c r="P41">
        <v>1</v>
      </c>
      <c r="Q41">
        <v>174</v>
      </c>
      <c r="R41">
        <v>1</v>
      </c>
      <c r="S41">
        <v>191</v>
      </c>
      <c r="T41">
        <v>201</v>
      </c>
      <c r="U41">
        <v>1</v>
      </c>
      <c r="V41">
        <f t="shared" si="0"/>
        <v>0</v>
      </c>
    </row>
    <row r="42" spans="1:22">
      <c r="A42" s="1">
        <v>12</v>
      </c>
      <c r="B42">
        <v>12</v>
      </c>
      <c r="C42">
        <v>32</v>
      </c>
      <c r="D42">
        <v>43</v>
      </c>
      <c r="E42">
        <v>1158</v>
      </c>
      <c r="F42">
        <v>63</v>
      </c>
      <c r="G42">
        <v>73</v>
      </c>
      <c r="H42">
        <v>3</v>
      </c>
      <c r="I42">
        <v>91</v>
      </c>
      <c r="J42">
        <v>101</v>
      </c>
      <c r="K42">
        <v>1</v>
      </c>
      <c r="L42">
        <v>123</v>
      </c>
      <c r="M42">
        <v>26</v>
      </c>
      <c r="N42">
        <v>143</v>
      </c>
      <c r="O42">
        <v>152</v>
      </c>
      <c r="P42">
        <v>1</v>
      </c>
      <c r="Q42">
        <v>173</v>
      </c>
      <c r="R42">
        <v>1</v>
      </c>
      <c r="S42">
        <v>192</v>
      </c>
      <c r="T42">
        <v>201</v>
      </c>
      <c r="U42">
        <v>1</v>
      </c>
      <c r="V42">
        <f t="shared" si="0"/>
        <v>0</v>
      </c>
    </row>
    <row r="43" spans="1:22">
      <c r="A43" s="1">
        <v>12</v>
      </c>
      <c r="B43">
        <v>18</v>
      </c>
      <c r="C43">
        <v>33</v>
      </c>
      <c r="D43">
        <v>45</v>
      </c>
      <c r="E43">
        <v>6204</v>
      </c>
      <c r="F43">
        <v>61</v>
      </c>
      <c r="G43">
        <v>73</v>
      </c>
      <c r="H43">
        <v>2</v>
      </c>
      <c r="I43">
        <v>93</v>
      </c>
      <c r="J43">
        <v>101</v>
      </c>
      <c r="K43">
        <v>4</v>
      </c>
      <c r="L43">
        <v>121</v>
      </c>
      <c r="M43">
        <v>44</v>
      </c>
      <c r="N43">
        <v>143</v>
      </c>
      <c r="O43">
        <v>152</v>
      </c>
      <c r="P43">
        <v>1</v>
      </c>
      <c r="Q43">
        <v>172</v>
      </c>
      <c r="R43">
        <v>2</v>
      </c>
      <c r="S43">
        <v>192</v>
      </c>
      <c r="T43">
        <v>201</v>
      </c>
      <c r="U43">
        <v>1</v>
      </c>
      <c r="V43">
        <f t="shared" si="0"/>
        <v>0</v>
      </c>
    </row>
    <row r="44" spans="1:22">
      <c r="A44" s="1">
        <v>11</v>
      </c>
      <c r="B44">
        <v>30</v>
      </c>
      <c r="C44">
        <v>34</v>
      </c>
      <c r="D44">
        <v>41</v>
      </c>
      <c r="E44">
        <v>6187</v>
      </c>
      <c r="F44">
        <v>62</v>
      </c>
      <c r="G44">
        <v>74</v>
      </c>
      <c r="H44">
        <v>1</v>
      </c>
      <c r="I44">
        <v>94</v>
      </c>
      <c r="J44">
        <v>101</v>
      </c>
      <c r="K44">
        <v>4</v>
      </c>
      <c r="L44">
        <v>123</v>
      </c>
      <c r="M44">
        <v>24</v>
      </c>
      <c r="N44">
        <v>143</v>
      </c>
      <c r="O44">
        <v>151</v>
      </c>
      <c r="P44">
        <v>2</v>
      </c>
      <c r="Q44">
        <v>173</v>
      </c>
      <c r="R44">
        <v>1</v>
      </c>
      <c r="S44">
        <v>191</v>
      </c>
      <c r="T44">
        <v>201</v>
      </c>
      <c r="U44">
        <v>1</v>
      </c>
      <c r="V44">
        <f t="shared" si="0"/>
        <v>0</v>
      </c>
    </row>
    <row r="45" spans="1:22">
      <c r="A45" s="1">
        <v>11</v>
      </c>
      <c r="B45">
        <v>48</v>
      </c>
      <c r="C45">
        <v>34</v>
      </c>
      <c r="D45">
        <v>41</v>
      </c>
      <c r="E45">
        <v>6143</v>
      </c>
      <c r="F45">
        <v>61</v>
      </c>
      <c r="G45">
        <v>75</v>
      </c>
      <c r="H45">
        <v>4</v>
      </c>
      <c r="I45">
        <v>92</v>
      </c>
      <c r="J45">
        <v>101</v>
      </c>
      <c r="K45">
        <v>4</v>
      </c>
      <c r="L45">
        <v>124</v>
      </c>
      <c r="M45">
        <v>58</v>
      </c>
      <c r="N45">
        <v>142</v>
      </c>
      <c r="O45">
        <v>153</v>
      </c>
      <c r="P45">
        <v>2</v>
      </c>
      <c r="Q45">
        <v>172</v>
      </c>
      <c r="R45">
        <v>1</v>
      </c>
      <c r="S45">
        <v>191</v>
      </c>
      <c r="T45">
        <v>201</v>
      </c>
      <c r="U45">
        <v>2</v>
      </c>
      <c r="V45">
        <f t="shared" si="0"/>
        <v>1</v>
      </c>
    </row>
    <row r="46" spans="1:22">
      <c r="A46" s="1">
        <v>14</v>
      </c>
      <c r="B46">
        <v>11</v>
      </c>
      <c r="C46">
        <v>34</v>
      </c>
      <c r="D46">
        <v>40</v>
      </c>
      <c r="E46">
        <v>1393</v>
      </c>
      <c r="F46">
        <v>61</v>
      </c>
      <c r="G46">
        <v>72</v>
      </c>
      <c r="H46">
        <v>4</v>
      </c>
      <c r="I46">
        <v>92</v>
      </c>
      <c r="J46">
        <v>101</v>
      </c>
      <c r="K46">
        <v>4</v>
      </c>
      <c r="L46">
        <v>123</v>
      </c>
      <c r="M46">
        <v>35</v>
      </c>
      <c r="N46">
        <v>143</v>
      </c>
      <c r="O46">
        <v>152</v>
      </c>
      <c r="P46">
        <v>2</v>
      </c>
      <c r="Q46">
        <v>174</v>
      </c>
      <c r="R46">
        <v>1</v>
      </c>
      <c r="S46">
        <v>191</v>
      </c>
      <c r="T46">
        <v>201</v>
      </c>
      <c r="U46">
        <v>1</v>
      </c>
      <c r="V46">
        <f t="shared" si="0"/>
        <v>0</v>
      </c>
    </row>
    <row r="47" spans="1:22">
      <c r="A47" s="1">
        <v>14</v>
      </c>
      <c r="B47">
        <v>36</v>
      </c>
      <c r="C47">
        <v>32</v>
      </c>
      <c r="D47">
        <v>43</v>
      </c>
      <c r="E47">
        <v>2299</v>
      </c>
      <c r="F47">
        <v>63</v>
      </c>
      <c r="G47">
        <v>75</v>
      </c>
      <c r="H47">
        <v>4</v>
      </c>
      <c r="I47">
        <v>93</v>
      </c>
      <c r="J47">
        <v>101</v>
      </c>
      <c r="K47">
        <v>4</v>
      </c>
      <c r="L47">
        <v>123</v>
      </c>
      <c r="M47">
        <v>39</v>
      </c>
      <c r="N47">
        <v>143</v>
      </c>
      <c r="O47">
        <v>152</v>
      </c>
      <c r="P47">
        <v>1</v>
      </c>
      <c r="Q47">
        <v>173</v>
      </c>
      <c r="R47">
        <v>1</v>
      </c>
      <c r="S47">
        <v>191</v>
      </c>
      <c r="T47">
        <v>201</v>
      </c>
      <c r="U47">
        <v>1</v>
      </c>
      <c r="V47">
        <f t="shared" si="0"/>
        <v>0</v>
      </c>
    </row>
    <row r="48" spans="1:22">
      <c r="A48" s="1">
        <v>11</v>
      </c>
      <c r="B48">
        <v>6</v>
      </c>
      <c r="C48">
        <v>32</v>
      </c>
      <c r="D48">
        <v>41</v>
      </c>
      <c r="E48">
        <v>1352</v>
      </c>
      <c r="F48">
        <v>63</v>
      </c>
      <c r="G48">
        <v>71</v>
      </c>
      <c r="H48">
        <v>1</v>
      </c>
      <c r="I48">
        <v>92</v>
      </c>
      <c r="J48">
        <v>101</v>
      </c>
      <c r="K48">
        <v>2</v>
      </c>
      <c r="L48">
        <v>122</v>
      </c>
      <c r="M48">
        <v>23</v>
      </c>
      <c r="N48">
        <v>143</v>
      </c>
      <c r="O48">
        <v>151</v>
      </c>
      <c r="P48">
        <v>1</v>
      </c>
      <c r="Q48">
        <v>171</v>
      </c>
      <c r="R48">
        <v>1</v>
      </c>
      <c r="S48">
        <v>192</v>
      </c>
      <c r="T48">
        <v>201</v>
      </c>
      <c r="U48">
        <v>1</v>
      </c>
      <c r="V48">
        <f t="shared" si="0"/>
        <v>0</v>
      </c>
    </row>
    <row r="49" spans="1:22">
      <c r="A49" s="1">
        <v>14</v>
      </c>
      <c r="B49">
        <v>11</v>
      </c>
      <c r="C49">
        <v>34</v>
      </c>
      <c r="D49">
        <v>40</v>
      </c>
      <c r="E49">
        <v>7228</v>
      </c>
      <c r="F49">
        <v>61</v>
      </c>
      <c r="G49">
        <v>73</v>
      </c>
      <c r="H49">
        <v>1</v>
      </c>
      <c r="I49">
        <v>93</v>
      </c>
      <c r="J49">
        <v>101</v>
      </c>
      <c r="K49">
        <v>4</v>
      </c>
      <c r="L49">
        <v>122</v>
      </c>
      <c r="M49">
        <v>39</v>
      </c>
      <c r="N49">
        <v>143</v>
      </c>
      <c r="O49">
        <v>152</v>
      </c>
      <c r="P49">
        <v>2</v>
      </c>
      <c r="Q49">
        <v>172</v>
      </c>
      <c r="R49">
        <v>1</v>
      </c>
      <c r="S49">
        <v>191</v>
      </c>
      <c r="T49">
        <v>201</v>
      </c>
      <c r="U49">
        <v>1</v>
      </c>
      <c r="V49">
        <f t="shared" si="0"/>
        <v>0</v>
      </c>
    </row>
    <row r="50" spans="1:22">
      <c r="A50" s="1">
        <v>14</v>
      </c>
      <c r="B50">
        <v>12</v>
      </c>
      <c r="C50">
        <v>32</v>
      </c>
      <c r="D50">
        <v>43</v>
      </c>
      <c r="E50">
        <v>2073</v>
      </c>
      <c r="F50">
        <v>62</v>
      </c>
      <c r="G50">
        <v>73</v>
      </c>
      <c r="H50">
        <v>4</v>
      </c>
      <c r="I50">
        <v>92</v>
      </c>
      <c r="J50">
        <v>102</v>
      </c>
      <c r="K50">
        <v>2</v>
      </c>
      <c r="L50">
        <v>121</v>
      </c>
      <c r="M50">
        <v>28</v>
      </c>
      <c r="N50">
        <v>143</v>
      </c>
      <c r="O50">
        <v>152</v>
      </c>
      <c r="P50">
        <v>1</v>
      </c>
      <c r="Q50">
        <v>173</v>
      </c>
      <c r="R50">
        <v>1</v>
      </c>
      <c r="S50">
        <v>191</v>
      </c>
      <c r="T50">
        <v>201</v>
      </c>
      <c r="U50">
        <v>1</v>
      </c>
      <c r="V50">
        <f t="shared" si="0"/>
        <v>0</v>
      </c>
    </row>
    <row r="51" spans="1:22">
      <c r="A51" s="1">
        <v>12</v>
      </c>
      <c r="B51">
        <v>24</v>
      </c>
      <c r="C51">
        <v>33</v>
      </c>
      <c r="D51">
        <v>42</v>
      </c>
      <c r="E51">
        <v>2333</v>
      </c>
      <c r="F51">
        <v>65</v>
      </c>
      <c r="G51">
        <v>72</v>
      </c>
      <c r="H51">
        <v>4</v>
      </c>
      <c r="I51">
        <v>93</v>
      </c>
      <c r="J51">
        <v>101</v>
      </c>
      <c r="K51">
        <v>2</v>
      </c>
      <c r="L51">
        <v>122</v>
      </c>
      <c r="M51">
        <v>29</v>
      </c>
      <c r="N51">
        <v>141</v>
      </c>
      <c r="O51">
        <v>152</v>
      </c>
      <c r="P51">
        <v>1</v>
      </c>
      <c r="Q51">
        <v>172</v>
      </c>
      <c r="R51">
        <v>1</v>
      </c>
      <c r="S51">
        <v>191</v>
      </c>
      <c r="T51">
        <v>201</v>
      </c>
      <c r="U51">
        <v>1</v>
      </c>
      <c r="V51">
        <f t="shared" si="0"/>
        <v>0</v>
      </c>
    </row>
    <row r="52" spans="1:22">
      <c r="A52" s="1">
        <v>12</v>
      </c>
      <c r="B52">
        <v>27</v>
      </c>
      <c r="C52">
        <v>33</v>
      </c>
      <c r="D52">
        <v>41</v>
      </c>
      <c r="E52">
        <v>5965</v>
      </c>
      <c r="F52">
        <v>61</v>
      </c>
      <c r="G52">
        <v>75</v>
      </c>
      <c r="H52">
        <v>1</v>
      </c>
      <c r="I52">
        <v>93</v>
      </c>
      <c r="J52">
        <v>101</v>
      </c>
      <c r="K52">
        <v>2</v>
      </c>
      <c r="L52">
        <v>123</v>
      </c>
      <c r="M52">
        <v>30</v>
      </c>
      <c r="N52">
        <v>143</v>
      </c>
      <c r="O52">
        <v>152</v>
      </c>
      <c r="P52">
        <v>2</v>
      </c>
      <c r="Q52">
        <v>174</v>
      </c>
      <c r="R52">
        <v>1</v>
      </c>
      <c r="S52">
        <v>192</v>
      </c>
      <c r="T52">
        <v>201</v>
      </c>
      <c r="U52">
        <v>1</v>
      </c>
      <c r="V52">
        <f t="shared" si="0"/>
        <v>0</v>
      </c>
    </row>
    <row r="53" spans="1:22">
      <c r="A53" s="1">
        <v>14</v>
      </c>
      <c r="B53">
        <v>12</v>
      </c>
      <c r="C53">
        <v>32</v>
      </c>
      <c r="D53">
        <v>43</v>
      </c>
      <c r="E53">
        <v>1262</v>
      </c>
      <c r="F53">
        <v>61</v>
      </c>
      <c r="G53">
        <v>73</v>
      </c>
      <c r="H53">
        <v>3</v>
      </c>
      <c r="I53">
        <v>93</v>
      </c>
      <c r="J53">
        <v>101</v>
      </c>
      <c r="K53">
        <v>2</v>
      </c>
      <c r="L53">
        <v>123</v>
      </c>
      <c r="M53">
        <v>25</v>
      </c>
      <c r="N53">
        <v>143</v>
      </c>
      <c r="O53">
        <v>152</v>
      </c>
      <c r="P53">
        <v>1</v>
      </c>
      <c r="Q53">
        <v>173</v>
      </c>
      <c r="R53">
        <v>1</v>
      </c>
      <c r="S53">
        <v>191</v>
      </c>
      <c r="T53">
        <v>201</v>
      </c>
      <c r="U53">
        <v>1</v>
      </c>
      <c r="V53">
        <f t="shared" si="0"/>
        <v>0</v>
      </c>
    </row>
    <row r="54" spans="1:22">
      <c r="A54" s="1">
        <v>14</v>
      </c>
      <c r="B54">
        <v>18</v>
      </c>
      <c r="C54">
        <v>32</v>
      </c>
      <c r="D54">
        <v>41</v>
      </c>
      <c r="E54">
        <v>3378</v>
      </c>
      <c r="F54">
        <v>65</v>
      </c>
      <c r="G54">
        <v>73</v>
      </c>
      <c r="H54">
        <v>2</v>
      </c>
      <c r="I54">
        <v>93</v>
      </c>
      <c r="J54">
        <v>101</v>
      </c>
      <c r="K54">
        <v>1</v>
      </c>
      <c r="L54">
        <v>122</v>
      </c>
      <c r="M54">
        <v>31</v>
      </c>
      <c r="N54">
        <v>143</v>
      </c>
      <c r="O54">
        <v>152</v>
      </c>
      <c r="P54">
        <v>1</v>
      </c>
      <c r="Q54">
        <v>173</v>
      </c>
      <c r="R54">
        <v>1</v>
      </c>
      <c r="S54">
        <v>192</v>
      </c>
      <c r="T54">
        <v>201</v>
      </c>
      <c r="U54">
        <v>1</v>
      </c>
      <c r="V54">
        <f t="shared" si="0"/>
        <v>0</v>
      </c>
    </row>
    <row r="55" spans="1:22">
      <c r="A55" s="1">
        <v>12</v>
      </c>
      <c r="B55">
        <v>36</v>
      </c>
      <c r="C55">
        <v>33</v>
      </c>
      <c r="D55">
        <v>40</v>
      </c>
      <c r="E55">
        <v>2225</v>
      </c>
      <c r="F55">
        <v>61</v>
      </c>
      <c r="G55">
        <v>75</v>
      </c>
      <c r="H55">
        <v>4</v>
      </c>
      <c r="I55">
        <v>93</v>
      </c>
      <c r="J55">
        <v>101</v>
      </c>
      <c r="K55">
        <v>4</v>
      </c>
      <c r="L55">
        <v>124</v>
      </c>
      <c r="M55">
        <v>57</v>
      </c>
      <c r="N55">
        <v>141</v>
      </c>
      <c r="O55">
        <v>153</v>
      </c>
      <c r="P55">
        <v>2</v>
      </c>
      <c r="Q55">
        <v>173</v>
      </c>
      <c r="R55">
        <v>1</v>
      </c>
      <c r="S55">
        <v>192</v>
      </c>
      <c r="T55">
        <v>201</v>
      </c>
      <c r="U55">
        <v>2</v>
      </c>
      <c r="V55">
        <f t="shared" si="0"/>
        <v>1</v>
      </c>
    </row>
    <row r="56" spans="1:22">
      <c r="A56" s="1">
        <v>14</v>
      </c>
      <c r="B56">
        <v>6</v>
      </c>
      <c r="C56">
        <v>31</v>
      </c>
      <c r="D56">
        <v>40</v>
      </c>
      <c r="E56">
        <v>783</v>
      </c>
      <c r="F56">
        <v>65</v>
      </c>
      <c r="G56">
        <v>73</v>
      </c>
      <c r="H56">
        <v>1</v>
      </c>
      <c r="I56">
        <v>93</v>
      </c>
      <c r="J56">
        <v>103</v>
      </c>
      <c r="K56">
        <v>2</v>
      </c>
      <c r="L56">
        <v>121</v>
      </c>
      <c r="M56">
        <v>26</v>
      </c>
      <c r="N56">
        <v>142</v>
      </c>
      <c r="O56">
        <v>152</v>
      </c>
      <c r="P56">
        <v>1</v>
      </c>
      <c r="Q56">
        <v>172</v>
      </c>
      <c r="R56">
        <v>2</v>
      </c>
      <c r="S56">
        <v>191</v>
      </c>
      <c r="T56">
        <v>201</v>
      </c>
      <c r="U56">
        <v>1</v>
      </c>
      <c r="V56">
        <f t="shared" si="0"/>
        <v>0</v>
      </c>
    </row>
    <row r="57" spans="1:22">
      <c r="A57" s="1">
        <v>12</v>
      </c>
      <c r="B57">
        <v>12</v>
      </c>
      <c r="C57">
        <v>32</v>
      </c>
      <c r="D57">
        <v>43</v>
      </c>
      <c r="E57">
        <v>6468</v>
      </c>
      <c r="F57">
        <v>65</v>
      </c>
      <c r="G57">
        <v>71</v>
      </c>
      <c r="H57">
        <v>2</v>
      </c>
      <c r="I57">
        <v>93</v>
      </c>
      <c r="J57">
        <v>101</v>
      </c>
      <c r="K57">
        <v>1</v>
      </c>
      <c r="L57">
        <v>124</v>
      </c>
      <c r="M57">
        <v>52</v>
      </c>
      <c r="N57">
        <v>143</v>
      </c>
      <c r="O57">
        <v>152</v>
      </c>
      <c r="P57">
        <v>1</v>
      </c>
      <c r="Q57">
        <v>174</v>
      </c>
      <c r="R57">
        <v>1</v>
      </c>
      <c r="S57">
        <v>192</v>
      </c>
      <c r="T57">
        <v>201</v>
      </c>
      <c r="U57">
        <v>2</v>
      </c>
      <c r="V57">
        <f t="shared" si="0"/>
        <v>1</v>
      </c>
    </row>
    <row r="58" spans="1:22">
      <c r="A58" s="1">
        <v>14</v>
      </c>
      <c r="B58">
        <v>36</v>
      </c>
      <c r="C58">
        <v>34</v>
      </c>
      <c r="D58">
        <v>43</v>
      </c>
      <c r="E58">
        <v>9566</v>
      </c>
      <c r="F58">
        <v>61</v>
      </c>
      <c r="G58">
        <v>73</v>
      </c>
      <c r="H58">
        <v>2</v>
      </c>
      <c r="I58">
        <v>92</v>
      </c>
      <c r="J58">
        <v>101</v>
      </c>
      <c r="K58">
        <v>2</v>
      </c>
      <c r="L58">
        <v>123</v>
      </c>
      <c r="M58">
        <v>31</v>
      </c>
      <c r="N58">
        <v>142</v>
      </c>
      <c r="O58">
        <v>152</v>
      </c>
      <c r="P58">
        <v>2</v>
      </c>
      <c r="Q58">
        <v>173</v>
      </c>
      <c r="R58">
        <v>1</v>
      </c>
      <c r="S58">
        <v>191</v>
      </c>
      <c r="T58">
        <v>201</v>
      </c>
      <c r="U58">
        <v>1</v>
      </c>
      <c r="V58">
        <f t="shared" si="0"/>
        <v>0</v>
      </c>
    </row>
    <row r="59" spans="1:22">
      <c r="A59" s="1">
        <v>13</v>
      </c>
      <c r="B59">
        <v>18</v>
      </c>
      <c r="C59">
        <v>32</v>
      </c>
      <c r="D59">
        <v>40</v>
      </c>
      <c r="E59">
        <v>1961</v>
      </c>
      <c r="F59">
        <v>61</v>
      </c>
      <c r="G59">
        <v>75</v>
      </c>
      <c r="H59">
        <v>3</v>
      </c>
      <c r="I59">
        <v>92</v>
      </c>
      <c r="J59">
        <v>101</v>
      </c>
      <c r="K59">
        <v>2</v>
      </c>
      <c r="L59">
        <v>123</v>
      </c>
      <c r="M59">
        <v>23</v>
      </c>
      <c r="N59">
        <v>143</v>
      </c>
      <c r="O59">
        <v>152</v>
      </c>
      <c r="P59">
        <v>1</v>
      </c>
      <c r="Q59">
        <v>174</v>
      </c>
      <c r="R59">
        <v>1</v>
      </c>
      <c r="S59">
        <v>191</v>
      </c>
      <c r="T59">
        <v>201</v>
      </c>
      <c r="U59">
        <v>1</v>
      </c>
      <c r="V59">
        <f t="shared" si="0"/>
        <v>0</v>
      </c>
    </row>
    <row r="60" spans="1:22">
      <c r="A60" s="1">
        <v>11</v>
      </c>
      <c r="B60">
        <v>36</v>
      </c>
      <c r="C60">
        <v>34</v>
      </c>
      <c r="D60">
        <v>42</v>
      </c>
      <c r="E60">
        <v>6229</v>
      </c>
      <c r="F60">
        <v>61</v>
      </c>
      <c r="G60">
        <v>72</v>
      </c>
      <c r="H60">
        <v>4</v>
      </c>
      <c r="I60">
        <v>92</v>
      </c>
      <c r="J60">
        <v>102</v>
      </c>
      <c r="K60">
        <v>4</v>
      </c>
      <c r="L60">
        <v>124</v>
      </c>
      <c r="M60">
        <v>23</v>
      </c>
      <c r="N60">
        <v>143</v>
      </c>
      <c r="O60">
        <v>151</v>
      </c>
      <c r="P60">
        <v>2</v>
      </c>
      <c r="Q60">
        <v>172</v>
      </c>
      <c r="R60">
        <v>1</v>
      </c>
      <c r="S60">
        <v>192</v>
      </c>
      <c r="T60">
        <v>201</v>
      </c>
      <c r="U60">
        <v>2</v>
      </c>
      <c r="V60">
        <f t="shared" si="0"/>
        <v>1</v>
      </c>
    </row>
    <row r="61" spans="1:22">
      <c r="A61" s="1">
        <v>12</v>
      </c>
      <c r="B61">
        <v>9</v>
      </c>
      <c r="C61">
        <v>32</v>
      </c>
      <c r="D61">
        <v>49</v>
      </c>
      <c r="E61">
        <v>1391</v>
      </c>
      <c r="F61">
        <v>61</v>
      </c>
      <c r="G61">
        <v>73</v>
      </c>
      <c r="H61">
        <v>2</v>
      </c>
      <c r="I61">
        <v>94</v>
      </c>
      <c r="J61">
        <v>101</v>
      </c>
      <c r="K61">
        <v>1</v>
      </c>
      <c r="L61">
        <v>121</v>
      </c>
      <c r="M61">
        <v>27</v>
      </c>
      <c r="N61">
        <v>141</v>
      </c>
      <c r="O61">
        <v>152</v>
      </c>
      <c r="P61">
        <v>1</v>
      </c>
      <c r="Q61">
        <v>173</v>
      </c>
      <c r="R61">
        <v>1</v>
      </c>
      <c r="S61">
        <v>192</v>
      </c>
      <c r="T61">
        <v>201</v>
      </c>
      <c r="U61">
        <v>1</v>
      </c>
      <c r="V61">
        <f t="shared" si="0"/>
        <v>0</v>
      </c>
    </row>
    <row r="62" spans="1:22">
      <c r="A62" s="1">
        <v>12</v>
      </c>
      <c r="B62">
        <v>15</v>
      </c>
      <c r="C62">
        <v>34</v>
      </c>
      <c r="D62">
        <v>43</v>
      </c>
      <c r="E62">
        <v>1537</v>
      </c>
      <c r="F62">
        <v>65</v>
      </c>
      <c r="G62">
        <v>75</v>
      </c>
      <c r="H62">
        <v>4</v>
      </c>
      <c r="I62">
        <v>93</v>
      </c>
      <c r="J62">
        <v>103</v>
      </c>
      <c r="K62">
        <v>4</v>
      </c>
      <c r="L62">
        <v>121</v>
      </c>
      <c r="M62">
        <v>50</v>
      </c>
      <c r="N62">
        <v>143</v>
      </c>
      <c r="O62">
        <v>152</v>
      </c>
      <c r="P62">
        <v>2</v>
      </c>
      <c r="Q62">
        <v>173</v>
      </c>
      <c r="R62">
        <v>1</v>
      </c>
      <c r="S62">
        <v>192</v>
      </c>
      <c r="T62">
        <v>201</v>
      </c>
      <c r="U62">
        <v>1</v>
      </c>
      <c r="V62">
        <f t="shared" si="0"/>
        <v>0</v>
      </c>
    </row>
    <row r="63" spans="1:22">
      <c r="A63" s="1">
        <v>12</v>
      </c>
      <c r="B63">
        <v>36</v>
      </c>
      <c r="C63">
        <v>30</v>
      </c>
      <c r="D63">
        <v>49</v>
      </c>
      <c r="E63">
        <v>1953</v>
      </c>
      <c r="F63">
        <v>61</v>
      </c>
      <c r="G63">
        <v>75</v>
      </c>
      <c r="H63">
        <v>4</v>
      </c>
      <c r="I63">
        <v>93</v>
      </c>
      <c r="J63">
        <v>101</v>
      </c>
      <c r="K63">
        <v>4</v>
      </c>
      <c r="L63">
        <v>124</v>
      </c>
      <c r="M63">
        <v>61</v>
      </c>
      <c r="N63">
        <v>143</v>
      </c>
      <c r="O63">
        <v>153</v>
      </c>
      <c r="P63">
        <v>1</v>
      </c>
      <c r="Q63">
        <v>174</v>
      </c>
      <c r="R63">
        <v>1</v>
      </c>
      <c r="S63">
        <v>192</v>
      </c>
      <c r="T63">
        <v>201</v>
      </c>
      <c r="U63">
        <v>2</v>
      </c>
      <c r="V63">
        <f t="shared" si="0"/>
        <v>1</v>
      </c>
    </row>
    <row r="64" spans="1:22">
      <c r="A64" s="1">
        <v>12</v>
      </c>
      <c r="B64">
        <v>48</v>
      </c>
      <c r="C64">
        <v>30</v>
      </c>
      <c r="D64">
        <v>49</v>
      </c>
      <c r="E64">
        <v>14421</v>
      </c>
      <c r="F64">
        <v>61</v>
      </c>
      <c r="G64">
        <v>73</v>
      </c>
      <c r="H64">
        <v>2</v>
      </c>
      <c r="I64">
        <v>93</v>
      </c>
      <c r="J64">
        <v>101</v>
      </c>
      <c r="K64">
        <v>2</v>
      </c>
      <c r="L64">
        <v>123</v>
      </c>
      <c r="M64">
        <v>25</v>
      </c>
      <c r="N64">
        <v>143</v>
      </c>
      <c r="O64">
        <v>152</v>
      </c>
      <c r="P64">
        <v>1</v>
      </c>
      <c r="Q64">
        <v>173</v>
      </c>
      <c r="R64">
        <v>1</v>
      </c>
      <c r="S64">
        <v>192</v>
      </c>
      <c r="T64">
        <v>201</v>
      </c>
      <c r="U64">
        <v>2</v>
      </c>
      <c r="V64">
        <f t="shared" si="0"/>
        <v>1</v>
      </c>
    </row>
    <row r="65" spans="1:22">
      <c r="A65" s="1">
        <v>14</v>
      </c>
      <c r="B65">
        <v>24</v>
      </c>
      <c r="C65">
        <v>32</v>
      </c>
      <c r="D65">
        <v>43</v>
      </c>
      <c r="E65">
        <v>3181</v>
      </c>
      <c r="F65">
        <v>61</v>
      </c>
      <c r="G65">
        <v>72</v>
      </c>
      <c r="H65">
        <v>4</v>
      </c>
      <c r="I65">
        <v>92</v>
      </c>
      <c r="J65">
        <v>101</v>
      </c>
      <c r="K65">
        <v>4</v>
      </c>
      <c r="L65">
        <v>122</v>
      </c>
      <c r="M65">
        <v>26</v>
      </c>
      <c r="N65">
        <v>143</v>
      </c>
      <c r="O65">
        <v>152</v>
      </c>
      <c r="P65">
        <v>1</v>
      </c>
      <c r="Q65">
        <v>173</v>
      </c>
      <c r="R65">
        <v>1</v>
      </c>
      <c r="S65">
        <v>192</v>
      </c>
      <c r="T65">
        <v>201</v>
      </c>
      <c r="U65">
        <v>1</v>
      </c>
      <c r="V65">
        <f t="shared" si="0"/>
        <v>0</v>
      </c>
    </row>
    <row r="66" spans="1:22">
      <c r="A66" s="1">
        <v>14</v>
      </c>
      <c r="B66">
        <v>27</v>
      </c>
      <c r="C66">
        <v>32</v>
      </c>
      <c r="D66">
        <v>45</v>
      </c>
      <c r="E66">
        <v>5190</v>
      </c>
      <c r="F66">
        <v>65</v>
      </c>
      <c r="G66">
        <v>75</v>
      </c>
      <c r="H66">
        <v>4</v>
      </c>
      <c r="I66">
        <v>93</v>
      </c>
      <c r="J66">
        <v>101</v>
      </c>
      <c r="K66">
        <v>4</v>
      </c>
      <c r="L66">
        <v>122</v>
      </c>
      <c r="M66">
        <v>48</v>
      </c>
      <c r="N66">
        <v>143</v>
      </c>
      <c r="O66">
        <v>152</v>
      </c>
      <c r="P66">
        <v>4</v>
      </c>
      <c r="Q66">
        <v>173</v>
      </c>
      <c r="R66">
        <v>2</v>
      </c>
      <c r="S66">
        <v>192</v>
      </c>
      <c r="T66">
        <v>201</v>
      </c>
      <c r="U66">
        <v>1</v>
      </c>
      <c r="V66">
        <f t="shared" ref="V66:V129" si="1">U66-1</f>
        <v>0</v>
      </c>
    </row>
    <row r="67" spans="1:22">
      <c r="A67" s="1">
        <v>14</v>
      </c>
      <c r="B67">
        <v>12</v>
      </c>
      <c r="C67">
        <v>32</v>
      </c>
      <c r="D67">
        <v>43</v>
      </c>
      <c r="E67">
        <v>2171</v>
      </c>
      <c r="F67">
        <v>61</v>
      </c>
      <c r="G67">
        <v>72</v>
      </c>
      <c r="H67">
        <v>2</v>
      </c>
      <c r="I67">
        <v>92</v>
      </c>
      <c r="J67">
        <v>101</v>
      </c>
      <c r="K67">
        <v>2</v>
      </c>
      <c r="L67">
        <v>123</v>
      </c>
      <c r="M67">
        <v>29</v>
      </c>
      <c r="N67">
        <v>141</v>
      </c>
      <c r="O67">
        <v>152</v>
      </c>
      <c r="P67">
        <v>1</v>
      </c>
      <c r="Q67">
        <v>173</v>
      </c>
      <c r="R67">
        <v>1</v>
      </c>
      <c r="S67">
        <v>191</v>
      </c>
      <c r="T67">
        <v>201</v>
      </c>
      <c r="U67">
        <v>1</v>
      </c>
      <c r="V67">
        <f t="shared" si="1"/>
        <v>0</v>
      </c>
    </row>
    <row r="68" spans="1:22">
      <c r="A68" s="1">
        <v>12</v>
      </c>
      <c r="B68">
        <v>12</v>
      </c>
      <c r="C68">
        <v>32</v>
      </c>
      <c r="D68">
        <v>40</v>
      </c>
      <c r="E68">
        <v>1007</v>
      </c>
      <c r="F68">
        <v>64</v>
      </c>
      <c r="G68">
        <v>73</v>
      </c>
      <c r="H68">
        <v>4</v>
      </c>
      <c r="I68">
        <v>94</v>
      </c>
      <c r="J68">
        <v>101</v>
      </c>
      <c r="K68">
        <v>1</v>
      </c>
      <c r="L68">
        <v>121</v>
      </c>
      <c r="M68">
        <v>22</v>
      </c>
      <c r="N68">
        <v>143</v>
      </c>
      <c r="O68">
        <v>152</v>
      </c>
      <c r="P68">
        <v>1</v>
      </c>
      <c r="Q68">
        <v>173</v>
      </c>
      <c r="R68">
        <v>1</v>
      </c>
      <c r="S68">
        <v>191</v>
      </c>
      <c r="T68">
        <v>201</v>
      </c>
      <c r="U68">
        <v>1</v>
      </c>
      <c r="V68">
        <f t="shared" si="1"/>
        <v>0</v>
      </c>
    </row>
    <row r="69" spans="1:22">
      <c r="A69" s="1">
        <v>14</v>
      </c>
      <c r="B69">
        <v>36</v>
      </c>
      <c r="C69">
        <v>32</v>
      </c>
      <c r="D69">
        <v>46</v>
      </c>
      <c r="E69">
        <v>1819</v>
      </c>
      <c r="F69">
        <v>61</v>
      </c>
      <c r="G69">
        <v>73</v>
      </c>
      <c r="H69">
        <v>4</v>
      </c>
      <c r="I69">
        <v>93</v>
      </c>
      <c r="J69">
        <v>101</v>
      </c>
      <c r="K69">
        <v>4</v>
      </c>
      <c r="L69">
        <v>124</v>
      </c>
      <c r="M69">
        <v>37</v>
      </c>
      <c r="N69">
        <v>142</v>
      </c>
      <c r="O69">
        <v>153</v>
      </c>
      <c r="P69">
        <v>1</v>
      </c>
      <c r="Q69">
        <v>173</v>
      </c>
      <c r="R69">
        <v>1</v>
      </c>
      <c r="S69">
        <v>192</v>
      </c>
      <c r="T69">
        <v>201</v>
      </c>
      <c r="U69">
        <v>2</v>
      </c>
      <c r="V69">
        <f t="shared" si="1"/>
        <v>1</v>
      </c>
    </row>
    <row r="70" spans="1:22">
      <c r="A70" s="1">
        <v>14</v>
      </c>
      <c r="B70">
        <v>36</v>
      </c>
      <c r="C70">
        <v>32</v>
      </c>
      <c r="D70">
        <v>43</v>
      </c>
      <c r="E70">
        <v>2394</v>
      </c>
      <c r="F70">
        <v>65</v>
      </c>
      <c r="G70">
        <v>73</v>
      </c>
      <c r="H70">
        <v>4</v>
      </c>
      <c r="I70">
        <v>92</v>
      </c>
      <c r="J70">
        <v>101</v>
      </c>
      <c r="K70">
        <v>4</v>
      </c>
      <c r="L70">
        <v>123</v>
      </c>
      <c r="M70">
        <v>25</v>
      </c>
      <c r="N70">
        <v>143</v>
      </c>
      <c r="O70">
        <v>152</v>
      </c>
      <c r="P70">
        <v>1</v>
      </c>
      <c r="Q70">
        <v>173</v>
      </c>
      <c r="R70">
        <v>1</v>
      </c>
      <c r="S70">
        <v>191</v>
      </c>
      <c r="T70">
        <v>201</v>
      </c>
      <c r="U70">
        <v>1</v>
      </c>
      <c r="V70">
        <f t="shared" si="1"/>
        <v>0</v>
      </c>
    </row>
    <row r="71" spans="1:22">
      <c r="A71" s="1">
        <v>14</v>
      </c>
      <c r="B71">
        <v>36</v>
      </c>
      <c r="C71">
        <v>32</v>
      </c>
      <c r="D71">
        <v>41</v>
      </c>
      <c r="E71">
        <v>8133</v>
      </c>
      <c r="F71">
        <v>61</v>
      </c>
      <c r="G71">
        <v>73</v>
      </c>
      <c r="H71">
        <v>1</v>
      </c>
      <c r="I71">
        <v>92</v>
      </c>
      <c r="J71">
        <v>101</v>
      </c>
      <c r="K71">
        <v>2</v>
      </c>
      <c r="L71">
        <v>122</v>
      </c>
      <c r="M71">
        <v>30</v>
      </c>
      <c r="N71">
        <v>141</v>
      </c>
      <c r="O71">
        <v>152</v>
      </c>
      <c r="P71">
        <v>1</v>
      </c>
      <c r="Q71">
        <v>173</v>
      </c>
      <c r="R71">
        <v>1</v>
      </c>
      <c r="S71">
        <v>191</v>
      </c>
      <c r="T71">
        <v>201</v>
      </c>
      <c r="U71">
        <v>1</v>
      </c>
      <c r="V71">
        <f t="shared" si="1"/>
        <v>0</v>
      </c>
    </row>
    <row r="72" spans="1:22">
      <c r="A72" s="1">
        <v>14</v>
      </c>
      <c r="B72">
        <v>7</v>
      </c>
      <c r="C72">
        <v>34</v>
      </c>
      <c r="D72">
        <v>43</v>
      </c>
      <c r="E72">
        <v>730</v>
      </c>
      <c r="F72">
        <v>65</v>
      </c>
      <c r="G72">
        <v>75</v>
      </c>
      <c r="H72">
        <v>4</v>
      </c>
      <c r="I72">
        <v>93</v>
      </c>
      <c r="J72">
        <v>101</v>
      </c>
      <c r="K72">
        <v>2</v>
      </c>
      <c r="L72">
        <v>122</v>
      </c>
      <c r="M72">
        <v>46</v>
      </c>
      <c r="N72">
        <v>143</v>
      </c>
      <c r="O72">
        <v>151</v>
      </c>
      <c r="P72">
        <v>2</v>
      </c>
      <c r="Q72">
        <v>172</v>
      </c>
      <c r="R72">
        <v>1</v>
      </c>
      <c r="S72">
        <v>192</v>
      </c>
      <c r="T72">
        <v>201</v>
      </c>
      <c r="U72">
        <v>1</v>
      </c>
      <c r="V72">
        <f t="shared" si="1"/>
        <v>0</v>
      </c>
    </row>
    <row r="73" spans="1:22">
      <c r="A73" s="1">
        <v>11</v>
      </c>
      <c r="B73">
        <v>8</v>
      </c>
      <c r="C73">
        <v>34</v>
      </c>
      <c r="D73">
        <v>410</v>
      </c>
      <c r="E73">
        <v>1164</v>
      </c>
      <c r="F73">
        <v>61</v>
      </c>
      <c r="G73">
        <v>75</v>
      </c>
      <c r="H73">
        <v>3</v>
      </c>
      <c r="I73">
        <v>93</v>
      </c>
      <c r="J73">
        <v>101</v>
      </c>
      <c r="K73">
        <v>4</v>
      </c>
      <c r="L73">
        <v>124</v>
      </c>
      <c r="M73">
        <v>51</v>
      </c>
      <c r="N73">
        <v>141</v>
      </c>
      <c r="O73">
        <v>153</v>
      </c>
      <c r="P73">
        <v>2</v>
      </c>
      <c r="Q73">
        <v>174</v>
      </c>
      <c r="R73">
        <v>2</v>
      </c>
      <c r="S73">
        <v>192</v>
      </c>
      <c r="T73">
        <v>201</v>
      </c>
      <c r="U73">
        <v>1</v>
      </c>
      <c r="V73">
        <f t="shared" si="1"/>
        <v>0</v>
      </c>
    </row>
    <row r="74" spans="1:22">
      <c r="A74" s="1">
        <v>12</v>
      </c>
      <c r="B74">
        <v>42</v>
      </c>
      <c r="C74">
        <v>34</v>
      </c>
      <c r="D74">
        <v>49</v>
      </c>
      <c r="E74">
        <v>5954</v>
      </c>
      <c r="F74">
        <v>61</v>
      </c>
      <c r="G74">
        <v>74</v>
      </c>
      <c r="H74">
        <v>2</v>
      </c>
      <c r="I74">
        <v>92</v>
      </c>
      <c r="J74">
        <v>101</v>
      </c>
      <c r="K74">
        <v>1</v>
      </c>
      <c r="L74">
        <v>121</v>
      </c>
      <c r="M74">
        <v>41</v>
      </c>
      <c r="N74">
        <v>141</v>
      </c>
      <c r="O74">
        <v>152</v>
      </c>
      <c r="P74">
        <v>2</v>
      </c>
      <c r="Q74">
        <v>172</v>
      </c>
      <c r="R74">
        <v>1</v>
      </c>
      <c r="S74">
        <v>191</v>
      </c>
      <c r="T74">
        <v>201</v>
      </c>
      <c r="U74">
        <v>1</v>
      </c>
      <c r="V74">
        <f t="shared" si="1"/>
        <v>0</v>
      </c>
    </row>
    <row r="75" spans="1:22">
      <c r="A75" s="1">
        <v>11</v>
      </c>
      <c r="B75">
        <v>36</v>
      </c>
      <c r="C75">
        <v>32</v>
      </c>
      <c r="D75">
        <v>46</v>
      </c>
      <c r="E75">
        <v>1977</v>
      </c>
      <c r="F75">
        <v>65</v>
      </c>
      <c r="G75">
        <v>75</v>
      </c>
      <c r="H75">
        <v>4</v>
      </c>
      <c r="I75">
        <v>93</v>
      </c>
      <c r="J75">
        <v>101</v>
      </c>
      <c r="K75">
        <v>4</v>
      </c>
      <c r="L75">
        <v>124</v>
      </c>
      <c r="M75">
        <v>40</v>
      </c>
      <c r="N75">
        <v>143</v>
      </c>
      <c r="O75">
        <v>152</v>
      </c>
      <c r="P75">
        <v>1</v>
      </c>
      <c r="Q75">
        <v>174</v>
      </c>
      <c r="R75">
        <v>1</v>
      </c>
      <c r="S75">
        <v>192</v>
      </c>
      <c r="T75">
        <v>201</v>
      </c>
      <c r="U75">
        <v>2</v>
      </c>
      <c r="V75">
        <f t="shared" si="1"/>
        <v>1</v>
      </c>
    </row>
    <row r="76" spans="1:22">
      <c r="A76" s="1">
        <v>11</v>
      </c>
      <c r="B76">
        <v>12</v>
      </c>
      <c r="C76">
        <v>34</v>
      </c>
      <c r="D76">
        <v>41</v>
      </c>
      <c r="E76">
        <v>1526</v>
      </c>
      <c r="F76">
        <v>61</v>
      </c>
      <c r="G76">
        <v>75</v>
      </c>
      <c r="H76">
        <v>4</v>
      </c>
      <c r="I76">
        <v>93</v>
      </c>
      <c r="J76">
        <v>101</v>
      </c>
      <c r="K76">
        <v>4</v>
      </c>
      <c r="L76">
        <v>124</v>
      </c>
      <c r="M76">
        <v>66</v>
      </c>
      <c r="N76">
        <v>143</v>
      </c>
      <c r="O76">
        <v>153</v>
      </c>
      <c r="P76">
        <v>2</v>
      </c>
      <c r="Q76">
        <v>174</v>
      </c>
      <c r="R76">
        <v>1</v>
      </c>
      <c r="S76">
        <v>191</v>
      </c>
      <c r="T76">
        <v>201</v>
      </c>
      <c r="U76">
        <v>1</v>
      </c>
      <c r="V76">
        <f t="shared" si="1"/>
        <v>0</v>
      </c>
    </row>
    <row r="77" spans="1:22">
      <c r="A77" s="1">
        <v>11</v>
      </c>
      <c r="B77">
        <v>42</v>
      </c>
      <c r="C77">
        <v>32</v>
      </c>
      <c r="D77">
        <v>43</v>
      </c>
      <c r="E77">
        <v>3965</v>
      </c>
      <c r="F77">
        <v>61</v>
      </c>
      <c r="G77">
        <v>72</v>
      </c>
      <c r="H77">
        <v>4</v>
      </c>
      <c r="I77">
        <v>93</v>
      </c>
      <c r="J77">
        <v>101</v>
      </c>
      <c r="K77">
        <v>3</v>
      </c>
      <c r="L77">
        <v>123</v>
      </c>
      <c r="M77">
        <v>34</v>
      </c>
      <c r="N77">
        <v>143</v>
      </c>
      <c r="O77">
        <v>152</v>
      </c>
      <c r="P77">
        <v>1</v>
      </c>
      <c r="Q77">
        <v>173</v>
      </c>
      <c r="R77">
        <v>1</v>
      </c>
      <c r="S77">
        <v>191</v>
      </c>
      <c r="T77">
        <v>201</v>
      </c>
      <c r="U77">
        <v>2</v>
      </c>
      <c r="V77">
        <f t="shared" si="1"/>
        <v>1</v>
      </c>
    </row>
    <row r="78" spans="1:22">
      <c r="A78" s="1">
        <v>12</v>
      </c>
      <c r="B78">
        <v>11</v>
      </c>
      <c r="C78">
        <v>33</v>
      </c>
      <c r="D78">
        <v>43</v>
      </c>
      <c r="E78">
        <v>4771</v>
      </c>
      <c r="F78">
        <v>61</v>
      </c>
      <c r="G78">
        <v>74</v>
      </c>
      <c r="H78">
        <v>2</v>
      </c>
      <c r="I78">
        <v>93</v>
      </c>
      <c r="J78">
        <v>101</v>
      </c>
      <c r="K78">
        <v>4</v>
      </c>
      <c r="L78">
        <v>122</v>
      </c>
      <c r="M78">
        <v>51</v>
      </c>
      <c r="N78">
        <v>143</v>
      </c>
      <c r="O78">
        <v>152</v>
      </c>
      <c r="P78">
        <v>1</v>
      </c>
      <c r="Q78">
        <v>173</v>
      </c>
      <c r="R78">
        <v>1</v>
      </c>
      <c r="S78">
        <v>191</v>
      </c>
      <c r="T78">
        <v>201</v>
      </c>
      <c r="U78">
        <v>1</v>
      </c>
      <c r="V78">
        <f t="shared" si="1"/>
        <v>0</v>
      </c>
    </row>
    <row r="79" spans="1:22">
      <c r="A79" s="1">
        <v>14</v>
      </c>
      <c r="B79">
        <v>54</v>
      </c>
      <c r="C79">
        <v>30</v>
      </c>
      <c r="D79">
        <v>41</v>
      </c>
      <c r="E79">
        <v>9436</v>
      </c>
      <c r="F79">
        <v>65</v>
      </c>
      <c r="G79">
        <v>73</v>
      </c>
      <c r="H79">
        <v>2</v>
      </c>
      <c r="I79">
        <v>93</v>
      </c>
      <c r="J79">
        <v>101</v>
      </c>
      <c r="K79">
        <v>2</v>
      </c>
      <c r="L79">
        <v>122</v>
      </c>
      <c r="M79">
        <v>39</v>
      </c>
      <c r="N79">
        <v>143</v>
      </c>
      <c r="O79">
        <v>152</v>
      </c>
      <c r="P79">
        <v>1</v>
      </c>
      <c r="Q79">
        <v>172</v>
      </c>
      <c r="R79">
        <v>2</v>
      </c>
      <c r="S79">
        <v>191</v>
      </c>
      <c r="T79">
        <v>201</v>
      </c>
      <c r="U79">
        <v>1</v>
      </c>
      <c r="V79">
        <f t="shared" si="1"/>
        <v>0</v>
      </c>
    </row>
    <row r="80" spans="1:22">
      <c r="A80" s="1">
        <v>12</v>
      </c>
      <c r="B80">
        <v>30</v>
      </c>
      <c r="C80">
        <v>32</v>
      </c>
      <c r="D80">
        <v>42</v>
      </c>
      <c r="E80">
        <v>3832</v>
      </c>
      <c r="F80">
        <v>61</v>
      </c>
      <c r="G80">
        <v>72</v>
      </c>
      <c r="H80">
        <v>2</v>
      </c>
      <c r="I80">
        <v>94</v>
      </c>
      <c r="J80">
        <v>101</v>
      </c>
      <c r="K80">
        <v>1</v>
      </c>
      <c r="L80">
        <v>122</v>
      </c>
      <c r="M80">
        <v>22</v>
      </c>
      <c r="N80">
        <v>143</v>
      </c>
      <c r="O80">
        <v>152</v>
      </c>
      <c r="P80">
        <v>1</v>
      </c>
      <c r="Q80">
        <v>173</v>
      </c>
      <c r="R80">
        <v>1</v>
      </c>
      <c r="S80">
        <v>191</v>
      </c>
      <c r="T80">
        <v>201</v>
      </c>
      <c r="U80">
        <v>1</v>
      </c>
      <c r="V80">
        <f t="shared" si="1"/>
        <v>0</v>
      </c>
    </row>
    <row r="81" spans="1:22">
      <c r="A81" s="1">
        <v>14</v>
      </c>
      <c r="B81">
        <v>24</v>
      </c>
      <c r="C81">
        <v>32</v>
      </c>
      <c r="D81">
        <v>43</v>
      </c>
      <c r="E81">
        <v>5943</v>
      </c>
      <c r="F81">
        <v>65</v>
      </c>
      <c r="G81">
        <v>72</v>
      </c>
      <c r="H81">
        <v>1</v>
      </c>
      <c r="I81">
        <v>92</v>
      </c>
      <c r="J81">
        <v>101</v>
      </c>
      <c r="K81">
        <v>1</v>
      </c>
      <c r="L81">
        <v>123</v>
      </c>
      <c r="M81">
        <v>44</v>
      </c>
      <c r="N81">
        <v>143</v>
      </c>
      <c r="O81">
        <v>152</v>
      </c>
      <c r="P81">
        <v>2</v>
      </c>
      <c r="Q81">
        <v>173</v>
      </c>
      <c r="R81">
        <v>1</v>
      </c>
      <c r="S81">
        <v>192</v>
      </c>
      <c r="T81">
        <v>201</v>
      </c>
      <c r="U81">
        <v>2</v>
      </c>
      <c r="V81">
        <f t="shared" si="1"/>
        <v>1</v>
      </c>
    </row>
    <row r="82" spans="1:22">
      <c r="A82" s="1">
        <v>14</v>
      </c>
      <c r="B82">
        <v>15</v>
      </c>
      <c r="C82">
        <v>32</v>
      </c>
      <c r="D82">
        <v>43</v>
      </c>
      <c r="E82">
        <v>1213</v>
      </c>
      <c r="F82">
        <v>63</v>
      </c>
      <c r="G82">
        <v>75</v>
      </c>
      <c r="H82">
        <v>4</v>
      </c>
      <c r="I82">
        <v>93</v>
      </c>
      <c r="J82">
        <v>101</v>
      </c>
      <c r="K82">
        <v>3</v>
      </c>
      <c r="L82">
        <v>122</v>
      </c>
      <c r="M82">
        <v>47</v>
      </c>
      <c r="N82">
        <v>142</v>
      </c>
      <c r="O82">
        <v>152</v>
      </c>
      <c r="P82">
        <v>1</v>
      </c>
      <c r="Q82">
        <v>173</v>
      </c>
      <c r="R82">
        <v>1</v>
      </c>
      <c r="S82">
        <v>192</v>
      </c>
      <c r="T82">
        <v>201</v>
      </c>
      <c r="U82">
        <v>1</v>
      </c>
      <c r="V82">
        <f t="shared" si="1"/>
        <v>0</v>
      </c>
    </row>
    <row r="83" spans="1:22">
      <c r="A83" s="1">
        <v>14</v>
      </c>
      <c r="B83">
        <v>18</v>
      </c>
      <c r="C83">
        <v>32</v>
      </c>
      <c r="D83">
        <v>49</v>
      </c>
      <c r="E83">
        <v>1568</v>
      </c>
      <c r="F83">
        <v>62</v>
      </c>
      <c r="G83">
        <v>73</v>
      </c>
      <c r="H83">
        <v>3</v>
      </c>
      <c r="I83">
        <v>92</v>
      </c>
      <c r="J83">
        <v>101</v>
      </c>
      <c r="K83">
        <v>4</v>
      </c>
      <c r="L83">
        <v>122</v>
      </c>
      <c r="M83">
        <v>24</v>
      </c>
      <c r="N83">
        <v>143</v>
      </c>
      <c r="O83">
        <v>151</v>
      </c>
      <c r="P83">
        <v>1</v>
      </c>
      <c r="Q83">
        <v>172</v>
      </c>
      <c r="R83">
        <v>1</v>
      </c>
      <c r="S83">
        <v>191</v>
      </c>
      <c r="T83">
        <v>201</v>
      </c>
      <c r="U83">
        <v>1</v>
      </c>
      <c r="V83">
        <f t="shared" si="1"/>
        <v>0</v>
      </c>
    </row>
    <row r="84" spans="1:22">
      <c r="A84" s="1">
        <v>11</v>
      </c>
      <c r="B84">
        <v>24</v>
      </c>
      <c r="C84">
        <v>32</v>
      </c>
      <c r="D84">
        <v>410</v>
      </c>
      <c r="E84">
        <v>1755</v>
      </c>
      <c r="F84">
        <v>61</v>
      </c>
      <c r="G84">
        <v>75</v>
      </c>
      <c r="H84">
        <v>4</v>
      </c>
      <c r="I84">
        <v>92</v>
      </c>
      <c r="J84">
        <v>103</v>
      </c>
      <c r="K84">
        <v>4</v>
      </c>
      <c r="L84">
        <v>121</v>
      </c>
      <c r="M84">
        <v>58</v>
      </c>
      <c r="N84">
        <v>143</v>
      </c>
      <c r="O84">
        <v>152</v>
      </c>
      <c r="P84">
        <v>1</v>
      </c>
      <c r="Q84">
        <v>172</v>
      </c>
      <c r="R84">
        <v>1</v>
      </c>
      <c r="S84">
        <v>192</v>
      </c>
      <c r="T84">
        <v>201</v>
      </c>
      <c r="U84">
        <v>1</v>
      </c>
      <c r="V84">
        <f t="shared" si="1"/>
        <v>0</v>
      </c>
    </row>
    <row r="85" spans="1:22">
      <c r="A85" s="1">
        <v>11</v>
      </c>
      <c r="B85">
        <v>10</v>
      </c>
      <c r="C85">
        <v>32</v>
      </c>
      <c r="D85">
        <v>43</v>
      </c>
      <c r="E85">
        <v>2315</v>
      </c>
      <c r="F85">
        <v>61</v>
      </c>
      <c r="G85">
        <v>75</v>
      </c>
      <c r="H85">
        <v>3</v>
      </c>
      <c r="I85">
        <v>93</v>
      </c>
      <c r="J85">
        <v>101</v>
      </c>
      <c r="K85">
        <v>4</v>
      </c>
      <c r="L85">
        <v>121</v>
      </c>
      <c r="M85">
        <v>52</v>
      </c>
      <c r="N85">
        <v>143</v>
      </c>
      <c r="O85">
        <v>152</v>
      </c>
      <c r="P85">
        <v>1</v>
      </c>
      <c r="Q85">
        <v>172</v>
      </c>
      <c r="R85">
        <v>1</v>
      </c>
      <c r="S85">
        <v>191</v>
      </c>
      <c r="T85">
        <v>201</v>
      </c>
      <c r="U85">
        <v>1</v>
      </c>
      <c r="V85">
        <f t="shared" si="1"/>
        <v>0</v>
      </c>
    </row>
    <row r="86" spans="1:22">
      <c r="A86" s="1">
        <v>14</v>
      </c>
      <c r="B86">
        <v>12</v>
      </c>
      <c r="C86">
        <v>34</v>
      </c>
      <c r="D86">
        <v>49</v>
      </c>
      <c r="E86">
        <v>1412</v>
      </c>
      <c r="F86">
        <v>61</v>
      </c>
      <c r="G86">
        <v>73</v>
      </c>
      <c r="H86">
        <v>4</v>
      </c>
      <c r="I86">
        <v>92</v>
      </c>
      <c r="J86">
        <v>103</v>
      </c>
      <c r="K86">
        <v>2</v>
      </c>
      <c r="L86">
        <v>121</v>
      </c>
      <c r="M86">
        <v>29</v>
      </c>
      <c r="N86">
        <v>143</v>
      </c>
      <c r="O86">
        <v>152</v>
      </c>
      <c r="P86">
        <v>2</v>
      </c>
      <c r="Q86">
        <v>174</v>
      </c>
      <c r="R86">
        <v>1</v>
      </c>
      <c r="S86">
        <v>192</v>
      </c>
      <c r="T86">
        <v>201</v>
      </c>
      <c r="U86">
        <v>1</v>
      </c>
      <c r="V86">
        <f t="shared" si="1"/>
        <v>0</v>
      </c>
    </row>
    <row r="87" spans="1:22">
      <c r="A87" s="1">
        <v>12</v>
      </c>
      <c r="B87">
        <v>18</v>
      </c>
      <c r="C87">
        <v>34</v>
      </c>
      <c r="D87">
        <v>42</v>
      </c>
      <c r="E87">
        <v>1295</v>
      </c>
      <c r="F87">
        <v>61</v>
      </c>
      <c r="G87">
        <v>72</v>
      </c>
      <c r="H87">
        <v>4</v>
      </c>
      <c r="I87">
        <v>92</v>
      </c>
      <c r="J87">
        <v>101</v>
      </c>
      <c r="K87">
        <v>1</v>
      </c>
      <c r="L87">
        <v>122</v>
      </c>
      <c r="M87">
        <v>27</v>
      </c>
      <c r="N87">
        <v>143</v>
      </c>
      <c r="O87">
        <v>152</v>
      </c>
      <c r="P87">
        <v>2</v>
      </c>
      <c r="Q87">
        <v>173</v>
      </c>
      <c r="R87">
        <v>1</v>
      </c>
      <c r="S87">
        <v>191</v>
      </c>
      <c r="T87">
        <v>201</v>
      </c>
      <c r="U87">
        <v>1</v>
      </c>
      <c r="V87">
        <f t="shared" si="1"/>
        <v>0</v>
      </c>
    </row>
    <row r="88" spans="1:22">
      <c r="A88" s="1">
        <v>12</v>
      </c>
      <c r="B88">
        <v>36</v>
      </c>
      <c r="C88">
        <v>32</v>
      </c>
      <c r="D88">
        <v>46</v>
      </c>
      <c r="E88">
        <v>12612</v>
      </c>
      <c r="F88">
        <v>62</v>
      </c>
      <c r="G88">
        <v>73</v>
      </c>
      <c r="H88">
        <v>1</v>
      </c>
      <c r="I88">
        <v>93</v>
      </c>
      <c r="J88">
        <v>101</v>
      </c>
      <c r="K88">
        <v>4</v>
      </c>
      <c r="L88">
        <v>124</v>
      </c>
      <c r="M88">
        <v>47</v>
      </c>
      <c r="N88">
        <v>143</v>
      </c>
      <c r="O88">
        <v>153</v>
      </c>
      <c r="P88">
        <v>1</v>
      </c>
      <c r="Q88">
        <v>173</v>
      </c>
      <c r="R88">
        <v>2</v>
      </c>
      <c r="S88">
        <v>192</v>
      </c>
      <c r="T88">
        <v>201</v>
      </c>
      <c r="U88">
        <v>2</v>
      </c>
      <c r="V88">
        <f t="shared" si="1"/>
        <v>1</v>
      </c>
    </row>
    <row r="89" spans="1:22">
      <c r="A89" s="1">
        <v>11</v>
      </c>
      <c r="B89">
        <v>18</v>
      </c>
      <c r="C89">
        <v>32</v>
      </c>
      <c r="D89">
        <v>40</v>
      </c>
      <c r="E89">
        <v>2249</v>
      </c>
      <c r="F89">
        <v>62</v>
      </c>
      <c r="G89">
        <v>74</v>
      </c>
      <c r="H89">
        <v>4</v>
      </c>
      <c r="I89">
        <v>93</v>
      </c>
      <c r="J89">
        <v>101</v>
      </c>
      <c r="K89">
        <v>3</v>
      </c>
      <c r="L89">
        <v>123</v>
      </c>
      <c r="M89">
        <v>30</v>
      </c>
      <c r="N89">
        <v>143</v>
      </c>
      <c r="O89">
        <v>152</v>
      </c>
      <c r="P89">
        <v>1</v>
      </c>
      <c r="Q89">
        <v>174</v>
      </c>
      <c r="R89">
        <v>2</v>
      </c>
      <c r="S89">
        <v>192</v>
      </c>
      <c r="T89">
        <v>201</v>
      </c>
      <c r="U89">
        <v>1</v>
      </c>
      <c r="V89">
        <f t="shared" si="1"/>
        <v>0</v>
      </c>
    </row>
    <row r="90" spans="1:22">
      <c r="A90" s="1">
        <v>11</v>
      </c>
      <c r="B90">
        <v>12</v>
      </c>
      <c r="C90">
        <v>30</v>
      </c>
      <c r="D90">
        <v>45</v>
      </c>
      <c r="E90">
        <v>1108</v>
      </c>
      <c r="F90">
        <v>61</v>
      </c>
      <c r="G90">
        <v>74</v>
      </c>
      <c r="H90">
        <v>4</v>
      </c>
      <c r="I90">
        <v>93</v>
      </c>
      <c r="J90">
        <v>101</v>
      </c>
      <c r="K90">
        <v>3</v>
      </c>
      <c r="L90">
        <v>121</v>
      </c>
      <c r="M90">
        <v>28</v>
      </c>
      <c r="N90">
        <v>143</v>
      </c>
      <c r="O90">
        <v>152</v>
      </c>
      <c r="P90">
        <v>2</v>
      </c>
      <c r="Q90">
        <v>173</v>
      </c>
      <c r="R90">
        <v>1</v>
      </c>
      <c r="S90">
        <v>191</v>
      </c>
      <c r="T90">
        <v>201</v>
      </c>
      <c r="U90">
        <v>2</v>
      </c>
      <c r="V90">
        <f t="shared" si="1"/>
        <v>1</v>
      </c>
    </row>
    <row r="91" spans="1:22">
      <c r="A91" s="1">
        <v>14</v>
      </c>
      <c r="B91">
        <v>12</v>
      </c>
      <c r="C91">
        <v>34</v>
      </c>
      <c r="D91">
        <v>43</v>
      </c>
      <c r="E91">
        <v>618</v>
      </c>
      <c r="F91">
        <v>61</v>
      </c>
      <c r="G91">
        <v>75</v>
      </c>
      <c r="H91">
        <v>4</v>
      </c>
      <c r="I91">
        <v>93</v>
      </c>
      <c r="J91">
        <v>101</v>
      </c>
      <c r="K91">
        <v>4</v>
      </c>
      <c r="L91">
        <v>121</v>
      </c>
      <c r="M91">
        <v>56</v>
      </c>
      <c r="N91">
        <v>143</v>
      </c>
      <c r="O91">
        <v>152</v>
      </c>
      <c r="P91">
        <v>1</v>
      </c>
      <c r="Q91">
        <v>173</v>
      </c>
      <c r="R91">
        <v>1</v>
      </c>
      <c r="S91">
        <v>191</v>
      </c>
      <c r="T91">
        <v>201</v>
      </c>
      <c r="U91">
        <v>1</v>
      </c>
      <c r="V91">
        <f t="shared" si="1"/>
        <v>0</v>
      </c>
    </row>
    <row r="92" spans="1:22">
      <c r="A92" s="1">
        <v>11</v>
      </c>
      <c r="B92">
        <v>12</v>
      </c>
      <c r="C92">
        <v>34</v>
      </c>
      <c r="D92">
        <v>41</v>
      </c>
      <c r="E92">
        <v>1409</v>
      </c>
      <c r="F92">
        <v>61</v>
      </c>
      <c r="G92">
        <v>75</v>
      </c>
      <c r="H92">
        <v>4</v>
      </c>
      <c r="I92">
        <v>93</v>
      </c>
      <c r="J92">
        <v>101</v>
      </c>
      <c r="K92">
        <v>3</v>
      </c>
      <c r="L92">
        <v>121</v>
      </c>
      <c r="M92">
        <v>54</v>
      </c>
      <c r="N92">
        <v>143</v>
      </c>
      <c r="O92">
        <v>152</v>
      </c>
      <c r="P92">
        <v>1</v>
      </c>
      <c r="Q92">
        <v>173</v>
      </c>
      <c r="R92">
        <v>1</v>
      </c>
      <c r="S92">
        <v>191</v>
      </c>
      <c r="T92">
        <v>201</v>
      </c>
      <c r="U92">
        <v>1</v>
      </c>
      <c r="V92">
        <f t="shared" si="1"/>
        <v>0</v>
      </c>
    </row>
    <row r="93" spans="1:22">
      <c r="A93" s="1">
        <v>14</v>
      </c>
      <c r="B93">
        <v>12</v>
      </c>
      <c r="C93">
        <v>34</v>
      </c>
      <c r="D93">
        <v>43</v>
      </c>
      <c r="E93">
        <v>797</v>
      </c>
      <c r="F93">
        <v>65</v>
      </c>
      <c r="G93">
        <v>75</v>
      </c>
      <c r="H93">
        <v>4</v>
      </c>
      <c r="I93">
        <v>92</v>
      </c>
      <c r="J93">
        <v>101</v>
      </c>
      <c r="K93">
        <v>3</v>
      </c>
      <c r="L93">
        <v>122</v>
      </c>
      <c r="M93">
        <v>33</v>
      </c>
      <c r="N93">
        <v>141</v>
      </c>
      <c r="O93">
        <v>152</v>
      </c>
      <c r="P93">
        <v>1</v>
      </c>
      <c r="Q93">
        <v>172</v>
      </c>
      <c r="R93">
        <v>2</v>
      </c>
      <c r="S93">
        <v>191</v>
      </c>
      <c r="T93">
        <v>201</v>
      </c>
      <c r="U93">
        <v>2</v>
      </c>
      <c r="V93">
        <f t="shared" si="1"/>
        <v>1</v>
      </c>
    </row>
    <row r="94" spans="1:22">
      <c r="A94" s="1">
        <v>13</v>
      </c>
      <c r="B94">
        <v>24</v>
      </c>
      <c r="C94">
        <v>34</v>
      </c>
      <c r="D94">
        <v>42</v>
      </c>
      <c r="E94">
        <v>3617</v>
      </c>
      <c r="F94">
        <v>65</v>
      </c>
      <c r="G94">
        <v>75</v>
      </c>
      <c r="H94">
        <v>4</v>
      </c>
      <c r="I94">
        <v>93</v>
      </c>
      <c r="J94">
        <v>102</v>
      </c>
      <c r="K94">
        <v>4</v>
      </c>
      <c r="L94">
        <v>124</v>
      </c>
      <c r="M94">
        <v>20</v>
      </c>
      <c r="N94">
        <v>143</v>
      </c>
      <c r="O94">
        <v>151</v>
      </c>
      <c r="P94">
        <v>2</v>
      </c>
      <c r="Q94">
        <v>173</v>
      </c>
      <c r="R94">
        <v>1</v>
      </c>
      <c r="S94">
        <v>191</v>
      </c>
      <c r="T94">
        <v>201</v>
      </c>
      <c r="U94">
        <v>1</v>
      </c>
      <c r="V94">
        <f t="shared" si="1"/>
        <v>0</v>
      </c>
    </row>
    <row r="95" spans="1:22">
      <c r="A95" s="1">
        <v>12</v>
      </c>
      <c r="B95">
        <v>12</v>
      </c>
      <c r="C95">
        <v>32</v>
      </c>
      <c r="D95">
        <v>40</v>
      </c>
      <c r="E95">
        <v>1318</v>
      </c>
      <c r="F95">
        <v>64</v>
      </c>
      <c r="G95">
        <v>75</v>
      </c>
      <c r="H95">
        <v>4</v>
      </c>
      <c r="I95">
        <v>93</v>
      </c>
      <c r="J95">
        <v>101</v>
      </c>
      <c r="K95">
        <v>4</v>
      </c>
      <c r="L95">
        <v>121</v>
      </c>
      <c r="M95">
        <v>54</v>
      </c>
      <c r="N95">
        <v>143</v>
      </c>
      <c r="O95">
        <v>152</v>
      </c>
      <c r="P95">
        <v>1</v>
      </c>
      <c r="Q95">
        <v>173</v>
      </c>
      <c r="R95">
        <v>1</v>
      </c>
      <c r="S95">
        <v>192</v>
      </c>
      <c r="T95">
        <v>201</v>
      </c>
      <c r="U95">
        <v>1</v>
      </c>
      <c r="V95">
        <f t="shared" si="1"/>
        <v>0</v>
      </c>
    </row>
    <row r="96" spans="1:22">
      <c r="A96" s="1">
        <v>12</v>
      </c>
      <c r="B96">
        <v>54</v>
      </c>
      <c r="C96">
        <v>30</v>
      </c>
      <c r="D96">
        <v>49</v>
      </c>
      <c r="E96">
        <v>15945</v>
      </c>
      <c r="F96">
        <v>61</v>
      </c>
      <c r="G96">
        <v>72</v>
      </c>
      <c r="H96">
        <v>3</v>
      </c>
      <c r="I96">
        <v>93</v>
      </c>
      <c r="J96">
        <v>101</v>
      </c>
      <c r="K96">
        <v>4</v>
      </c>
      <c r="L96">
        <v>124</v>
      </c>
      <c r="M96">
        <v>58</v>
      </c>
      <c r="N96">
        <v>143</v>
      </c>
      <c r="O96">
        <v>151</v>
      </c>
      <c r="P96">
        <v>1</v>
      </c>
      <c r="Q96">
        <v>173</v>
      </c>
      <c r="R96">
        <v>1</v>
      </c>
      <c r="S96">
        <v>192</v>
      </c>
      <c r="T96">
        <v>201</v>
      </c>
      <c r="U96">
        <v>2</v>
      </c>
      <c r="V96">
        <f t="shared" si="1"/>
        <v>1</v>
      </c>
    </row>
    <row r="97" spans="1:22">
      <c r="A97" s="1">
        <v>14</v>
      </c>
      <c r="B97">
        <v>12</v>
      </c>
      <c r="C97">
        <v>34</v>
      </c>
      <c r="D97">
        <v>46</v>
      </c>
      <c r="E97">
        <v>2012</v>
      </c>
      <c r="F97">
        <v>65</v>
      </c>
      <c r="G97">
        <v>74</v>
      </c>
      <c r="H97">
        <v>4</v>
      </c>
      <c r="I97">
        <v>92</v>
      </c>
      <c r="J97">
        <v>101</v>
      </c>
      <c r="K97">
        <v>2</v>
      </c>
      <c r="L97">
        <v>123</v>
      </c>
      <c r="M97">
        <v>61</v>
      </c>
      <c r="N97">
        <v>143</v>
      </c>
      <c r="O97">
        <v>152</v>
      </c>
      <c r="P97">
        <v>1</v>
      </c>
      <c r="Q97">
        <v>173</v>
      </c>
      <c r="R97">
        <v>1</v>
      </c>
      <c r="S97">
        <v>191</v>
      </c>
      <c r="T97">
        <v>201</v>
      </c>
      <c r="U97">
        <v>1</v>
      </c>
      <c r="V97">
        <f t="shared" si="1"/>
        <v>0</v>
      </c>
    </row>
    <row r="98" spans="1:22">
      <c r="A98" s="1">
        <v>12</v>
      </c>
      <c r="B98">
        <v>18</v>
      </c>
      <c r="C98">
        <v>32</v>
      </c>
      <c r="D98">
        <v>49</v>
      </c>
      <c r="E98">
        <v>2622</v>
      </c>
      <c r="F98">
        <v>62</v>
      </c>
      <c r="G98">
        <v>73</v>
      </c>
      <c r="H98">
        <v>4</v>
      </c>
      <c r="I98">
        <v>93</v>
      </c>
      <c r="J98">
        <v>101</v>
      </c>
      <c r="K98">
        <v>4</v>
      </c>
      <c r="L98">
        <v>123</v>
      </c>
      <c r="M98">
        <v>34</v>
      </c>
      <c r="N98">
        <v>143</v>
      </c>
      <c r="O98">
        <v>152</v>
      </c>
      <c r="P98">
        <v>1</v>
      </c>
      <c r="Q98">
        <v>173</v>
      </c>
      <c r="R98">
        <v>1</v>
      </c>
      <c r="S98">
        <v>191</v>
      </c>
      <c r="T98">
        <v>201</v>
      </c>
      <c r="U98">
        <v>1</v>
      </c>
      <c r="V98">
        <f t="shared" si="1"/>
        <v>0</v>
      </c>
    </row>
    <row r="99" spans="1:22">
      <c r="A99" s="1">
        <v>12</v>
      </c>
      <c r="B99">
        <v>36</v>
      </c>
      <c r="C99">
        <v>34</v>
      </c>
      <c r="D99">
        <v>43</v>
      </c>
      <c r="E99">
        <v>2337</v>
      </c>
      <c r="F99">
        <v>61</v>
      </c>
      <c r="G99">
        <v>75</v>
      </c>
      <c r="H99">
        <v>4</v>
      </c>
      <c r="I99">
        <v>93</v>
      </c>
      <c r="J99">
        <v>101</v>
      </c>
      <c r="K99">
        <v>4</v>
      </c>
      <c r="L99">
        <v>121</v>
      </c>
      <c r="M99">
        <v>36</v>
      </c>
      <c r="N99">
        <v>143</v>
      </c>
      <c r="O99">
        <v>152</v>
      </c>
      <c r="P99">
        <v>1</v>
      </c>
      <c r="Q99">
        <v>173</v>
      </c>
      <c r="R99">
        <v>1</v>
      </c>
      <c r="S99">
        <v>191</v>
      </c>
      <c r="T99">
        <v>201</v>
      </c>
      <c r="U99">
        <v>1</v>
      </c>
      <c r="V99">
        <f t="shared" si="1"/>
        <v>0</v>
      </c>
    </row>
    <row r="100" spans="1:22">
      <c r="A100" s="1">
        <v>12</v>
      </c>
      <c r="B100">
        <v>20</v>
      </c>
      <c r="C100">
        <v>33</v>
      </c>
      <c r="D100">
        <v>41</v>
      </c>
      <c r="E100">
        <v>7057</v>
      </c>
      <c r="F100">
        <v>65</v>
      </c>
      <c r="G100">
        <v>74</v>
      </c>
      <c r="H100">
        <v>3</v>
      </c>
      <c r="I100">
        <v>93</v>
      </c>
      <c r="J100">
        <v>101</v>
      </c>
      <c r="K100">
        <v>4</v>
      </c>
      <c r="L100">
        <v>122</v>
      </c>
      <c r="M100">
        <v>36</v>
      </c>
      <c r="N100">
        <v>141</v>
      </c>
      <c r="O100">
        <v>151</v>
      </c>
      <c r="P100">
        <v>2</v>
      </c>
      <c r="Q100">
        <v>174</v>
      </c>
      <c r="R100">
        <v>2</v>
      </c>
      <c r="S100">
        <v>192</v>
      </c>
      <c r="T100">
        <v>201</v>
      </c>
      <c r="U100">
        <v>1</v>
      </c>
      <c r="V100">
        <f t="shared" si="1"/>
        <v>0</v>
      </c>
    </row>
    <row r="101" spans="1:22">
      <c r="A101" s="1">
        <v>14</v>
      </c>
      <c r="B101">
        <v>24</v>
      </c>
      <c r="C101">
        <v>32</v>
      </c>
      <c r="D101">
        <v>40</v>
      </c>
      <c r="E101">
        <v>1469</v>
      </c>
      <c r="F101">
        <v>62</v>
      </c>
      <c r="G101">
        <v>75</v>
      </c>
      <c r="H101">
        <v>4</v>
      </c>
      <c r="I101">
        <v>94</v>
      </c>
      <c r="J101">
        <v>101</v>
      </c>
      <c r="K101">
        <v>4</v>
      </c>
      <c r="L101">
        <v>121</v>
      </c>
      <c r="M101">
        <v>41</v>
      </c>
      <c r="N101">
        <v>143</v>
      </c>
      <c r="O101">
        <v>151</v>
      </c>
      <c r="P101">
        <v>1</v>
      </c>
      <c r="Q101">
        <v>172</v>
      </c>
      <c r="R101">
        <v>1</v>
      </c>
      <c r="S101">
        <v>191</v>
      </c>
      <c r="T101">
        <v>201</v>
      </c>
      <c r="U101">
        <v>1</v>
      </c>
      <c r="V101">
        <f t="shared" si="1"/>
        <v>0</v>
      </c>
    </row>
    <row r="102" spans="1:22">
      <c r="A102" s="1">
        <v>12</v>
      </c>
      <c r="B102">
        <v>36</v>
      </c>
      <c r="C102">
        <v>32</v>
      </c>
      <c r="D102">
        <v>43</v>
      </c>
      <c r="E102">
        <v>2323</v>
      </c>
      <c r="F102">
        <v>61</v>
      </c>
      <c r="G102">
        <v>74</v>
      </c>
      <c r="H102">
        <v>4</v>
      </c>
      <c r="I102">
        <v>93</v>
      </c>
      <c r="J102">
        <v>101</v>
      </c>
      <c r="K102">
        <v>4</v>
      </c>
      <c r="L102">
        <v>123</v>
      </c>
      <c r="M102">
        <v>24</v>
      </c>
      <c r="N102">
        <v>143</v>
      </c>
      <c r="O102">
        <v>151</v>
      </c>
      <c r="P102">
        <v>1</v>
      </c>
      <c r="Q102">
        <v>173</v>
      </c>
      <c r="R102">
        <v>1</v>
      </c>
      <c r="S102">
        <v>191</v>
      </c>
      <c r="T102">
        <v>201</v>
      </c>
      <c r="U102">
        <v>1</v>
      </c>
      <c r="V102">
        <f t="shared" si="1"/>
        <v>0</v>
      </c>
    </row>
    <row r="103" spans="1:22">
      <c r="A103" s="1">
        <v>14</v>
      </c>
      <c r="B103">
        <v>6</v>
      </c>
      <c r="C103">
        <v>33</v>
      </c>
      <c r="D103">
        <v>43</v>
      </c>
      <c r="E103">
        <v>932</v>
      </c>
      <c r="F103">
        <v>61</v>
      </c>
      <c r="G103">
        <v>73</v>
      </c>
      <c r="H103">
        <v>3</v>
      </c>
      <c r="I103">
        <v>92</v>
      </c>
      <c r="J103">
        <v>101</v>
      </c>
      <c r="K103">
        <v>2</v>
      </c>
      <c r="L103">
        <v>121</v>
      </c>
      <c r="M103">
        <v>24</v>
      </c>
      <c r="N103">
        <v>143</v>
      </c>
      <c r="O103">
        <v>152</v>
      </c>
      <c r="P103">
        <v>1</v>
      </c>
      <c r="Q103">
        <v>173</v>
      </c>
      <c r="R103">
        <v>1</v>
      </c>
      <c r="S103">
        <v>191</v>
      </c>
      <c r="T103">
        <v>201</v>
      </c>
      <c r="U103">
        <v>1</v>
      </c>
      <c r="V103">
        <f t="shared" si="1"/>
        <v>0</v>
      </c>
    </row>
    <row r="104" spans="1:22">
      <c r="A104" s="1">
        <v>12</v>
      </c>
      <c r="B104">
        <v>9</v>
      </c>
      <c r="C104">
        <v>34</v>
      </c>
      <c r="D104">
        <v>42</v>
      </c>
      <c r="E104">
        <v>1919</v>
      </c>
      <c r="F104">
        <v>61</v>
      </c>
      <c r="G104">
        <v>74</v>
      </c>
      <c r="H104">
        <v>4</v>
      </c>
      <c r="I104">
        <v>93</v>
      </c>
      <c r="J104">
        <v>101</v>
      </c>
      <c r="K104">
        <v>3</v>
      </c>
      <c r="L104">
        <v>123</v>
      </c>
      <c r="M104">
        <v>35</v>
      </c>
      <c r="N104">
        <v>143</v>
      </c>
      <c r="O104">
        <v>151</v>
      </c>
      <c r="P104">
        <v>1</v>
      </c>
      <c r="Q104">
        <v>173</v>
      </c>
      <c r="R104">
        <v>1</v>
      </c>
      <c r="S104">
        <v>192</v>
      </c>
      <c r="T104">
        <v>201</v>
      </c>
      <c r="U104">
        <v>1</v>
      </c>
      <c r="V104">
        <f t="shared" si="1"/>
        <v>0</v>
      </c>
    </row>
    <row r="105" spans="1:22">
      <c r="A105" s="1">
        <v>14</v>
      </c>
      <c r="B105">
        <v>12</v>
      </c>
      <c r="C105">
        <v>32</v>
      </c>
      <c r="D105">
        <v>41</v>
      </c>
      <c r="E105">
        <v>2445</v>
      </c>
      <c r="F105">
        <v>65</v>
      </c>
      <c r="G105">
        <v>72</v>
      </c>
      <c r="H105">
        <v>2</v>
      </c>
      <c r="I105">
        <v>94</v>
      </c>
      <c r="J105">
        <v>101</v>
      </c>
      <c r="K105">
        <v>4</v>
      </c>
      <c r="L105">
        <v>123</v>
      </c>
      <c r="M105">
        <v>26</v>
      </c>
      <c r="N105">
        <v>143</v>
      </c>
      <c r="O105">
        <v>151</v>
      </c>
      <c r="P105">
        <v>1</v>
      </c>
      <c r="Q105">
        <v>173</v>
      </c>
      <c r="R105">
        <v>1</v>
      </c>
      <c r="S105">
        <v>192</v>
      </c>
      <c r="T105">
        <v>201</v>
      </c>
      <c r="U105">
        <v>1</v>
      </c>
      <c r="V105">
        <f t="shared" si="1"/>
        <v>0</v>
      </c>
    </row>
    <row r="106" spans="1:22">
      <c r="A106" s="1">
        <v>12</v>
      </c>
      <c r="B106">
        <v>24</v>
      </c>
      <c r="C106">
        <v>34</v>
      </c>
      <c r="D106">
        <v>410</v>
      </c>
      <c r="E106">
        <v>11938</v>
      </c>
      <c r="F106">
        <v>61</v>
      </c>
      <c r="G106">
        <v>73</v>
      </c>
      <c r="H106">
        <v>2</v>
      </c>
      <c r="I106">
        <v>93</v>
      </c>
      <c r="J106">
        <v>102</v>
      </c>
      <c r="K106">
        <v>3</v>
      </c>
      <c r="L106">
        <v>123</v>
      </c>
      <c r="M106">
        <v>39</v>
      </c>
      <c r="N106">
        <v>143</v>
      </c>
      <c r="O106">
        <v>152</v>
      </c>
      <c r="P106">
        <v>2</v>
      </c>
      <c r="Q106">
        <v>174</v>
      </c>
      <c r="R106">
        <v>2</v>
      </c>
      <c r="S106">
        <v>192</v>
      </c>
      <c r="T106">
        <v>201</v>
      </c>
      <c r="U106">
        <v>2</v>
      </c>
      <c r="V106">
        <f t="shared" si="1"/>
        <v>1</v>
      </c>
    </row>
    <row r="107" spans="1:22">
      <c r="A107" s="1">
        <v>14</v>
      </c>
      <c r="B107">
        <v>18</v>
      </c>
      <c r="C107">
        <v>31</v>
      </c>
      <c r="D107">
        <v>40</v>
      </c>
      <c r="E107">
        <v>6458</v>
      </c>
      <c r="F107">
        <v>61</v>
      </c>
      <c r="G107">
        <v>75</v>
      </c>
      <c r="H107">
        <v>2</v>
      </c>
      <c r="I107">
        <v>93</v>
      </c>
      <c r="J107">
        <v>101</v>
      </c>
      <c r="K107">
        <v>4</v>
      </c>
      <c r="L107">
        <v>124</v>
      </c>
      <c r="M107">
        <v>39</v>
      </c>
      <c r="N107">
        <v>141</v>
      </c>
      <c r="O107">
        <v>152</v>
      </c>
      <c r="P107">
        <v>2</v>
      </c>
      <c r="Q107">
        <v>174</v>
      </c>
      <c r="R107">
        <v>2</v>
      </c>
      <c r="S107">
        <v>192</v>
      </c>
      <c r="T107">
        <v>201</v>
      </c>
      <c r="U107">
        <v>2</v>
      </c>
      <c r="V107">
        <f t="shared" si="1"/>
        <v>1</v>
      </c>
    </row>
    <row r="108" spans="1:22">
      <c r="A108" s="1">
        <v>12</v>
      </c>
      <c r="B108">
        <v>12</v>
      </c>
      <c r="C108">
        <v>32</v>
      </c>
      <c r="D108">
        <v>40</v>
      </c>
      <c r="E108">
        <v>6078</v>
      </c>
      <c r="F108">
        <v>61</v>
      </c>
      <c r="G108">
        <v>74</v>
      </c>
      <c r="H108">
        <v>2</v>
      </c>
      <c r="I108">
        <v>93</v>
      </c>
      <c r="J108">
        <v>101</v>
      </c>
      <c r="K108">
        <v>2</v>
      </c>
      <c r="L108">
        <v>123</v>
      </c>
      <c r="M108">
        <v>32</v>
      </c>
      <c r="N108">
        <v>143</v>
      </c>
      <c r="O108">
        <v>152</v>
      </c>
      <c r="P108">
        <v>1</v>
      </c>
      <c r="Q108">
        <v>173</v>
      </c>
      <c r="R108">
        <v>1</v>
      </c>
      <c r="S108">
        <v>191</v>
      </c>
      <c r="T108">
        <v>201</v>
      </c>
      <c r="U108">
        <v>1</v>
      </c>
      <c r="V108">
        <f t="shared" si="1"/>
        <v>0</v>
      </c>
    </row>
    <row r="109" spans="1:22">
      <c r="A109" s="1">
        <v>11</v>
      </c>
      <c r="B109">
        <v>24</v>
      </c>
      <c r="C109">
        <v>32</v>
      </c>
      <c r="D109">
        <v>42</v>
      </c>
      <c r="E109">
        <v>7721</v>
      </c>
      <c r="F109">
        <v>65</v>
      </c>
      <c r="G109">
        <v>72</v>
      </c>
      <c r="H109">
        <v>1</v>
      </c>
      <c r="I109">
        <v>92</v>
      </c>
      <c r="J109">
        <v>101</v>
      </c>
      <c r="K109">
        <v>2</v>
      </c>
      <c r="L109">
        <v>122</v>
      </c>
      <c r="M109">
        <v>30</v>
      </c>
      <c r="N109">
        <v>143</v>
      </c>
      <c r="O109">
        <v>152</v>
      </c>
      <c r="P109">
        <v>1</v>
      </c>
      <c r="Q109">
        <v>173</v>
      </c>
      <c r="R109">
        <v>1</v>
      </c>
      <c r="S109">
        <v>192</v>
      </c>
      <c r="T109">
        <v>202</v>
      </c>
      <c r="U109">
        <v>1</v>
      </c>
      <c r="V109">
        <f t="shared" si="1"/>
        <v>0</v>
      </c>
    </row>
    <row r="110" spans="1:22">
      <c r="A110" s="1">
        <v>12</v>
      </c>
      <c r="B110">
        <v>14</v>
      </c>
      <c r="C110">
        <v>32</v>
      </c>
      <c r="D110">
        <v>49</v>
      </c>
      <c r="E110">
        <v>1410</v>
      </c>
      <c r="F110">
        <v>63</v>
      </c>
      <c r="G110">
        <v>75</v>
      </c>
      <c r="H110">
        <v>1</v>
      </c>
      <c r="I110">
        <v>94</v>
      </c>
      <c r="J110">
        <v>101</v>
      </c>
      <c r="K110">
        <v>2</v>
      </c>
      <c r="L110">
        <v>121</v>
      </c>
      <c r="M110">
        <v>35</v>
      </c>
      <c r="N110">
        <v>143</v>
      </c>
      <c r="O110">
        <v>152</v>
      </c>
      <c r="P110">
        <v>1</v>
      </c>
      <c r="Q110">
        <v>173</v>
      </c>
      <c r="R110">
        <v>1</v>
      </c>
      <c r="S110">
        <v>192</v>
      </c>
      <c r="T110">
        <v>201</v>
      </c>
      <c r="U110">
        <v>1</v>
      </c>
      <c r="V110">
        <f t="shared" si="1"/>
        <v>0</v>
      </c>
    </row>
    <row r="111" spans="1:22">
      <c r="A111" s="1">
        <v>12</v>
      </c>
      <c r="B111">
        <v>6</v>
      </c>
      <c r="C111">
        <v>33</v>
      </c>
      <c r="D111">
        <v>49</v>
      </c>
      <c r="E111">
        <v>1449</v>
      </c>
      <c r="F111">
        <v>62</v>
      </c>
      <c r="G111">
        <v>75</v>
      </c>
      <c r="H111">
        <v>1</v>
      </c>
      <c r="I111">
        <v>91</v>
      </c>
      <c r="J111">
        <v>101</v>
      </c>
      <c r="K111">
        <v>2</v>
      </c>
      <c r="L111">
        <v>123</v>
      </c>
      <c r="M111">
        <v>31</v>
      </c>
      <c r="N111">
        <v>141</v>
      </c>
      <c r="O111">
        <v>152</v>
      </c>
      <c r="P111">
        <v>2</v>
      </c>
      <c r="Q111">
        <v>173</v>
      </c>
      <c r="R111">
        <v>2</v>
      </c>
      <c r="S111">
        <v>191</v>
      </c>
      <c r="T111">
        <v>201</v>
      </c>
      <c r="U111">
        <v>1</v>
      </c>
      <c r="V111">
        <f t="shared" si="1"/>
        <v>0</v>
      </c>
    </row>
    <row r="112" spans="1:22">
      <c r="A112" s="1">
        <v>13</v>
      </c>
      <c r="B112">
        <v>15</v>
      </c>
      <c r="C112">
        <v>32</v>
      </c>
      <c r="D112">
        <v>46</v>
      </c>
      <c r="E112">
        <v>392</v>
      </c>
      <c r="F112">
        <v>61</v>
      </c>
      <c r="G112">
        <v>72</v>
      </c>
      <c r="H112">
        <v>4</v>
      </c>
      <c r="I112">
        <v>92</v>
      </c>
      <c r="J112">
        <v>101</v>
      </c>
      <c r="K112">
        <v>4</v>
      </c>
      <c r="L112">
        <v>122</v>
      </c>
      <c r="M112">
        <v>23</v>
      </c>
      <c r="N112">
        <v>143</v>
      </c>
      <c r="O112">
        <v>151</v>
      </c>
      <c r="P112">
        <v>1</v>
      </c>
      <c r="Q112">
        <v>173</v>
      </c>
      <c r="R112">
        <v>1</v>
      </c>
      <c r="S112">
        <v>192</v>
      </c>
      <c r="T112">
        <v>201</v>
      </c>
      <c r="U112">
        <v>1</v>
      </c>
      <c r="V112">
        <f t="shared" si="1"/>
        <v>0</v>
      </c>
    </row>
    <row r="113" spans="1:22">
      <c r="A113" s="1">
        <v>12</v>
      </c>
      <c r="B113">
        <v>18</v>
      </c>
      <c r="C113">
        <v>32</v>
      </c>
      <c r="D113">
        <v>40</v>
      </c>
      <c r="E113">
        <v>6260</v>
      </c>
      <c r="F113">
        <v>61</v>
      </c>
      <c r="G113">
        <v>74</v>
      </c>
      <c r="H113">
        <v>3</v>
      </c>
      <c r="I113">
        <v>93</v>
      </c>
      <c r="J113">
        <v>101</v>
      </c>
      <c r="K113">
        <v>3</v>
      </c>
      <c r="L113">
        <v>121</v>
      </c>
      <c r="M113">
        <v>28</v>
      </c>
      <c r="N113">
        <v>143</v>
      </c>
      <c r="O113">
        <v>151</v>
      </c>
      <c r="P113">
        <v>1</v>
      </c>
      <c r="Q113">
        <v>172</v>
      </c>
      <c r="R113">
        <v>1</v>
      </c>
      <c r="S113">
        <v>191</v>
      </c>
      <c r="T113">
        <v>201</v>
      </c>
      <c r="U113">
        <v>1</v>
      </c>
      <c r="V113">
        <f t="shared" si="1"/>
        <v>0</v>
      </c>
    </row>
    <row r="114" spans="1:22">
      <c r="A114" s="1">
        <v>14</v>
      </c>
      <c r="B114">
        <v>36</v>
      </c>
      <c r="C114">
        <v>34</v>
      </c>
      <c r="D114">
        <v>40</v>
      </c>
      <c r="E114">
        <v>7855</v>
      </c>
      <c r="F114">
        <v>61</v>
      </c>
      <c r="G114">
        <v>73</v>
      </c>
      <c r="H114">
        <v>4</v>
      </c>
      <c r="I114">
        <v>92</v>
      </c>
      <c r="J114">
        <v>101</v>
      </c>
      <c r="K114">
        <v>2</v>
      </c>
      <c r="L114">
        <v>121</v>
      </c>
      <c r="M114">
        <v>25</v>
      </c>
      <c r="N114">
        <v>142</v>
      </c>
      <c r="O114">
        <v>152</v>
      </c>
      <c r="P114">
        <v>2</v>
      </c>
      <c r="Q114">
        <v>173</v>
      </c>
      <c r="R114">
        <v>1</v>
      </c>
      <c r="S114">
        <v>192</v>
      </c>
      <c r="T114">
        <v>201</v>
      </c>
      <c r="U114">
        <v>2</v>
      </c>
      <c r="V114">
        <f t="shared" si="1"/>
        <v>1</v>
      </c>
    </row>
    <row r="115" spans="1:22">
      <c r="A115" s="1">
        <v>11</v>
      </c>
      <c r="B115">
        <v>12</v>
      </c>
      <c r="C115">
        <v>32</v>
      </c>
      <c r="D115">
        <v>43</v>
      </c>
      <c r="E115">
        <v>1680</v>
      </c>
      <c r="F115">
        <v>63</v>
      </c>
      <c r="G115">
        <v>75</v>
      </c>
      <c r="H115">
        <v>3</v>
      </c>
      <c r="I115">
        <v>94</v>
      </c>
      <c r="J115">
        <v>101</v>
      </c>
      <c r="K115">
        <v>1</v>
      </c>
      <c r="L115">
        <v>121</v>
      </c>
      <c r="M115">
        <v>35</v>
      </c>
      <c r="N115">
        <v>143</v>
      </c>
      <c r="O115">
        <v>152</v>
      </c>
      <c r="P115">
        <v>1</v>
      </c>
      <c r="Q115">
        <v>173</v>
      </c>
      <c r="R115">
        <v>1</v>
      </c>
      <c r="S115">
        <v>191</v>
      </c>
      <c r="T115">
        <v>201</v>
      </c>
      <c r="U115">
        <v>1</v>
      </c>
      <c r="V115">
        <f t="shared" si="1"/>
        <v>0</v>
      </c>
    </row>
    <row r="116" spans="1:22">
      <c r="A116" s="1">
        <v>14</v>
      </c>
      <c r="B116">
        <v>48</v>
      </c>
      <c r="C116">
        <v>34</v>
      </c>
      <c r="D116">
        <v>43</v>
      </c>
      <c r="E116">
        <v>3578</v>
      </c>
      <c r="F116">
        <v>65</v>
      </c>
      <c r="G116">
        <v>75</v>
      </c>
      <c r="H116">
        <v>4</v>
      </c>
      <c r="I116">
        <v>93</v>
      </c>
      <c r="J116">
        <v>101</v>
      </c>
      <c r="K116">
        <v>1</v>
      </c>
      <c r="L116">
        <v>121</v>
      </c>
      <c r="M116">
        <v>47</v>
      </c>
      <c r="N116">
        <v>143</v>
      </c>
      <c r="O116">
        <v>152</v>
      </c>
      <c r="P116">
        <v>1</v>
      </c>
      <c r="Q116">
        <v>173</v>
      </c>
      <c r="R116">
        <v>1</v>
      </c>
      <c r="S116">
        <v>192</v>
      </c>
      <c r="T116">
        <v>201</v>
      </c>
      <c r="U116">
        <v>1</v>
      </c>
      <c r="V116">
        <f t="shared" si="1"/>
        <v>0</v>
      </c>
    </row>
    <row r="117" spans="1:22">
      <c r="A117" s="1">
        <v>11</v>
      </c>
      <c r="B117">
        <v>42</v>
      </c>
      <c r="C117">
        <v>32</v>
      </c>
      <c r="D117">
        <v>43</v>
      </c>
      <c r="E117">
        <v>7174</v>
      </c>
      <c r="F117">
        <v>65</v>
      </c>
      <c r="G117">
        <v>74</v>
      </c>
      <c r="H117">
        <v>4</v>
      </c>
      <c r="I117">
        <v>92</v>
      </c>
      <c r="J117">
        <v>101</v>
      </c>
      <c r="K117">
        <v>3</v>
      </c>
      <c r="L117">
        <v>123</v>
      </c>
      <c r="M117">
        <v>30</v>
      </c>
      <c r="N117">
        <v>143</v>
      </c>
      <c r="O117">
        <v>152</v>
      </c>
      <c r="P117">
        <v>1</v>
      </c>
      <c r="Q117">
        <v>174</v>
      </c>
      <c r="R117">
        <v>1</v>
      </c>
      <c r="S117">
        <v>192</v>
      </c>
      <c r="T117">
        <v>201</v>
      </c>
      <c r="U117">
        <v>2</v>
      </c>
      <c r="V117">
        <f t="shared" si="1"/>
        <v>1</v>
      </c>
    </row>
    <row r="118" spans="1:22">
      <c r="A118" s="1">
        <v>11</v>
      </c>
      <c r="B118">
        <v>10</v>
      </c>
      <c r="C118">
        <v>34</v>
      </c>
      <c r="D118">
        <v>42</v>
      </c>
      <c r="E118">
        <v>2132</v>
      </c>
      <c r="F118">
        <v>65</v>
      </c>
      <c r="G118">
        <v>72</v>
      </c>
      <c r="H118">
        <v>2</v>
      </c>
      <c r="I118">
        <v>92</v>
      </c>
      <c r="J118">
        <v>102</v>
      </c>
      <c r="K118">
        <v>3</v>
      </c>
      <c r="L118">
        <v>121</v>
      </c>
      <c r="M118">
        <v>27</v>
      </c>
      <c r="N118">
        <v>143</v>
      </c>
      <c r="O118">
        <v>151</v>
      </c>
      <c r="P118">
        <v>2</v>
      </c>
      <c r="Q118">
        <v>173</v>
      </c>
      <c r="R118">
        <v>1</v>
      </c>
      <c r="S118">
        <v>191</v>
      </c>
      <c r="T118">
        <v>202</v>
      </c>
      <c r="U118">
        <v>1</v>
      </c>
      <c r="V118">
        <f t="shared" si="1"/>
        <v>0</v>
      </c>
    </row>
    <row r="119" spans="1:22">
      <c r="A119" s="1">
        <v>11</v>
      </c>
      <c r="B119">
        <v>33</v>
      </c>
      <c r="C119">
        <v>34</v>
      </c>
      <c r="D119">
        <v>42</v>
      </c>
      <c r="E119">
        <v>4281</v>
      </c>
      <c r="F119">
        <v>63</v>
      </c>
      <c r="G119">
        <v>73</v>
      </c>
      <c r="H119">
        <v>1</v>
      </c>
      <c r="I119">
        <v>92</v>
      </c>
      <c r="J119">
        <v>101</v>
      </c>
      <c r="K119">
        <v>4</v>
      </c>
      <c r="L119">
        <v>123</v>
      </c>
      <c r="M119">
        <v>23</v>
      </c>
      <c r="N119">
        <v>143</v>
      </c>
      <c r="O119">
        <v>152</v>
      </c>
      <c r="P119">
        <v>2</v>
      </c>
      <c r="Q119">
        <v>173</v>
      </c>
      <c r="R119">
        <v>1</v>
      </c>
      <c r="S119">
        <v>191</v>
      </c>
      <c r="T119">
        <v>201</v>
      </c>
      <c r="U119">
        <v>2</v>
      </c>
      <c r="V119">
        <f t="shared" si="1"/>
        <v>1</v>
      </c>
    </row>
    <row r="120" spans="1:22">
      <c r="A120" s="1">
        <v>12</v>
      </c>
      <c r="B120">
        <v>12</v>
      </c>
      <c r="C120">
        <v>34</v>
      </c>
      <c r="D120">
        <v>40</v>
      </c>
      <c r="E120">
        <v>2366</v>
      </c>
      <c r="F120">
        <v>63</v>
      </c>
      <c r="G120">
        <v>74</v>
      </c>
      <c r="H120">
        <v>3</v>
      </c>
      <c r="I120">
        <v>91</v>
      </c>
      <c r="J120">
        <v>101</v>
      </c>
      <c r="K120">
        <v>3</v>
      </c>
      <c r="L120">
        <v>123</v>
      </c>
      <c r="M120">
        <v>36</v>
      </c>
      <c r="N120">
        <v>143</v>
      </c>
      <c r="O120">
        <v>152</v>
      </c>
      <c r="P120">
        <v>1</v>
      </c>
      <c r="Q120">
        <v>174</v>
      </c>
      <c r="R120">
        <v>1</v>
      </c>
      <c r="S120">
        <v>192</v>
      </c>
      <c r="T120">
        <v>201</v>
      </c>
      <c r="U120">
        <v>1</v>
      </c>
      <c r="V120">
        <f t="shared" si="1"/>
        <v>0</v>
      </c>
    </row>
    <row r="121" spans="1:22">
      <c r="A121" s="1">
        <v>11</v>
      </c>
      <c r="B121">
        <v>21</v>
      </c>
      <c r="C121">
        <v>32</v>
      </c>
      <c r="D121">
        <v>43</v>
      </c>
      <c r="E121">
        <v>1835</v>
      </c>
      <c r="F121">
        <v>61</v>
      </c>
      <c r="G121">
        <v>73</v>
      </c>
      <c r="H121">
        <v>3</v>
      </c>
      <c r="I121">
        <v>92</v>
      </c>
      <c r="J121">
        <v>101</v>
      </c>
      <c r="K121">
        <v>2</v>
      </c>
      <c r="L121">
        <v>121</v>
      </c>
      <c r="M121">
        <v>25</v>
      </c>
      <c r="N121">
        <v>143</v>
      </c>
      <c r="O121">
        <v>152</v>
      </c>
      <c r="P121">
        <v>2</v>
      </c>
      <c r="Q121">
        <v>173</v>
      </c>
      <c r="R121">
        <v>1</v>
      </c>
      <c r="S121">
        <v>192</v>
      </c>
      <c r="T121">
        <v>201</v>
      </c>
      <c r="U121">
        <v>2</v>
      </c>
      <c r="V121">
        <f t="shared" si="1"/>
        <v>1</v>
      </c>
    </row>
    <row r="122" spans="1:22">
      <c r="A122" s="1">
        <v>14</v>
      </c>
      <c r="B122">
        <v>24</v>
      </c>
      <c r="C122">
        <v>34</v>
      </c>
      <c r="D122">
        <v>41</v>
      </c>
      <c r="E122">
        <v>3868</v>
      </c>
      <c r="F122">
        <v>61</v>
      </c>
      <c r="G122">
        <v>75</v>
      </c>
      <c r="H122">
        <v>4</v>
      </c>
      <c r="I122">
        <v>92</v>
      </c>
      <c r="J122">
        <v>101</v>
      </c>
      <c r="K122">
        <v>2</v>
      </c>
      <c r="L122">
        <v>123</v>
      </c>
      <c r="M122">
        <v>41</v>
      </c>
      <c r="N122">
        <v>143</v>
      </c>
      <c r="O122">
        <v>151</v>
      </c>
      <c r="P122">
        <v>2</v>
      </c>
      <c r="Q122">
        <v>174</v>
      </c>
      <c r="R122">
        <v>1</v>
      </c>
      <c r="S122">
        <v>192</v>
      </c>
      <c r="T122">
        <v>201</v>
      </c>
      <c r="U122">
        <v>1</v>
      </c>
      <c r="V122">
        <f t="shared" si="1"/>
        <v>0</v>
      </c>
    </row>
    <row r="123" spans="1:22">
      <c r="A123" s="1">
        <v>14</v>
      </c>
      <c r="B123">
        <v>12</v>
      </c>
      <c r="C123">
        <v>32</v>
      </c>
      <c r="D123">
        <v>42</v>
      </c>
      <c r="E123">
        <v>1768</v>
      </c>
      <c r="F123">
        <v>61</v>
      </c>
      <c r="G123">
        <v>73</v>
      </c>
      <c r="H123">
        <v>3</v>
      </c>
      <c r="I123">
        <v>93</v>
      </c>
      <c r="J123">
        <v>101</v>
      </c>
      <c r="K123">
        <v>2</v>
      </c>
      <c r="L123">
        <v>121</v>
      </c>
      <c r="M123">
        <v>24</v>
      </c>
      <c r="N123">
        <v>143</v>
      </c>
      <c r="O123">
        <v>151</v>
      </c>
      <c r="P123">
        <v>1</v>
      </c>
      <c r="Q123">
        <v>172</v>
      </c>
      <c r="R123">
        <v>1</v>
      </c>
      <c r="S123">
        <v>191</v>
      </c>
      <c r="T123">
        <v>201</v>
      </c>
      <c r="U123">
        <v>1</v>
      </c>
      <c r="V123">
        <f t="shared" si="1"/>
        <v>0</v>
      </c>
    </row>
    <row r="124" spans="1:22">
      <c r="A124" s="1">
        <v>13</v>
      </c>
      <c r="B124">
        <v>10</v>
      </c>
      <c r="C124">
        <v>34</v>
      </c>
      <c r="D124">
        <v>40</v>
      </c>
      <c r="E124">
        <v>781</v>
      </c>
      <c r="F124">
        <v>61</v>
      </c>
      <c r="G124">
        <v>75</v>
      </c>
      <c r="H124">
        <v>4</v>
      </c>
      <c r="I124">
        <v>93</v>
      </c>
      <c r="J124">
        <v>101</v>
      </c>
      <c r="K124">
        <v>4</v>
      </c>
      <c r="L124">
        <v>124</v>
      </c>
      <c r="M124">
        <v>63</v>
      </c>
      <c r="N124">
        <v>143</v>
      </c>
      <c r="O124">
        <v>153</v>
      </c>
      <c r="P124">
        <v>2</v>
      </c>
      <c r="Q124">
        <v>173</v>
      </c>
      <c r="R124">
        <v>1</v>
      </c>
      <c r="S124">
        <v>192</v>
      </c>
      <c r="T124">
        <v>201</v>
      </c>
      <c r="U124">
        <v>1</v>
      </c>
      <c r="V124">
        <f t="shared" si="1"/>
        <v>0</v>
      </c>
    </row>
    <row r="125" spans="1:22">
      <c r="A125" s="1">
        <v>12</v>
      </c>
      <c r="B125">
        <v>18</v>
      </c>
      <c r="C125">
        <v>32</v>
      </c>
      <c r="D125">
        <v>42</v>
      </c>
      <c r="E125">
        <v>1924</v>
      </c>
      <c r="F125">
        <v>65</v>
      </c>
      <c r="G125">
        <v>72</v>
      </c>
      <c r="H125">
        <v>4</v>
      </c>
      <c r="I125">
        <v>92</v>
      </c>
      <c r="J125">
        <v>101</v>
      </c>
      <c r="K125">
        <v>3</v>
      </c>
      <c r="L125">
        <v>121</v>
      </c>
      <c r="M125">
        <v>27</v>
      </c>
      <c r="N125">
        <v>143</v>
      </c>
      <c r="O125">
        <v>151</v>
      </c>
      <c r="P125">
        <v>1</v>
      </c>
      <c r="Q125">
        <v>173</v>
      </c>
      <c r="R125">
        <v>1</v>
      </c>
      <c r="S125">
        <v>191</v>
      </c>
      <c r="T125">
        <v>201</v>
      </c>
      <c r="U125">
        <v>2</v>
      </c>
      <c r="V125">
        <f t="shared" si="1"/>
        <v>1</v>
      </c>
    </row>
    <row r="126" spans="1:22">
      <c r="A126" s="1">
        <v>11</v>
      </c>
      <c r="B126">
        <v>12</v>
      </c>
      <c r="C126">
        <v>34</v>
      </c>
      <c r="D126">
        <v>40</v>
      </c>
      <c r="E126">
        <v>2121</v>
      </c>
      <c r="F126">
        <v>61</v>
      </c>
      <c r="G126">
        <v>73</v>
      </c>
      <c r="H126">
        <v>4</v>
      </c>
      <c r="I126">
        <v>93</v>
      </c>
      <c r="J126">
        <v>101</v>
      </c>
      <c r="K126">
        <v>2</v>
      </c>
      <c r="L126">
        <v>122</v>
      </c>
      <c r="M126">
        <v>30</v>
      </c>
      <c r="N126">
        <v>143</v>
      </c>
      <c r="O126">
        <v>152</v>
      </c>
      <c r="P126">
        <v>2</v>
      </c>
      <c r="Q126">
        <v>173</v>
      </c>
      <c r="R126">
        <v>1</v>
      </c>
      <c r="S126">
        <v>191</v>
      </c>
      <c r="T126">
        <v>201</v>
      </c>
      <c r="U126">
        <v>1</v>
      </c>
      <c r="V126">
        <f t="shared" si="1"/>
        <v>0</v>
      </c>
    </row>
    <row r="127" spans="1:22">
      <c r="A127" s="1">
        <v>11</v>
      </c>
      <c r="B127">
        <v>12</v>
      </c>
      <c r="C127">
        <v>32</v>
      </c>
      <c r="D127">
        <v>43</v>
      </c>
      <c r="E127">
        <v>701</v>
      </c>
      <c r="F127">
        <v>61</v>
      </c>
      <c r="G127">
        <v>73</v>
      </c>
      <c r="H127">
        <v>4</v>
      </c>
      <c r="I127">
        <v>94</v>
      </c>
      <c r="J127">
        <v>101</v>
      </c>
      <c r="K127">
        <v>2</v>
      </c>
      <c r="L127">
        <v>121</v>
      </c>
      <c r="M127">
        <v>40</v>
      </c>
      <c r="N127">
        <v>143</v>
      </c>
      <c r="O127">
        <v>152</v>
      </c>
      <c r="P127">
        <v>1</v>
      </c>
      <c r="Q127">
        <v>172</v>
      </c>
      <c r="R127">
        <v>1</v>
      </c>
      <c r="S127">
        <v>191</v>
      </c>
      <c r="T127">
        <v>201</v>
      </c>
      <c r="U127">
        <v>1</v>
      </c>
      <c r="V127">
        <f t="shared" si="1"/>
        <v>0</v>
      </c>
    </row>
    <row r="128" spans="1:22">
      <c r="A128" s="1">
        <v>12</v>
      </c>
      <c r="B128">
        <v>12</v>
      </c>
      <c r="C128">
        <v>32</v>
      </c>
      <c r="D128">
        <v>45</v>
      </c>
      <c r="E128">
        <v>639</v>
      </c>
      <c r="F128">
        <v>61</v>
      </c>
      <c r="G128">
        <v>73</v>
      </c>
      <c r="H128">
        <v>4</v>
      </c>
      <c r="I128">
        <v>93</v>
      </c>
      <c r="J128">
        <v>101</v>
      </c>
      <c r="K128">
        <v>2</v>
      </c>
      <c r="L128">
        <v>123</v>
      </c>
      <c r="M128">
        <v>30</v>
      </c>
      <c r="N128">
        <v>143</v>
      </c>
      <c r="O128">
        <v>152</v>
      </c>
      <c r="P128">
        <v>1</v>
      </c>
      <c r="Q128">
        <v>173</v>
      </c>
      <c r="R128">
        <v>1</v>
      </c>
      <c r="S128">
        <v>191</v>
      </c>
      <c r="T128">
        <v>201</v>
      </c>
      <c r="U128">
        <v>2</v>
      </c>
      <c r="V128">
        <f t="shared" si="1"/>
        <v>1</v>
      </c>
    </row>
    <row r="129" spans="1:22">
      <c r="A129" s="1">
        <v>12</v>
      </c>
      <c r="B129">
        <v>12</v>
      </c>
      <c r="C129">
        <v>34</v>
      </c>
      <c r="D129">
        <v>41</v>
      </c>
      <c r="E129">
        <v>1860</v>
      </c>
      <c r="F129">
        <v>61</v>
      </c>
      <c r="G129">
        <v>71</v>
      </c>
      <c r="H129">
        <v>4</v>
      </c>
      <c r="I129">
        <v>93</v>
      </c>
      <c r="J129">
        <v>101</v>
      </c>
      <c r="K129">
        <v>2</v>
      </c>
      <c r="L129">
        <v>123</v>
      </c>
      <c r="M129">
        <v>34</v>
      </c>
      <c r="N129">
        <v>143</v>
      </c>
      <c r="O129">
        <v>152</v>
      </c>
      <c r="P129">
        <v>2</v>
      </c>
      <c r="Q129">
        <v>174</v>
      </c>
      <c r="R129">
        <v>1</v>
      </c>
      <c r="S129">
        <v>192</v>
      </c>
      <c r="T129">
        <v>201</v>
      </c>
      <c r="U129">
        <v>1</v>
      </c>
      <c r="V129">
        <f t="shared" si="1"/>
        <v>0</v>
      </c>
    </row>
    <row r="130" spans="1:22">
      <c r="A130" s="1">
        <v>11</v>
      </c>
      <c r="B130">
        <v>12</v>
      </c>
      <c r="C130">
        <v>34</v>
      </c>
      <c r="D130">
        <v>40</v>
      </c>
      <c r="E130">
        <v>3499</v>
      </c>
      <c r="F130">
        <v>61</v>
      </c>
      <c r="G130">
        <v>73</v>
      </c>
      <c r="H130">
        <v>3</v>
      </c>
      <c r="I130">
        <v>92</v>
      </c>
      <c r="J130">
        <v>102</v>
      </c>
      <c r="K130">
        <v>2</v>
      </c>
      <c r="L130">
        <v>121</v>
      </c>
      <c r="M130">
        <v>29</v>
      </c>
      <c r="N130">
        <v>143</v>
      </c>
      <c r="O130">
        <v>152</v>
      </c>
      <c r="P130">
        <v>2</v>
      </c>
      <c r="Q130">
        <v>173</v>
      </c>
      <c r="R130">
        <v>1</v>
      </c>
      <c r="S130">
        <v>191</v>
      </c>
      <c r="T130">
        <v>201</v>
      </c>
      <c r="U130">
        <v>2</v>
      </c>
      <c r="V130">
        <f t="shared" ref="V130:V193" si="2">U130-1</f>
        <v>1</v>
      </c>
    </row>
    <row r="131" spans="1:22">
      <c r="A131" s="1">
        <v>12</v>
      </c>
      <c r="B131">
        <v>48</v>
      </c>
      <c r="C131">
        <v>32</v>
      </c>
      <c r="D131">
        <v>40</v>
      </c>
      <c r="E131">
        <v>8487</v>
      </c>
      <c r="F131">
        <v>65</v>
      </c>
      <c r="G131">
        <v>74</v>
      </c>
      <c r="H131">
        <v>1</v>
      </c>
      <c r="I131">
        <v>92</v>
      </c>
      <c r="J131">
        <v>101</v>
      </c>
      <c r="K131">
        <v>2</v>
      </c>
      <c r="L131">
        <v>123</v>
      </c>
      <c r="M131">
        <v>24</v>
      </c>
      <c r="N131">
        <v>143</v>
      </c>
      <c r="O131">
        <v>152</v>
      </c>
      <c r="P131">
        <v>1</v>
      </c>
      <c r="Q131">
        <v>173</v>
      </c>
      <c r="R131">
        <v>1</v>
      </c>
      <c r="S131">
        <v>191</v>
      </c>
      <c r="T131">
        <v>201</v>
      </c>
      <c r="U131">
        <v>1</v>
      </c>
      <c r="V131">
        <f t="shared" si="2"/>
        <v>0</v>
      </c>
    </row>
    <row r="132" spans="1:22">
      <c r="A132" s="1">
        <v>11</v>
      </c>
      <c r="B132">
        <v>36</v>
      </c>
      <c r="C132">
        <v>33</v>
      </c>
      <c r="D132">
        <v>46</v>
      </c>
      <c r="E132">
        <v>6887</v>
      </c>
      <c r="F132">
        <v>61</v>
      </c>
      <c r="G132">
        <v>73</v>
      </c>
      <c r="H132">
        <v>4</v>
      </c>
      <c r="I132">
        <v>93</v>
      </c>
      <c r="J132">
        <v>101</v>
      </c>
      <c r="K132">
        <v>3</v>
      </c>
      <c r="L132">
        <v>122</v>
      </c>
      <c r="M132">
        <v>29</v>
      </c>
      <c r="N132">
        <v>142</v>
      </c>
      <c r="O132">
        <v>152</v>
      </c>
      <c r="P132">
        <v>1</v>
      </c>
      <c r="Q132">
        <v>173</v>
      </c>
      <c r="R132">
        <v>1</v>
      </c>
      <c r="S132">
        <v>192</v>
      </c>
      <c r="T132">
        <v>201</v>
      </c>
      <c r="U132">
        <v>2</v>
      </c>
      <c r="V132">
        <f t="shared" si="2"/>
        <v>1</v>
      </c>
    </row>
    <row r="133" spans="1:22">
      <c r="A133" s="1">
        <v>14</v>
      </c>
      <c r="B133">
        <v>15</v>
      </c>
      <c r="C133">
        <v>32</v>
      </c>
      <c r="D133">
        <v>42</v>
      </c>
      <c r="E133">
        <v>2708</v>
      </c>
      <c r="F133">
        <v>61</v>
      </c>
      <c r="G133">
        <v>72</v>
      </c>
      <c r="H133">
        <v>2</v>
      </c>
      <c r="I133">
        <v>93</v>
      </c>
      <c r="J133">
        <v>101</v>
      </c>
      <c r="K133">
        <v>3</v>
      </c>
      <c r="L133">
        <v>122</v>
      </c>
      <c r="M133">
        <v>27</v>
      </c>
      <c r="N133">
        <v>141</v>
      </c>
      <c r="O133">
        <v>152</v>
      </c>
      <c r="P133">
        <v>2</v>
      </c>
      <c r="Q133">
        <v>172</v>
      </c>
      <c r="R133">
        <v>1</v>
      </c>
      <c r="S133">
        <v>191</v>
      </c>
      <c r="T133">
        <v>201</v>
      </c>
      <c r="U133">
        <v>1</v>
      </c>
      <c r="V133">
        <f t="shared" si="2"/>
        <v>0</v>
      </c>
    </row>
    <row r="134" spans="1:22">
      <c r="A134" s="1">
        <v>14</v>
      </c>
      <c r="B134">
        <v>18</v>
      </c>
      <c r="C134">
        <v>32</v>
      </c>
      <c r="D134">
        <v>42</v>
      </c>
      <c r="E134">
        <v>1984</v>
      </c>
      <c r="F134">
        <v>61</v>
      </c>
      <c r="G134">
        <v>73</v>
      </c>
      <c r="H134">
        <v>4</v>
      </c>
      <c r="I134">
        <v>93</v>
      </c>
      <c r="J134">
        <v>101</v>
      </c>
      <c r="K134">
        <v>4</v>
      </c>
      <c r="L134">
        <v>124</v>
      </c>
      <c r="M134">
        <v>47</v>
      </c>
      <c r="N134">
        <v>141</v>
      </c>
      <c r="O134">
        <v>153</v>
      </c>
      <c r="P134">
        <v>2</v>
      </c>
      <c r="Q134">
        <v>173</v>
      </c>
      <c r="R134">
        <v>1</v>
      </c>
      <c r="S134">
        <v>191</v>
      </c>
      <c r="T134">
        <v>201</v>
      </c>
      <c r="U134">
        <v>1</v>
      </c>
      <c r="V134">
        <f t="shared" si="2"/>
        <v>0</v>
      </c>
    </row>
    <row r="135" spans="1:22">
      <c r="A135" s="1">
        <v>14</v>
      </c>
      <c r="B135">
        <v>60</v>
      </c>
      <c r="C135">
        <v>32</v>
      </c>
      <c r="D135">
        <v>43</v>
      </c>
      <c r="E135">
        <v>10144</v>
      </c>
      <c r="F135">
        <v>62</v>
      </c>
      <c r="G135">
        <v>74</v>
      </c>
      <c r="H135">
        <v>2</v>
      </c>
      <c r="I135">
        <v>92</v>
      </c>
      <c r="J135">
        <v>101</v>
      </c>
      <c r="K135">
        <v>4</v>
      </c>
      <c r="L135">
        <v>121</v>
      </c>
      <c r="M135">
        <v>21</v>
      </c>
      <c r="N135">
        <v>143</v>
      </c>
      <c r="O135">
        <v>152</v>
      </c>
      <c r="P135">
        <v>1</v>
      </c>
      <c r="Q135">
        <v>173</v>
      </c>
      <c r="R135">
        <v>1</v>
      </c>
      <c r="S135">
        <v>192</v>
      </c>
      <c r="T135">
        <v>201</v>
      </c>
      <c r="U135">
        <v>1</v>
      </c>
      <c r="V135">
        <f t="shared" si="2"/>
        <v>0</v>
      </c>
    </row>
    <row r="136" spans="1:22">
      <c r="A136" s="1">
        <v>14</v>
      </c>
      <c r="B136">
        <v>12</v>
      </c>
      <c r="C136">
        <v>34</v>
      </c>
      <c r="D136">
        <v>43</v>
      </c>
      <c r="E136">
        <v>1240</v>
      </c>
      <c r="F136">
        <v>65</v>
      </c>
      <c r="G136">
        <v>75</v>
      </c>
      <c r="H136">
        <v>4</v>
      </c>
      <c r="I136">
        <v>92</v>
      </c>
      <c r="J136">
        <v>101</v>
      </c>
      <c r="K136">
        <v>2</v>
      </c>
      <c r="L136">
        <v>121</v>
      </c>
      <c r="M136">
        <v>38</v>
      </c>
      <c r="N136">
        <v>143</v>
      </c>
      <c r="O136">
        <v>152</v>
      </c>
      <c r="P136">
        <v>2</v>
      </c>
      <c r="Q136">
        <v>173</v>
      </c>
      <c r="R136">
        <v>1</v>
      </c>
      <c r="S136">
        <v>192</v>
      </c>
      <c r="T136">
        <v>201</v>
      </c>
      <c r="U136">
        <v>1</v>
      </c>
      <c r="V136">
        <f t="shared" si="2"/>
        <v>0</v>
      </c>
    </row>
    <row r="137" spans="1:22">
      <c r="A137" s="1">
        <v>14</v>
      </c>
      <c r="B137">
        <v>27</v>
      </c>
      <c r="C137">
        <v>33</v>
      </c>
      <c r="D137">
        <v>41</v>
      </c>
      <c r="E137">
        <v>8613</v>
      </c>
      <c r="F137">
        <v>64</v>
      </c>
      <c r="G137">
        <v>73</v>
      </c>
      <c r="H137">
        <v>2</v>
      </c>
      <c r="I137">
        <v>93</v>
      </c>
      <c r="J137">
        <v>101</v>
      </c>
      <c r="K137">
        <v>2</v>
      </c>
      <c r="L137">
        <v>123</v>
      </c>
      <c r="M137">
        <v>27</v>
      </c>
      <c r="N137">
        <v>143</v>
      </c>
      <c r="O137">
        <v>152</v>
      </c>
      <c r="P137">
        <v>2</v>
      </c>
      <c r="Q137">
        <v>173</v>
      </c>
      <c r="R137">
        <v>1</v>
      </c>
      <c r="S137">
        <v>191</v>
      </c>
      <c r="T137">
        <v>201</v>
      </c>
      <c r="U137">
        <v>1</v>
      </c>
      <c r="V137">
        <f t="shared" si="2"/>
        <v>0</v>
      </c>
    </row>
    <row r="138" spans="1:22">
      <c r="A138" s="1">
        <v>12</v>
      </c>
      <c r="B138">
        <v>12</v>
      </c>
      <c r="C138">
        <v>32</v>
      </c>
      <c r="D138">
        <v>43</v>
      </c>
      <c r="E138">
        <v>766</v>
      </c>
      <c r="F138">
        <v>63</v>
      </c>
      <c r="G138">
        <v>73</v>
      </c>
      <c r="H138">
        <v>4</v>
      </c>
      <c r="I138">
        <v>93</v>
      </c>
      <c r="J138">
        <v>101</v>
      </c>
      <c r="K138">
        <v>3</v>
      </c>
      <c r="L138">
        <v>121</v>
      </c>
      <c r="M138">
        <v>66</v>
      </c>
      <c r="N138">
        <v>143</v>
      </c>
      <c r="O138">
        <v>152</v>
      </c>
      <c r="P138">
        <v>1</v>
      </c>
      <c r="Q138">
        <v>172</v>
      </c>
      <c r="R138">
        <v>1</v>
      </c>
      <c r="S138">
        <v>191</v>
      </c>
      <c r="T138">
        <v>201</v>
      </c>
      <c r="U138">
        <v>2</v>
      </c>
      <c r="V138">
        <f t="shared" si="2"/>
        <v>1</v>
      </c>
    </row>
    <row r="139" spans="1:22">
      <c r="A139" s="1">
        <v>12</v>
      </c>
      <c r="B139">
        <v>15</v>
      </c>
      <c r="C139">
        <v>34</v>
      </c>
      <c r="D139">
        <v>43</v>
      </c>
      <c r="E139">
        <v>2728</v>
      </c>
      <c r="F139">
        <v>65</v>
      </c>
      <c r="G139">
        <v>74</v>
      </c>
      <c r="H139">
        <v>4</v>
      </c>
      <c r="I139">
        <v>93</v>
      </c>
      <c r="J139">
        <v>103</v>
      </c>
      <c r="K139">
        <v>2</v>
      </c>
      <c r="L139">
        <v>121</v>
      </c>
      <c r="M139">
        <v>35</v>
      </c>
      <c r="N139">
        <v>141</v>
      </c>
      <c r="O139">
        <v>152</v>
      </c>
      <c r="P139">
        <v>3</v>
      </c>
      <c r="Q139">
        <v>173</v>
      </c>
      <c r="R139">
        <v>1</v>
      </c>
      <c r="S139">
        <v>192</v>
      </c>
      <c r="T139">
        <v>201</v>
      </c>
      <c r="U139">
        <v>1</v>
      </c>
      <c r="V139">
        <f t="shared" si="2"/>
        <v>0</v>
      </c>
    </row>
    <row r="140" spans="1:22">
      <c r="A140" s="1">
        <v>13</v>
      </c>
      <c r="B140">
        <v>12</v>
      </c>
      <c r="C140">
        <v>32</v>
      </c>
      <c r="D140">
        <v>43</v>
      </c>
      <c r="E140">
        <v>1881</v>
      </c>
      <c r="F140">
        <v>61</v>
      </c>
      <c r="G140">
        <v>73</v>
      </c>
      <c r="H140">
        <v>2</v>
      </c>
      <c r="I140">
        <v>92</v>
      </c>
      <c r="J140">
        <v>101</v>
      </c>
      <c r="K140">
        <v>2</v>
      </c>
      <c r="L140">
        <v>123</v>
      </c>
      <c r="M140">
        <v>44</v>
      </c>
      <c r="N140">
        <v>143</v>
      </c>
      <c r="O140">
        <v>151</v>
      </c>
      <c r="P140">
        <v>1</v>
      </c>
      <c r="Q140">
        <v>172</v>
      </c>
      <c r="R140">
        <v>1</v>
      </c>
      <c r="S140">
        <v>192</v>
      </c>
      <c r="T140">
        <v>201</v>
      </c>
      <c r="U140">
        <v>1</v>
      </c>
      <c r="V140">
        <f t="shared" si="2"/>
        <v>0</v>
      </c>
    </row>
    <row r="141" spans="1:22">
      <c r="A141" s="1">
        <v>13</v>
      </c>
      <c r="B141">
        <v>6</v>
      </c>
      <c r="C141">
        <v>32</v>
      </c>
      <c r="D141">
        <v>40</v>
      </c>
      <c r="E141">
        <v>709</v>
      </c>
      <c r="F141">
        <v>64</v>
      </c>
      <c r="G141">
        <v>72</v>
      </c>
      <c r="H141">
        <v>2</v>
      </c>
      <c r="I141">
        <v>94</v>
      </c>
      <c r="J141">
        <v>101</v>
      </c>
      <c r="K141">
        <v>2</v>
      </c>
      <c r="L141">
        <v>121</v>
      </c>
      <c r="M141">
        <v>27</v>
      </c>
      <c r="N141">
        <v>143</v>
      </c>
      <c r="O141">
        <v>152</v>
      </c>
      <c r="P141">
        <v>1</v>
      </c>
      <c r="Q141">
        <v>171</v>
      </c>
      <c r="R141">
        <v>1</v>
      </c>
      <c r="S141">
        <v>191</v>
      </c>
      <c r="T141">
        <v>202</v>
      </c>
      <c r="U141">
        <v>1</v>
      </c>
      <c r="V141">
        <f t="shared" si="2"/>
        <v>0</v>
      </c>
    </row>
    <row r="142" spans="1:22">
      <c r="A142" s="1">
        <v>12</v>
      </c>
      <c r="B142">
        <v>36</v>
      </c>
      <c r="C142">
        <v>32</v>
      </c>
      <c r="D142">
        <v>43</v>
      </c>
      <c r="E142">
        <v>4795</v>
      </c>
      <c r="F142">
        <v>61</v>
      </c>
      <c r="G142">
        <v>72</v>
      </c>
      <c r="H142">
        <v>4</v>
      </c>
      <c r="I142">
        <v>92</v>
      </c>
      <c r="J142">
        <v>101</v>
      </c>
      <c r="K142">
        <v>1</v>
      </c>
      <c r="L142">
        <v>124</v>
      </c>
      <c r="M142">
        <v>30</v>
      </c>
      <c r="N142">
        <v>143</v>
      </c>
      <c r="O142">
        <v>152</v>
      </c>
      <c r="P142">
        <v>1</v>
      </c>
      <c r="Q142">
        <v>174</v>
      </c>
      <c r="R142">
        <v>1</v>
      </c>
      <c r="S142">
        <v>192</v>
      </c>
      <c r="T142">
        <v>201</v>
      </c>
      <c r="U142">
        <v>1</v>
      </c>
      <c r="V142">
        <f t="shared" si="2"/>
        <v>0</v>
      </c>
    </row>
    <row r="143" spans="1:22">
      <c r="A143" s="1">
        <v>11</v>
      </c>
      <c r="B143">
        <v>27</v>
      </c>
      <c r="C143">
        <v>32</v>
      </c>
      <c r="D143">
        <v>43</v>
      </c>
      <c r="E143">
        <v>3416</v>
      </c>
      <c r="F143">
        <v>61</v>
      </c>
      <c r="G143">
        <v>73</v>
      </c>
      <c r="H143">
        <v>3</v>
      </c>
      <c r="I143">
        <v>93</v>
      </c>
      <c r="J143">
        <v>101</v>
      </c>
      <c r="K143">
        <v>2</v>
      </c>
      <c r="L143">
        <v>123</v>
      </c>
      <c r="M143">
        <v>27</v>
      </c>
      <c r="N143">
        <v>143</v>
      </c>
      <c r="O143">
        <v>152</v>
      </c>
      <c r="P143">
        <v>1</v>
      </c>
      <c r="Q143">
        <v>174</v>
      </c>
      <c r="R143">
        <v>1</v>
      </c>
      <c r="S143">
        <v>191</v>
      </c>
      <c r="T143">
        <v>201</v>
      </c>
      <c r="U143">
        <v>1</v>
      </c>
      <c r="V143">
        <f t="shared" si="2"/>
        <v>0</v>
      </c>
    </row>
    <row r="144" spans="1:22">
      <c r="A144" s="1">
        <v>11</v>
      </c>
      <c r="B144">
        <v>18</v>
      </c>
      <c r="C144">
        <v>32</v>
      </c>
      <c r="D144">
        <v>42</v>
      </c>
      <c r="E144">
        <v>2462</v>
      </c>
      <c r="F144">
        <v>61</v>
      </c>
      <c r="G144">
        <v>73</v>
      </c>
      <c r="H144">
        <v>2</v>
      </c>
      <c r="I144">
        <v>93</v>
      </c>
      <c r="J144">
        <v>101</v>
      </c>
      <c r="K144">
        <v>2</v>
      </c>
      <c r="L144">
        <v>123</v>
      </c>
      <c r="M144">
        <v>22</v>
      </c>
      <c r="N144">
        <v>143</v>
      </c>
      <c r="O144">
        <v>152</v>
      </c>
      <c r="P144">
        <v>1</v>
      </c>
      <c r="Q144">
        <v>173</v>
      </c>
      <c r="R144">
        <v>1</v>
      </c>
      <c r="S144">
        <v>191</v>
      </c>
      <c r="T144">
        <v>201</v>
      </c>
      <c r="U144">
        <v>2</v>
      </c>
      <c r="V144">
        <f t="shared" si="2"/>
        <v>1</v>
      </c>
    </row>
    <row r="145" spans="1:22">
      <c r="A145" s="1">
        <v>14</v>
      </c>
      <c r="B145">
        <v>21</v>
      </c>
      <c r="C145">
        <v>34</v>
      </c>
      <c r="D145">
        <v>42</v>
      </c>
      <c r="E145">
        <v>2288</v>
      </c>
      <c r="F145">
        <v>61</v>
      </c>
      <c r="G145">
        <v>72</v>
      </c>
      <c r="H145">
        <v>4</v>
      </c>
      <c r="I145">
        <v>92</v>
      </c>
      <c r="J145">
        <v>101</v>
      </c>
      <c r="K145">
        <v>4</v>
      </c>
      <c r="L145">
        <v>122</v>
      </c>
      <c r="M145">
        <v>23</v>
      </c>
      <c r="N145">
        <v>143</v>
      </c>
      <c r="O145">
        <v>152</v>
      </c>
      <c r="P145">
        <v>1</v>
      </c>
      <c r="Q145">
        <v>173</v>
      </c>
      <c r="R145">
        <v>1</v>
      </c>
      <c r="S145">
        <v>192</v>
      </c>
      <c r="T145">
        <v>201</v>
      </c>
      <c r="U145">
        <v>1</v>
      </c>
      <c r="V145">
        <f t="shared" si="2"/>
        <v>0</v>
      </c>
    </row>
    <row r="146" spans="1:22">
      <c r="A146" s="1">
        <v>12</v>
      </c>
      <c r="B146">
        <v>48</v>
      </c>
      <c r="C146">
        <v>31</v>
      </c>
      <c r="D146">
        <v>49</v>
      </c>
      <c r="E146">
        <v>3566</v>
      </c>
      <c r="F146">
        <v>62</v>
      </c>
      <c r="G146">
        <v>74</v>
      </c>
      <c r="H146">
        <v>4</v>
      </c>
      <c r="I146">
        <v>93</v>
      </c>
      <c r="J146">
        <v>101</v>
      </c>
      <c r="K146">
        <v>2</v>
      </c>
      <c r="L146">
        <v>123</v>
      </c>
      <c r="M146">
        <v>30</v>
      </c>
      <c r="N146">
        <v>143</v>
      </c>
      <c r="O146">
        <v>152</v>
      </c>
      <c r="P146">
        <v>1</v>
      </c>
      <c r="Q146">
        <v>173</v>
      </c>
      <c r="R146">
        <v>1</v>
      </c>
      <c r="S146">
        <v>191</v>
      </c>
      <c r="T146">
        <v>201</v>
      </c>
      <c r="U146">
        <v>1</v>
      </c>
      <c r="V146">
        <f t="shared" si="2"/>
        <v>0</v>
      </c>
    </row>
    <row r="147" spans="1:22">
      <c r="A147" s="1">
        <v>11</v>
      </c>
      <c r="B147">
        <v>6</v>
      </c>
      <c r="C147">
        <v>34</v>
      </c>
      <c r="D147">
        <v>40</v>
      </c>
      <c r="E147">
        <v>860</v>
      </c>
      <c r="F147">
        <v>61</v>
      </c>
      <c r="G147">
        <v>75</v>
      </c>
      <c r="H147">
        <v>1</v>
      </c>
      <c r="I147">
        <v>92</v>
      </c>
      <c r="J147">
        <v>101</v>
      </c>
      <c r="K147">
        <v>4</v>
      </c>
      <c r="L147">
        <v>124</v>
      </c>
      <c r="M147">
        <v>39</v>
      </c>
      <c r="N147">
        <v>143</v>
      </c>
      <c r="O147">
        <v>152</v>
      </c>
      <c r="P147">
        <v>2</v>
      </c>
      <c r="Q147">
        <v>173</v>
      </c>
      <c r="R147">
        <v>1</v>
      </c>
      <c r="S147">
        <v>192</v>
      </c>
      <c r="T147">
        <v>201</v>
      </c>
      <c r="U147">
        <v>1</v>
      </c>
      <c r="V147">
        <f t="shared" si="2"/>
        <v>0</v>
      </c>
    </row>
    <row r="148" spans="1:22">
      <c r="A148" s="1">
        <v>14</v>
      </c>
      <c r="B148">
        <v>12</v>
      </c>
      <c r="C148">
        <v>34</v>
      </c>
      <c r="D148">
        <v>40</v>
      </c>
      <c r="E148">
        <v>682</v>
      </c>
      <c r="F148">
        <v>62</v>
      </c>
      <c r="G148">
        <v>74</v>
      </c>
      <c r="H148">
        <v>4</v>
      </c>
      <c r="I148">
        <v>92</v>
      </c>
      <c r="J148">
        <v>101</v>
      </c>
      <c r="K148">
        <v>3</v>
      </c>
      <c r="L148">
        <v>123</v>
      </c>
      <c r="M148">
        <v>51</v>
      </c>
      <c r="N148">
        <v>143</v>
      </c>
      <c r="O148">
        <v>152</v>
      </c>
      <c r="P148">
        <v>2</v>
      </c>
      <c r="Q148">
        <v>173</v>
      </c>
      <c r="R148">
        <v>1</v>
      </c>
      <c r="S148">
        <v>192</v>
      </c>
      <c r="T148">
        <v>201</v>
      </c>
      <c r="U148">
        <v>1</v>
      </c>
      <c r="V148">
        <f t="shared" si="2"/>
        <v>0</v>
      </c>
    </row>
    <row r="149" spans="1:22">
      <c r="A149" s="1">
        <v>11</v>
      </c>
      <c r="B149">
        <v>36</v>
      </c>
      <c r="C149">
        <v>34</v>
      </c>
      <c r="D149">
        <v>42</v>
      </c>
      <c r="E149">
        <v>5371</v>
      </c>
      <c r="F149">
        <v>61</v>
      </c>
      <c r="G149">
        <v>73</v>
      </c>
      <c r="H149">
        <v>3</v>
      </c>
      <c r="I149">
        <v>93</v>
      </c>
      <c r="J149">
        <v>103</v>
      </c>
      <c r="K149">
        <v>2</v>
      </c>
      <c r="L149">
        <v>122</v>
      </c>
      <c r="M149">
        <v>28</v>
      </c>
      <c r="N149">
        <v>143</v>
      </c>
      <c r="O149">
        <v>152</v>
      </c>
      <c r="P149">
        <v>2</v>
      </c>
      <c r="Q149">
        <v>173</v>
      </c>
      <c r="R149">
        <v>1</v>
      </c>
      <c r="S149">
        <v>191</v>
      </c>
      <c r="T149">
        <v>201</v>
      </c>
      <c r="U149">
        <v>1</v>
      </c>
      <c r="V149">
        <f t="shared" si="2"/>
        <v>0</v>
      </c>
    </row>
    <row r="150" spans="1:22">
      <c r="A150" s="1">
        <v>14</v>
      </c>
      <c r="B150">
        <v>18</v>
      </c>
      <c r="C150">
        <v>34</v>
      </c>
      <c r="D150">
        <v>43</v>
      </c>
      <c r="E150">
        <v>1582</v>
      </c>
      <c r="F150">
        <v>64</v>
      </c>
      <c r="G150">
        <v>75</v>
      </c>
      <c r="H150">
        <v>4</v>
      </c>
      <c r="I150">
        <v>93</v>
      </c>
      <c r="J150">
        <v>101</v>
      </c>
      <c r="K150">
        <v>4</v>
      </c>
      <c r="L150">
        <v>123</v>
      </c>
      <c r="M150">
        <v>46</v>
      </c>
      <c r="N150">
        <v>143</v>
      </c>
      <c r="O150">
        <v>152</v>
      </c>
      <c r="P150">
        <v>2</v>
      </c>
      <c r="Q150">
        <v>173</v>
      </c>
      <c r="R150">
        <v>1</v>
      </c>
      <c r="S150">
        <v>191</v>
      </c>
      <c r="T150">
        <v>201</v>
      </c>
      <c r="U150">
        <v>1</v>
      </c>
      <c r="V150">
        <f t="shared" si="2"/>
        <v>0</v>
      </c>
    </row>
    <row r="151" spans="1:22">
      <c r="A151" s="1">
        <v>14</v>
      </c>
      <c r="B151">
        <v>6</v>
      </c>
      <c r="C151">
        <v>32</v>
      </c>
      <c r="D151">
        <v>43</v>
      </c>
      <c r="E151">
        <v>1346</v>
      </c>
      <c r="F151">
        <v>62</v>
      </c>
      <c r="G151">
        <v>75</v>
      </c>
      <c r="H151">
        <v>2</v>
      </c>
      <c r="I151">
        <v>93</v>
      </c>
      <c r="J151">
        <v>101</v>
      </c>
      <c r="K151">
        <v>4</v>
      </c>
      <c r="L151">
        <v>124</v>
      </c>
      <c r="M151">
        <v>42</v>
      </c>
      <c r="N151">
        <v>141</v>
      </c>
      <c r="O151">
        <v>153</v>
      </c>
      <c r="P151">
        <v>1</v>
      </c>
      <c r="Q151">
        <v>173</v>
      </c>
      <c r="R151">
        <v>2</v>
      </c>
      <c r="S151">
        <v>192</v>
      </c>
      <c r="T151">
        <v>201</v>
      </c>
      <c r="U151">
        <v>1</v>
      </c>
      <c r="V151">
        <f t="shared" si="2"/>
        <v>0</v>
      </c>
    </row>
    <row r="152" spans="1:22">
      <c r="A152" s="1">
        <v>14</v>
      </c>
      <c r="B152">
        <v>10</v>
      </c>
      <c r="C152">
        <v>32</v>
      </c>
      <c r="D152">
        <v>43</v>
      </c>
      <c r="E152">
        <v>1924</v>
      </c>
      <c r="F152">
        <v>61</v>
      </c>
      <c r="G152">
        <v>73</v>
      </c>
      <c r="H152">
        <v>1</v>
      </c>
      <c r="I152">
        <v>93</v>
      </c>
      <c r="J152">
        <v>101</v>
      </c>
      <c r="K152">
        <v>4</v>
      </c>
      <c r="L152">
        <v>122</v>
      </c>
      <c r="M152">
        <v>38</v>
      </c>
      <c r="N152">
        <v>143</v>
      </c>
      <c r="O152">
        <v>152</v>
      </c>
      <c r="P152">
        <v>1</v>
      </c>
      <c r="Q152">
        <v>173</v>
      </c>
      <c r="R152">
        <v>1</v>
      </c>
      <c r="S152">
        <v>192</v>
      </c>
      <c r="T152">
        <v>202</v>
      </c>
      <c r="U152">
        <v>1</v>
      </c>
      <c r="V152">
        <f t="shared" si="2"/>
        <v>0</v>
      </c>
    </row>
    <row r="153" spans="1:22">
      <c r="A153" s="1">
        <v>13</v>
      </c>
      <c r="B153">
        <v>36</v>
      </c>
      <c r="C153">
        <v>32</v>
      </c>
      <c r="D153">
        <v>43</v>
      </c>
      <c r="E153">
        <v>5848</v>
      </c>
      <c r="F153">
        <v>61</v>
      </c>
      <c r="G153">
        <v>73</v>
      </c>
      <c r="H153">
        <v>4</v>
      </c>
      <c r="I153">
        <v>93</v>
      </c>
      <c r="J153">
        <v>101</v>
      </c>
      <c r="K153">
        <v>1</v>
      </c>
      <c r="L153">
        <v>123</v>
      </c>
      <c r="M153">
        <v>24</v>
      </c>
      <c r="N153">
        <v>143</v>
      </c>
      <c r="O153">
        <v>152</v>
      </c>
      <c r="P153">
        <v>1</v>
      </c>
      <c r="Q153">
        <v>173</v>
      </c>
      <c r="R153">
        <v>1</v>
      </c>
      <c r="S153">
        <v>191</v>
      </c>
      <c r="T153">
        <v>201</v>
      </c>
      <c r="U153">
        <v>1</v>
      </c>
      <c r="V153">
        <f t="shared" si="2"/>
        <v>0</v>
      </c>
    </row>
    <row r="154" spans="1:22">
      <c r="A154" s="1">
        <v>12</v>
      </c>
      <c r="B154">
        <v>24</v>
      </c>
      <c r="C154">
        <v>34</v>
      </c>
      <c r="D154">
        <v>41</v>
      </c>
      <c r="E154">
        <v>7758</v>
      </c>
      <c r="F154">
        <v>64</v>
      </c>
      <c r="G154">
        <v>75</v>
      </c>
      <c r="H154">
        <v>2</v>
      </c>
      <c r="I154">
        <v>92</v>
      </c>
      <c r="J154">
        <v>101</v>
      </c>
      <c r="K154">
        <v>4</v>
      </c>
      <c r="L154">
        <v>124</v>
      </c>
      <c r="M154">
        <v>29</v>
      </c>
      <c r="N154">
        <v>143</v>
      </c>
      <c r="O154">
        <v>151</v>
      </c>
      <c r="P154">
        <v>1</v>
      </c>
      <c r="Q154">
        <v>173</v>
      </c>
      <c r="R154">
        <v>1</v>
      </c>
      <c r="S154">
        <v>191</v>
      </c>
      <c r="T154">
        <v>201</v>
      </c>
      <c r="U154">
        <v>1</v>
      </c>
      <c r="V154">
        <f t="shared" si="2"/>
        <v>0</v>
      </c>
    </row>
    <row r="155" spans="1:22">
      <c r="A155" s="1">
        <v>12</v>
      </c>
      <c r="B155">
        <v>24</v>
      </c>
      <c r="C155">
        <v>33</v>
      </c>
      <c r="D155">
        <v>49</v>
      </c>
      <c r="E155">
        <v>6967</v>
      </c>
      <c r="F155">
        <v>62</v>
      </c>
      <c r="G155">
        <v>74</v>
      </c>
      <c r="H155">
        <v>4</v>
      </c>
      <c r="I155">
        <v>93</v>
      </c>
      <c r="J155">
        <v>101</v>
      </c>
      <c r="K155">
        <v>4</v>
      </c>
      <c r="L155">
        <v>123</v>
      </c>
      <c r="M155">
        <v>36</v>
      </c>
      <c r="N155">
        <v>143</v>
      </c>
      <c r="O155">
        <v>151</v>
      </c>
      <c r="P155">
        <v>1</v>
      </c>
      <c r="Q155">
        <v>174</v>
      </c>
      <c r="R155">
        <v>1</v>
      </c>
      <c r="S155">
        <v>192</v>
      </c>
      <c r="T155">
        <v>201</v>
      </c>
      <c r="U155">
        <v>1</v>
      </c>
      <c r="V155">
        <f t="shared" si="2"/>
        <v>0</v>
      </c>
    </row>
    <row r="156" spans="1:22">
      <c r="A156" s="1">
        <v>11</v>
      </c>
      <c r="B156">
        <v>12</v>
      </c>
      <c r="C156">
        <v>32</v>
      </c>
      <c r="D156">
        <v>42</v>
      </c>
      <c r="E156">
        <v>1282</v>
      </c>
      <c r="F156">
        <v>61</v>
      </c>
      <c r="G156">
        <v>73</v>
      </c>
      <c r="H156">
        <v>2</v>
      </c>
      <c r="I156">
        <v>92</v>
      </c>
      <c r="J156">
        <v>101</v>
      </c>
      <c r="K156">
        <v>4</v>
      </c>
      <c r="L156">
        <v>123</v>
      </c>
      <c r="M156">
        <v>20</v>
      </c>
      <c r="N156">
        <v>143</v>
      </c>
      <c r="O156">
        <v>151</v>
      </c>
      <c r="P156">
        <v>1</v>
      </c>
      <c r="Q156">
        <v>173</v>
      </c>
      <c r="R156">
        <v>1</v>
      </c>
      <c r="S156">
        <v>191</v>
      </c>
      <c r="T156">
        <v>201</v>
      </c>
      <c r="U156">
        <v>2</v>
      </c>
      <c r="V156">
        <f t="shared" si="2"/>
        <v>1</v>
      </c>
    </row>
    <row r="157" spans="1:22">
      <c r="A157" s="1">
        <v>11</v>
      </c>
      <c r="B157">
        <v>9</v>
      </c>
      <c r="C157">
        <v>34</v>
      </c>
      <c r="D157">
        <v>45</v>
      </c>
      <c r="E157">
        <v>1288</v>
      </c>
      <c r="F157">
        <v>62</v>
      </c>
      <c r="G157">
        <v>75</v>
      </c>
      <c r="H157">
        <v>3</v>
      </c>
      <c r="I157">
        <v>93</v>
      </c>
      <c r="J157">
        <v>103</v>
      </c>
      <c r="K157">
        <v>4</v>
      </c>
      <c r="L157">
        <v>121</v>
      </c>
      <c r="M157">
        <v>48</v>
      </c>
      <c r="N157">
        <v>143</v>
      </c>
      <c r="O157">
        <v>152</v>
      </c>
      <c r="P157">
        <v>2</v>
      </c>
      <c r="Q157">
        <v>173</v>
      </c>
      <c r="R157">
        <v>2</v>
      </c>
      <c r="S157">
        <v>191</v>
      </c>
      <c r="T157">
        <v>202</v>
      </c>
      <c r="U157">
        <v>1</v>
      </c>
      <c r="V157">
        <f t="shared" si="2"/>
        <v>0</v>
      </c>
    </row>
    <row r="158" spans="1:22">
      <c r="A158" s="1">
        <v>11</v>
      </c>
      <c r="B158">
        <v>12</v>
      </c>
      <c r="C158">
        <v>31</v>
      </c>
      <c r="D158">
        <v>48</v>
      </c>
      <c r="E158">
        <v>339</v>
      </c>
      <c r="F158">
        <v>61</v>
      </c>
      <c r="G158">
        <v>75</v>
      </c>
      <c r="H158">
        <v>4</v>
      </c>
      <c r="I158">
        <v>94</v>
      </c>
      <c r="J158">
        <v>101</v>
      </c>
      <c r="K158">
        <v>1</v>
      </c>
      <c r="L158">
        <v>123</v>
      </c>
      <c r="M158">
        <v>45</v>
      </c>
      <c r="N158">
        <v>141</v>
      </c>
      <c r="O158">
        <v>152</v>
      </c>
      <c r="P158">
        <v>1</v>
      </c>
      <c r="Q158">
        <v>172</v>
      </c>
      <c r="R158">
        <v>1</v>
      </c>
      <c r="S158">
        <v>191</v>
      </c>
      <c r="T158">
        <v>201</v>
      </c>
      <c r="U158">
        <v>1</v>
      </c>
      <c r="V158">
        <f t="shared" si="2"/>
        <v>0</v>
      </c>
    </row>
    <row r="159" spans="1:22">
      <c r="A159" s="1">
        <v>12</v>
      </c>
      <c r="B159">
        <v>24</v>
      </c>
      <c r="C159">
        <v>32</v>
      </c>
      <c r="D159">
        <v>40</v>
      </c>
      <c r="E159">
        <v>3512</v>
      </c>
      <c r="F159">
        <v>62</v>
      </c>
      <c r="G159">
        <v>74</v>
      </c>
      <c r="H159">
        <v>2</v>
      </c>
      <c r="I159">
        <v>93</v>
      </c>
      <c r="J159">
        <v>101</v>
      </c>
      <c r="K159">
        <v>3</v>
      </c>
      <c r="L159">
        <v>123</v>
      </c>
      <c r="M159">
        <v>38</v>
      </c>
      <c r="N159">
        <v>141</v>
      </c>
      <c r="O159">
        <v>152</v>
      </c>
      <c r="P159">
        <v>2</v>
      </c>
      <c r="Q159">
        <v>173</v>
      </c>
      <c r="R159">
        <v>1</v>
      </c>
      <c r="S159">
        <v>192</v>
      </c>
      <c r="T159">
        <v>201</v>
      </c>
      <c r="U159">
        <v>1</v>
      </c>
      <c r="V159">
        <f t="shared" si="2"/>
        <v>0</v>
      </c>
    </row>
    <row r="160" spans="1:22">
      <c r="A160" s="1">
        <v>14</v>
      </c>
      <c r="B160">
        <v>6</v>
      </c>
      <c r="C160">
        <v>34</v>
      </c>
      <c r="D160">
        <v>43</v>
      </c>
      <c r="E160">
        <v>1898</v>
      </c>
      <c r="F160">
        <v>65</v>
      </c>
      <c r="G160">
        <v>73</v>
      </c>
      <c r="H160">
        <v>1</v>
      </c>
      <c r="I160">
        <v>93</v>
      </c>
      <c r="J160">
        <v>101</v>
      </c>
      <c r="K160">
        <v>2</v>
      </c>
      <c r="L160">
        <v>121</v>
      </c>
      <c r="M160">
        <v>34</v>
      </c>
      <c r="N160">
        <v>143</v>
      </c>
      <c r="O160">
        <v>152</v>
      </c>
      <c r="P160">
        <v>2</v>
      </c>
      <c r="Q160">
        <v>172</v>
      </c>
      <c r="R160">
        <v>2</v>
      </c>
      <c r="S160">
        <v>191</v>
      </c>
      <c r="T160">
        <v>201</v>
      </c>
      <c r="U160">
        <v>1</v>
      </c>
      <c r="V160">
        <f t="shared" si="2"/>
        <v>0</v>
      </c>
    </row>
    <row r="161" spans="1:22">
      <c r="A161" s="1">
        <v>14</v>
      </c>
      <c r="B161">
        <v>24</v>
      </c>
      <c r="C161">
        <v>34</v>
      </c>
      <c r="D161">
        <v>43</v>
      </c>
      <c r="E161">
        <v>2872</v>
      </c>
      <c r="F161">
        <v>62</v>
      </c>
      <c r="G161">
        <v>75</v>
      </c>
      <c r="H161">
        <v>3</v>
      </c>
      <c r="I161">
        <v>93</v>
      </c>
      <c r="J161">
        <v>101</v>
      </c>
      <c r="K161">
        <v>4</v>
      </c>
      <c r="L161">
        <v>121</v>
      </c>
      <c r="M161">
        <v>36</v>
      </c>
      <c r="N161">
        <v>143</v>
      </c>
      <c r="O161">
        <v>152</v>
      </c>
      <c r="P161">
        <v>1</v>
      </c>
      <c r="Q161">
        <v>173</v>
      </c>
      <c r="R161">
        <v>2</v>
      </c>
      <c r="S161">
        <v>192</v>
      </c>
      <c r="T161">
        <v>201</v>
      </c>
      <c r="U161">
        <v>1</v>
      </c>
      <c r="V161">
        <f t="shared" si="2"/>
        <v>0</v>
      </c>
    </row>
    <row r="162" spans="1:22">
      <c r="A162" s="1">
        <v>14</v>
      </c>
      <c r="B162">
        <v>18</v>
      </c>
      <c r="C162">
        <v>34</v>
      </c>
      <c r="D162">
        <v>40</v>
      </c>
      <c r="E162">
        <v>1055</v>
      </c>
      <c r="F162">
        <v>61</v>
      </c>
      <c r="G162">
        <v>72</v>
      </c>
      <c r="H162">
        <v>4</v>
      </c>
      <c r="I162">
        <v>92</v>
      </c>
      <c r="J162">
        <v>101</v>
      </c>
      <c r="K162">
        <v>1</v>
      </c>
      <c r="L162">
        <v>122</v>
      </c>
      <c r="M162">
        <v>30</v>
      </c>
      <c r="N162">
        <v>143</v>
      </c>
      <c r="O162">
        <v>152</v>
      </c>
      <c r="P162">
        <v>2</v>
      </c>
      <c r="Q162">
        <v>173</v>
      </c>
      <c r="R162">
        <v>1</v>
      </c>
      <c r="S162">
        <v>191</v>
      </c>
      <c r="T162">
        <v>201</v>
      </c>
      <c r="U162">
        <v>1</v>
      </c>
      <c r="V162">
        <f t="shared" si="2"/>
        <v>0</v>
      </c>
    </row>
    <row r="163" spans="1:22">
      <c r="A163" s="1">
        <v>14</v>
      </c>
      <c r="B163">
        <v>15</v>
      </c>
      <c r="C163">
        <v>32</v>
      </c>
      <c r="D163">
        <v>44</v>
      </c>
      <c r="E163">
        <v>1262</v>
      </c>
      <c r="F163">
        <v>63</v>
      </c>
      <c r="G163">
        <v>74</v>
      </c>
      <c r="H163">
        <v>4</v>
      </c>
      <c r="I163">
        <v>93</v>
      </c>
      <c r="J163">
        <v>101</v>
      </c>
      <c r="K163">
        <v>3</v>
      </c>
      <c r="L163">
        <v>122</v>
      </c>
      <c r="M163">
        <v>36</v>
      </c>
      <c r="N163">
        <v>143</v>
      </c>
      <c r="O163">
        <v>152</v>
      </c>
      <c r="P163">
        <v>2</v>
      </c>
      <c r="Q163">
        <v>173</v>
      </c>
      <c r="R163">
        <v>1</v>
      </c>
      <c r="S163">
        <v>192</v>
      </c>
      <c r="T163">
        <v>201</v>
      </c>
      <c r="U163">
        <v>1</v>
      </c>
      <c r="V163">
        <f t="shared" si="2"/>
        <v>0</v>
      </c>
    </row>
    <row r="164" spans="1:22">
      <c r="A164" s="1">
        <v>12</v>
      </c>
      <c r="B164">
        <v>10</v>
      </c>
      <c r="C164">
        <v>32</v>
      </c>
      <c r="D164">
        <v>40</v>
      </c>
      <c r="E164">
        <v>7308</v>
      </c>
      <c r="F164">
        <v>61</v>
      </c>
      <c r="G164">
        <v>71</v>
      </c>
      <c r="H164">
        <v>2</v>
      </c>
      <c r="I164">
        <v>93</v>
      </c>
      <c r="J164">
        <v>101</v>
      </c>
      <c r="K164">
        <v>4</v>
      </c>
      <c r="L164">
        <v>124</v>
      </c>
      <c r="M164">
        <v>70</v>
      </c>
      <c r="N164">
        <v>141</v>
      </c>
      <c r="O164">
        <v>153</v>
      </c>
      <c r="P164">
        <v>1</v>
      </c>
      <c r="Q164">
        <v>174</v>
      </c>
      <c r="R164">
        <v>1</v>
      </c>
      <c r="S164">
        <v>192</v>
      </c>
      <c r="T164">
        <v>201</v>
      </c>
      <c r="U164">
        <v>1</v>
      </c>
      <c r="V164">
        <f t="shared" si="2"/>
        <v>0</v>
      </c>
    </row>
    <row r="165" spans="1:22">
      <c r="A165" s="1">
        <v>14</v>
      </c>
      <c r="B165">
        <v>36</v>
      </c>
      <c r="C165">
        <v>32</v>
      </c>
      <c r="D165">
        <v>40</v>
      </c>
      <c r="E165">
        <v>909</v>
      </c>
      <c r="F165">
        <v>63</v>
      </c>
      <c r="G165">
        <v>75</v>
      </c>
      <c r="H165">
        <v>4</v>
      </c>
      <c r="I165">
        <v>93</v>
      </c>
      <c r="J165">
        <v>101</v>
      </c>
      <c r="K165">
        <v>4</v>
      </c>
      <c r="L165">
        <v>122</v>
      </c>
      <c r="M165">
        <v>36</v>
      </c>
      <c r="N165">
        <v>143</v>
      </c>
      <c r="O165">
        <v>152</v>
      </c>
      <c r="P165">
        <v>1</v>
      </c>
      <c r="Q165">
        <v>173</v>
      </c>
      <c r="R165">
        <v>1</v>
      </c>
      <c r="S165">
        <v>191</v>
      </c>
      <c r="T165">
        <v>201</v>
      </c>
      <c r="U165">
        <v>1</v>
      </c>
      <c r="V165">
        <f t="shared" si="2"/>
        <v>0</v>
      </c>
    </row>
    <row r="166" spans="1:22">
      <c r="A166" s="1">
        <v>14</v>
      </c>
      <c r="B166">
        <v>6</v>
      </c>
      <c r="C166">
        <v>32</v>
      </c>
      <c r="D166">
        <v>42</v>
      </c>
      <c r="E166">
        <v>2978</v>
      </c>
      <c r="F166">
        <v>63</v>
      </c>
      <c r="G166">
        <v>73</v>
      </c>
      <c r="H166">
        <v>1</v>
      </c>
      <c r="I166">
        <v>93</v>
      </c>
      <c r="J166">
        <v>101</v>
      </c>
      <c r="K166">
        <v>2</v>
      </c>
      <c r="L166">
        <v>123</v>
      </c>
      <c r="M166">
        <v>32</v>
      </c>
      <c r="N166">
        <v>143</v>
      </c>
      <c r="O166">
        <v>152</v>
      </c>
      <c r="P166">
        <v>1</v>
      </c>
      <c r="Q166">
        <v>173</v>
      </c>
      <c r="R166">
        <v>1</v>
      </c>
      <c r="S166">
        <v>192</v>
      </c>
      <c r="T166">
        <v>201</v>
      </c>
      <c r="U166">
        <v>1</v>
      </c>
      <c r="V166">
        <f t="shared" si="2"/>
        <v>0</v>
      </c>
    </row>
    <row r="167" spans="1:22">
      <c r="A167" s="1">
        <v>11</v>
      </c>
      <c r="B167">
        <v>18</v>
      </c>
      <c r="C167">
        <v>32</v>
      </c>
      <c r="D167">
        <v>42</v>
      </c>
      <c r="E167">
        <v>1131</v>
      </c>
      <c r="F167">
        <v>61</v>
      </c>
      <c r="G167">
        <v>71</v>
      </c>
      <c r="H167">
        <v>4</v>
      </c>
      <c r="I167">
        <v>92</v>
      </c>
      <c r="J167">
        <v>101</v>
      </c>
      <c r="K167">
        <v>2</v>
      </c>
      <c r="L167">
        <v>123</v>
      </c>
      <c r="M167">
        <v>33</v>
      </c>
      <c r="N167">
        <v>143</v>
      </c>
      <c r="O167">
        <v>152</v>
      </c>
      <c r="P167">
        <v>1</v>
      </c>
      <c r="Q167">
        <v>173</v>
      </c>
      <c r="R167">
        <v>1</v>
      </c>
      <c r="S167">
        <v>191</v>
      </c>
      <c r="T167">
        <v>201</v>
      </c>
      <c r="U167">
        <v>2</v>
      </c>
      <c r="V167">
        <f t="shared" si="2"/>
        <v>1</v>
      </c>
    </row>
    <row r="168" spans="1:22">
      <c r="A168" s="1">
        <v>12</v>
      </c>
      <c r="B168">
        <v>11</v>
      </c>
      <c r="C168">
        <v>32</v>
      </c>
      <c r="D168">
        <v>42</v>
      </c>
      <c r="E168">
        <v>1577</v>
      </c>
      <c r="F168">
        <v>64</v>
      </c>
      <c r="G168">
        <v>72</v>
      </c>
      <c r="H168">
        <v>4</v>
      </c>
      <c r="I168">
        <v>92</v>
      </c>
      <c r="J168">
        <v>101</v>
      </c>
      <c r="K168">
        <v>1</v>
      </c>
      <c r="L168">
        <v>121</v>
      </c>
      <c r="M168">
        <v>20</v>
      </c>
      <c r="N168">
        <v>143</v>
      </c>
      <c r="O168">
        <v>152</v>
      </c>
      <c r="P168">
        <v>1</v>
      </c>
      <c r="Q168">
        <v>173</v>
      </c>
      <c r="R168">
        <v>1</v>
      </c>
      <c r="S168">
        <v>191</v>
      </c>
      <c r="T168">
        <v>201</v>
      </c>
      <c r="U168">
        <v>1</v>
      </c>
      <c r="V168">
        <f t="shared" si="2"/>
        <v>0</v>
      </c>
    </row>
    <row r="169" spans="1:22">
      <c r="A169" s="1">
        <v>14</v>
      </c>
      <c r="B169">
        <v>24</v>
      </c>
      <c r="C169">
        <v>32</v>
      </c>
      <c r="D169">
        <v>42</v>
      </c>
      <c r="E169">
        <v>3972</v>
      </c>
      <c r="F169">
        <v>61</v>
      </c>
      <c r="G169">
        <v>74</v>
      </c>
      <c r="H169">
        <v>2</v>
      </c>
      <c r="I169">
        <v>92</v>
      </c>
      <c r="J169">
        <v>101</v>
      </c>
      <c r="K169">
        <v>4</v>
      </c>
      <c r="L169">
        <v>122</v>
      </c>
      <c r="M169">
        <v>25</v>
      </c>
      <c r="N169">
        <v>143</v>
      </c>
      <c r="O169">
        <v>151</v>
      </c>
      <c r="P169">
        <v>1</v>
      </c>
      <c r="Q169">
        <v>173</v>
      </c>
      <c r="R169">
        <v>1</v>
      </c>
      <c r="S169">
        <v>192</v>
      </c>
      <c r="T169">
        <v>201</v>
      </c>
      <c r="U169">
        <v>1</v>
      </c>
      <c r="V169">
        <f t="shared" si="2"/>
        <v>0</v>
      </c>
    </row>
    <row r="170" spans="1:22">
      <c r="A170" s="1">
        <v>12</v>
      </c>
      <c r="B170">
        <v>24</v>
      </c>
      <c r="C170">
        <v>34</v>
      </c>
      <c r="D170">
        <v>49</v>
      </c>
      <c r="E170">
        <v>1935</v>
      </c>
      <c r="F170">
        <v>61</v>
      </c>
      <c r="G170">
        <v>75</v>
      </c>
      <c r="H170">
        <v>4</v>
      </c>
      <c r="I170">
        <v>91</v>
      </c>
      <c r="J170">
        <v>101</v>
      </c>
      <c r="K170">
        <v>4</v>
      </c>
      <c r="L170">
        <v>121</v>
      </c>
      <c r="M170">
        <v>31</v>
      </c>
      <c r="N170">
        <v>143</v>
      </c>
      <c r="O170">
        <v>152</v>
      </c>
      <c r="P170">
        <v>2</v>
      </c>
      <c r="Q170">
        <v>173</v>
      </c>
      <c r="R170">
        <v>1</v>
      </c>
      <c r="S170">
        <v>192</v>
      </c>
      <c r="T170">
        <v>201</v>
      </c>
      <c r="U170">
        <v>2</v>
      </c>
      <c r="V170">
        <f t="shared" si="2"/>
        <v>1</v>
      </c>
    </row>
    <row r="171" spans="1:22">
      <c r="A171" s="1">
        <v>11</v>
      </c>
      <c r="B171">
        <v>15</v>
      </c>
      <c r="C171">
        <v>30</v>
      </c>
      <c r="D171">
        <v>40</v>
      </c>
      <c r="E171">
        <v>950</v>
      </c>
      <c r="F171">
        <v>61</v>
      </c>
      <c r="G171">
        <v>75</v>
      </c>
      <c r="H171">
        <v>4</v>
      </c>
      <c r="I171">
        <v>93</v>
      </c>
      <c r="J171">
        <v>101</v>
      </c>
      <c r="K171">
        <v>3</v>
      </c>
      <c r="L171">
        <v>123</v>
      </c>
      <c r="M171">
        <v>33</v>
      </c>
      <c r="N171">
        <v>143</v>
      </c>
      <c r="O171">
        <v>151</v>
      </c>
      <c r="P171">
        <v>2</v>
      </c>
      <c r="Q171">
        <v>173</v>
      </c>
      <c r="R171">
        <v>2</v>
      </c>
      <c r="S171">
        <v>191</v>
      </c>
      <c r="T171">
        <v>201</v>
      </c>
      <c r="U171">
        <v>2</v>
      </c>
      <c r="V171">
        <f t="shared" si="2"/>
        <v>1</v>
      </c>
    </row>
    <row r="172" spans="1:22">
      <c r="A172" s="1">
        <v>14</v>
      </c>
      <c r="B172">
        <v>12</v>
      </c>
      <c r="C172">
        <v>32</v>
      </c>
      <c r="D172">
        <v>42</v>
      </c>
      <c r="E172">
        <v>763</v>
      </c>
      <c r="F172">
        <v>61</v>
      </c>
      <c r="G172">
        <v>73</v>
      </c>
      <c r="H172">
        <v>4</v>
      </c>
      <c r="I172">
        <v>92</v>
      </c>
      <c r="J172">
        <v>101</v>
      </c>
      <c r="K172">
        <v>1</v>
      </c>
      <c r="L172">
        <v>121</v>
      </c>
      <c r="M172">
        <v>26</v>
      </c>
      <c r="N172">
        <v>143</v>
      </c>
      <c r="O172">
        <v>152</v>
      </c>
      <c r="P172">
        <v>1</v>
      </c>
      <c r="Q172">
        <v>173</v>
      </c>
      <c r="R172">
        <v>1</v>
      </c>
      <c r="S172">
        <v>192</v>
      </c>
      <c r="T172">
        <v>201</v>
      </c>
      <c r="U172">
        <v>1</v>
      </c>
      <c r="V172">
        <f t="shared" si="2"/>
        <v>0</v>
      </c>
    </row>
    <row r="173" spans="1:22">
      <c r="A173" s="1">
        <v>12</v>
      </c>
      <c r="B173">
        <v>24</v>
      </c>
      <c r="C173">
        <v>33</v>
      </c>
      <c r="D173">
        <v>42</v>
      </c>
      <c r="E173">
        <v>2064</v>
      </c>
      <c r="F173">
        <v>61</v>
      </c>
      <c r="G173">
        <v>71</v>
      </c>
      <c r="H173">
        <v>3</v>
      </c>
      <c r="I173">
        <v>92</v>
      </c>
      <c r="J173">
        <v>101</v>
      </c>
      <c r="K173">
        <v>2</v>
      </c>
      <c r="L173">
        <v>122</v>
      </c>
      <c r="M173">
        <v>34</v>
      </c>
      <c r="N173">
        <v>143</v>
      </c>
      <c r="O173">
        <v>152</v>
      </c>
      <c r="P173">
        <v>1</v>
      </c>
      <c r="Q173">
        <v>174</v>
      </c>
      <c r="R173">
        <v>1</v>
      </c>
      <c r="S173">
        <v>192</v>
      </c>
      <c r="T173">
        <v>201</v>
      </c>
      <c r="U173">
        <v>2</v>
      </c>
      <c r="V173">
        <f t="shared" si="2"/>
        <v>1</v>
      </c>
    </row>
    <row r="174" spans="1:22">
      <c r="A174" s="1">
        <v>12</v>
      </c>
      <c r="B174">
        <v>8</v>
      </c>
      <c r="C174">
        <v>32</v>
      </c>
      <c r="D174">
        <v>43</v>
      </c>
      <c r="E174">
        <v>1414</v>
      </c>
      <c r="F174">
        <v>61</v>
      </c>
      <c r="G174">
        <v>73</v>
      </c>
      <c r="H174">
        <v>4</v>
      </c>
      <c r="I174">
        <v>93</v>
      </c>
      <c r="J174">
        <v>103</v>
      </c>
      <c r="K174">
        <v>2</v>
      </c>
      <c r="L174">
        <v>121</v>
      </c>
      <c r="M174">
        <v>33</v>
      </c>
      <c r="N174">
        <v>143</v>
      </c>
      <c r="O174">
        <v>152</v>
      </c>
      <c r="P174">
        <v>1</v>
      </c>
      <c r="Q174">
        <v>173</v>
      </c>
      <c r="R174">
        <v>1</v>
      </c>
      <c r="S174">
        <v>191</v>
      </c>
      <c r="T174">
        <v>202</v>
      </c>
      <c r="U174">
        <v>1</v>
      </c>
      <c r="V174">
        <f t="shared" si="2"/>
        <v>0</v>
      </c>
    </row>
    <row r="175" spans="1:22">
      <c r="A175" s="1">
        <v>11</v>
      </c>
      <c r="B175">
        <v>21</v>
      </c>
      <c r="C175">
        <v>33</v>
      </c>
      <c r="D175">
        <v>46</v>
      </c>
      <c r="E175">
        <v>3414</v>
      </c>
      <c r="F175">
        <v>61</v>
      </c>
      <c r="G175">
        <v>72</v>
      </c>
      <c r="H175">
        <v>2</v>
      </c>
      <c r="I175">
        <v>93</v>
      </c>
      <c r="J175">
        <v>101</v>
      </c>
      <c r="K175">
        <v>1</v>
      </c>
      <c r="L175">
        <v>122</v>
      </c>
      <c r="M175">
        <v>26</v>
      </c>
      <c r="N175">
        <v>143</v>
      </c>
      <c r="O175">
        <v>152</v>
      </c>
      <c r="P175">
        <v>2</v>
      </c>
      <c r="Q175">
        <v>173</v>
      </c>
      <c r="R175">
        <v>1</v>
      </c>
      <c r="S175">
        <v>191</v>
      </c>
      <c r="T175">
        <v>201</v>
      </c>
      <c r="U175">
        <v>2</v>
      </c>
      <c r="V175">
        <f t="shared" si="2"/>
        <v>1</v>
      </c>
    </row>
    <row r="176" spans="1:22">
      <c r="A176" s="1">
        <v>14</v>
      </c>
      <c r="B176">
        <v>30</v>
      </c>
      <c r="C176">
        <v>31</v>
      </c>
      <c r="D176">
        <v>41</v>
      </c>
      <c r="E176">
        <v>7485</v>
      </c>
      <c r="F176">
        <v>65</v>
      </c>
      <c r="G176">
        <v>71</v>
      </c>
      <c r="H176">
        <v>4</v>
      </c>
      <c r="I176">
        <v>92</v>
      </c>
      <c r="J176">
        <v>101</v>
      </c>
      <c r="K176">
        <v>1</v>
      </c>
      <c r="L176">
        <v>121</v>
      </c>
      <c r="M176">
        <v>53</v>
      </c>
      <c r="N176">
        <v>141</v>
      </c>
      <c r="O176">
        <v>152</v>
      </c>
      <c r="P176">
        <v>1</v>
      </c>
      <c r="Q176">
        <v>174</v>
      </c>
      <c r="R176">
        <v>1</v>
      </c>
      <c r="S176">
        <v>192</v>
      </c>
      <c r="T176">
        <v>201</v>
      </c>
      <c r="U176">
        <v>2</v>
      </c>
      <c r="V176">
        <f t="shared" si="2"/>
        <v>1</v>
      </c>
    </row>
    <row r="177" spans="1:22">
      <c r="A177" s="1">
        <v>11</v>
      </c>
      <c r="B177">
        <v>12</v>
      </c>
      <c r="C177">
        <v>32</v>
      </c>
      <c r="D177">
        <v>42</v>
      </c>
      <c r="E177">
        <v>2577</v>
      </c>
      <c r="F177">
        <v>61</v>
      </c>
      <c r="G177">
        <v>73</v>
      </c>
      <c r="H177">
        <v>2</v>
      </c>
      <c r="I177">
        <v>91</v>
      </c>
      <c r="J177">
        <v>101</v>
      </c>
      <c r="K177">
        <v>1</v>
      </c>
      <c r="L177">
        <v>123</v>
      </c>
      <c r="M177">
        <v>42</v>
      </c>
      <c r="N177">
        <v>143</v>
      </c>
      <c r="O177">
        <v>152</v>
      </c>
      <c r="P177">
        <v>1</v>
      </c>
      <c r="Q177">
        <v>173</v>
      </c>
      <c r="R177">
        <v>1</v>
      </c>
      <c r="S177">
        <v>191</v>
      </c>
      <c r="T177">
        <v>201</v>
      </c>
      <c r="U177">
        <v>1</v>
      </c>
      <c r="V177">
        <f t="shared" si="2"/>
        <v>0</v>
      </c>
    </row>
    <row r="178" spans="1:22">
      <c r="A178" s="1">
        <v>11</v>
      </c>
      <c r="B178">
        <v>6</v>
      </c>
      <c r="C178">
        <v>34</v>
      </c>
      <c r="D178">
        <v>43</v>
      </c>
      <c r="E178">
        <v>338</v>
      </c>
      <c r="F178">
        <v>63</v>
      </c>
      <c r="G178">
        <v>75</v>
      </c>
      <c r="H178">
        <v>4</v>
      </c>
      <c r="I178">
        <v>93</v>
      </c>
      <c r="J178">
        <v>101</v>
      </c>
      <c r="K178">
        <v>4</v>
      </c>
      <c r="L178">
        <v>123</v>
      </c>
      <c r="M178">
        <v>52</v>
      </c>
      <c r="N178">
        <v>143</v>
      </c>
      <c r="O178">
        <v>152</v>
      </c>
      <c r="P178">
        <v>2</v>
      </c>
      <c r="Q178">
        <v>173</v>
      </c>
      <c r="R178">
        <v>1</v>
      </c>
      <c r="S178">
        <v>191</v>
      </c>
      <c r="T178">
        <v>201</v>
      </c>
      <c r="U178">
        <v>1</v>
      </c>
      <c r="V178">
        <f t="shared" si="2"/>
        <v>0</v>
      </c>
    </row>
    <row r="179" spans="1:22">
      <c r="A179" s="1">
        <v>14</v>
      </c>
      <c r="B179">
        <v>12</v>
      </c>
      <c r="C179">
        <v>32</v>
      </c>
      <c r="D179">
        <v>43</v>
      </c>
      <c r="E179">
        <v>1963</v>
      </c>
      <c r="F179">
        <v>61</v>
      </c>
      <c r="G179">
        <v>74</v>
      </c>
      <c r="H179">
        <v>4</v>
      </c>
      <c r="I179">
        <v>93</v>
      </c>
      <c r="J179">
        <v>101</v>
      </c>
      <c r="K179">
        <v>2</v>
      </c>
      <c r="L179">
        <v>123</v>
      </c>
      <c r="M179">
        <v>31</v>
      </c>
      <c r="N179">
        <v>143</v>
      </c>
      <c r="O179">
        <v>151</v>
      </c>
      <c r="P179">
        <v>2</v>
      </c>
      <c r="Q179">
        <v>174</v>
      </c>
      <c r="R179">
        <v>2</v>
      </c>
      <c r="S179">
        <v>192</v>
      </c>
      <c r="T179">
        <v>201</v>
      </c>
      <c r="U179">
        <v>1</v>
      </c>
      <c r="V179">
        <f t="shared" si="2"/>
        <v>0</v>
      </c>
    </row>
    <row r="180" spans="1:22">
      <c r="A180" s="1">
        <v>11</v>
      </c>
      <c r="B180">
        <v>21</v>
      </c>
      <c r="C180">
        <v>34</v>
      </c>
      <c r="D180">
        <v>40</v>
      </c>
      <c r="E180">
        <v>571</v>
      </c>
      <c r="F180">
        <v>61</v>
      </c>
      <c r="G180">
        <v>75</v>
      </c>
      <c r="H180">
        <v>4</v>
      </c>
      <c r="I180">
        <v>93</v>
      </c>
      <c r="J180">
        <v>101</v>
      </c>
      <c r="K180">
        <v>4</v>
      </c>
      <c r="L180">
        <v>121</v>
      </c>
      <c r="M180">
        <v>65</v>
      </c>
      <c r="N180">
        <v>143</v>
      </c>
      <c r="O180">
        <v>152</v>
      </c>
      <c r="P180">
        <v>2</v>
      </c>
      <c r="Q180">
        <v>173</v>
      </c>
      <c r="R180">
        <v>1</v>
      </c>
      <c r="S180">
        <v>191</v>
      </c>
      <c r="T180">
        <v>201</v>
      </c>
      <c r="U180">
        <v>1</v>
      </c>
      <c r="V180">
        <f t="shared" si="2"/>
        <v>0</v>
      </c>
    </row>
    <row r="181" spans="1:22">
      <c r="A181" s="1">
        <v>14</v>
      </c>
      <c r="B181">
        <v>36</v>
      </c>
      <c r="C181">
        <v>33</v>
      </c>
      <c r="D181">
        <v>49</v>
      </c>
      <c r="E181">
        <v>9572</v>
      </c>
      <c r="F181">
        <v>61</v>
      </c>
      <c r="G181">
        <v>72</v>
      </c>
      <c r="H181">
        <v>1</v>
      </c>
      <c r="I181">
        <v>91</v>
      </c>
      <c r="J181">
        <v>101</v>
      </c>
      <c r="K181">
        <v>1</v>
      </c>
      <c r="L181">
        <v>123</v>
      </c>
      <c r="M181">
        <v>28</v>
      </c>
      <c r="N181">
        <v>143</v>
      </c>
      <c r="O181">
        <v>152</v>
      </c>
      <c r="P181">
        <v>2</v>
      </c>
      <c r="Q181">
        <v>173</v>
      </c>
      <c r="R181">
        <v>1</v>
      </c>
      <c r="S181">
        <v>191</v>
      </c>
      <c r="T181">
        <v>201</v>
      </c>
      <c r="U181">
        <v>2</v>
      </c>
      <c r="V181">
        <f t="shared" si="2"/>
        <v>1</v>
      </c>
    </row>
    <row r="182" spans="1:22">
      <c r="A182" s="1">
        <v>12</v>
      </c>
      <c r="B182">
        <v>36</v>
      </c>
      <c r="C182">
        <v>33</v>
      </c>
      <c r="D182">
        <v>49</v>
      </c>
      <c r="E182">
        <v>4455</v>
      </c>
      <c r="F182">
        <v>61</v>
      </c>
      <c r="G182">
        <v>73</v>
      </c>
      <c r="H182">
        <v>2</v>
      </c>
      <c r="I182">
        <v>91</v>
      </c>
      <c r="J182">
        <v>101</v>
      </c>
      <c r="K182">
        <v>2</v>
      </c>
      <c r="L182">
        <v>121</v>
      </c>
      <c r="M182">
        <v>30</v>
      </c>
      <c r="N182">
        <v>142</v>
      </c>
      <c r="O182">
        <v>152</v>
      </c>
      <c r="P182">
        <v>2</v>
      </c>
      <c r="Q182">
        <v>174</v>
      </c>
      <c r="R182">
        <v>1</v>
      </c>
      <c r="S182">
        <v>192</v>
      </c>
      <c r="T182">
        <v>201</v>
      </c>
      <c r="U182">
        <v>2</v>
      </c>
      <c r="V182">
        <f t="shared" si="2"/>
        <v>1</v>
      </c>
    </row>
    <row r="183" spans="1:22">
      <c r="A183" s="1">
        <v>11</v>
      </c>
      <c r="B183">
        <v>21</v>
      </c>
      <c r="C183">
        <v>31</v>
      </c>
      <c r="D183">
        <v>40</v>
      </c>
      <c r="E183">
        <v>1647</v>
      </c>
      <c r="F183">
        <v>65</v>
      </c>
      <c r="G183">
        <v>73</v>
      </c>
      <c r="H183">
        <v>4</v>
      </c>
      <c r="I183">
        <v>93</v>
      </c>
      <c r="J183">
        <v>101</v>
      </c>
      <c r="K183">
        <v>2</v>
      </c>
      <c r="L183">
        <v>122</v>
      </c>
      <c r="M183">
        <v>40</v>
      </c>
      <c r="N183">
        <v>143</v>
      </c>
      <c r="O183">
        <v>152</v>
      </c>
      <c r="P183">
        <v>2</v>
      </c>
      <c r="Q183">
        <v>172</v>
      </c>
      <c r="R183">
        <v>2</v>
      </c>
      <c r="S183">
        <v>191</v>
      </c>
      <c r="T183">
        <v>201</v>
      </c>
      <c r="U183">
        <v>2</v>
      </c>
      <c r="V183">
        <f t="shared" si="2"/>
        <v>1</v>
      </c>
    </row>
    <row r="184" spans="1:22">
      <c r="A184" s="1">
        <v>14</v>
      </c>
      <c r="B184">
        <v>24</v>
      </c>
      <c r="C184">
        <v>34</v>
      </c>
      <c r="D184">
        <v>42</v>
      </c>
      <c r="E184">
        <v>3777</v>
      </c>
      <c r="F184">
        <v>64</v>
      </c>
      <c r="G184">
        <v>73</v>
      </c>
      <c r="H184">
        <v>4</v>
      </c>
      <c r="I184">
        <v>93</v>
      </c>
      <c r="J184">
        <v>101</v>
      </c>
      <c r="K184">
        <v>4</v>
      </c>
      <c r="L184">
        <v>121</v>
      </c>
      <c r="M184">
        <v>50</v>
      </c>
      <c r="N184">
        <v>143</v>
      </c>
      <c r="O184">
        <v>152</v>
      </c>
      <c r="P184">
        <v>1</v>
      </c>
      <c r="Q184">
        <v>173</v>
      </c>
      <c r="R184">
        <v>1</v>
      </c>
      <c r="S184">
        <v>192</v>
      </c>
      <c r="T184">
        <v>201</v>
      </c>
      <c r="U184">
        <v>1</v>
      </c>
      <c r="V184">
        <f t="shared" si="2"/>
        <v>0</v>
      </c>
    </row>
    <row r="185" spans="1:22">
      <c r="A185" s="1">
        <v>12</v>
      </c>
      <c r="B185">
        <v>18</v>
      </c>
      <c r="C185">
        <v>34</v>
      </c>
      <c r="D185">
        <v>40</v>
      </c>
      <c r="E185">
        <v>884</v>
      </c>
      <c r="F185">
        <v>61</v>
      </c>
      <c r="G185">
        <v>75</v>
      </c>
      <c r="H185">
        <v>4</v>
      </c>
      <c r="I185">
        <v>93</v>
      </c>
      <c r="J185">
        <v>101</v>
      </c>
      <c r="K185">
        <v>4</v>
      </c>
      <c r="L185">
        <v>123</v>
      </c>
      <c r="M185">
        <v>36</v>
      </c>
      <c r="N185">
        <v>141</v>
      </c>
      <c r="O185">
        <v>152</v>
      </c>
      <c r="P185">
        <v>1</v>
      </c>
      <c r="Q185">
        <v>173</v>
      </c>
      <c r="R185">
        <v>2</v>
      </c>
      <c r="S185">
        <v>192</v>
      </c>
      <c r="T185">
        <v>201</v>
      </c>
      <c r="U185">
        <v>2</v>
      </c>
      <c r="V185">
        <f t="shared" si="2"/>
        <v>1</v>
      </c>
    </row>
    <row r="186" spans="1:22">
      <c r="A186" s="1">
        <v>14</v>
      </c>
      <c r="B186">
        <v>15</v>
      </c>
      <c r="C186">
        <v>34</v>
      </c>
      <c r="D186">
        <v>43</v>
      </c>
      <c r="E186">
        <v>1360</v>
      </c>
      <c r="F186">
        <v>61</v>
      </c>
      <c r="G186">
        <v>73</v>
      </c>
      <c r="H186">
        <v>4</v>
      </c>
      <c r="I186">
        <v>93</v>
      </c>
      <c r="J186">
        <v>101</v>
      </c>
      <c r="K186">
        <v>2</v>
      </c>
      <c r="L186">
        <v>122</v>
      </c>
      <c r="M186">
        <v>31</v>
      </c>
      <c r="N186">
        <v>143</v>
      </c>
      <c r="O186">
        <v>152</v>
      </c>
      <c r="P186">
        <v>2</v>
      </c>
      <c r="Q186">
        <v>173</v>
      </c>
      <c r="R186">
        <v>1</v>
      </c>
      <c r="S186">
        <v>191</v>
      </c>
      <c r="T186">
        <v>201</v>
      </c>
      <c r="U186">
        <v>1</v>
      </c>
      <c r="V186">
        <f t="shared" si="2"/>
        <v>0</v>
      </c>
    </row>
    <row r="187" spans="1:22">
      <c r="A187" s="1">
        <v>12</v>
      </c>
      <c r="B187">
        <v>9</v>
      </c>
      <c r="C187">
        <v>31</v>
      </c>
      <c r="D187">
        <v>41</v>
      </c>
      <c r="E187">
        <v>5129</v>
      </c>
      <c r="F187">
        <v>61</v>
      </c>
      <c r="G187">
        <v>75</v>
      </c>
      <c r="H187">
        <v>2</v>
      </c>
      <c r="I187">
        <v>92</v>
      </c>
      <c r="J187">
        <v>101</v>
      </c>
      <c r="K187">
        <v>4</v>
      </c>
      <c r="L187">
        <v>124</v>
      </c>
      <c r="M187">
        <v>74</v>
      </c>
      <c r="N187">
        <v>141</v>
      </c>
      <c r="O187">
        <v>153</v>
      </c>
      <c r="P187">
        <v>1</v>
      </c>
      <c r="Q187">
        <v>174</v>
      </c>
      <c r="R187">
        <v>2</v>
      </c>
      <c r="S187">
        <v>192</v>
      </c>
      <c r="T187">
        <v>201</v>
      </c>
      <c r="U187">
        <v>2</v>
      </c>
      <c r="V187">
        <f t="shared" si="2"/>
        <v>1</v>
      </c>
    </row>
    <row r="188" spans="1:22">
      <c r="A188" s="1">
        <v>12</v>
      </c>
      <c r="B188">
        <v>16</v>
      </c>
      <c r="C188">
        <v>34</v>
      </c>
      <c r="D188">
        <v>40</v>
      </c>
      <c r="E188">
        <v>1175</v>
      </c>
      <c r="F188">
        <v>61</v>
      </c>
      <c r="G188">
        <v>71</v>
      </c>
      <c r="H188">
        <v>2</v>
      </c>
      <c r="I188">
        <v>93</v>
      </c>
      <c r="J188">
        <v>101</v>
      </c>
      <c r="K188">
        <v>3</v>
      </c>
      <c r="L188">
        <v>123</v>
      </c>
      <c r="M188">
        <v>68</v>
      </c>
      <c r="N188">
        <v>143</v>
      </c>
      <c r="O188">
        <v>153</v>
      </c>
      <c r="P188">
        <v>3</v>
      </c>
      <c r="Q188">
        <v>171</v>
      </c>
      <c r="R188">
        <v>1</v>
      </c>
      <c r="S188">
        <v>192</v>
      </c>
      <c r="T188">
        <v>201</v>
      </c>
      <c r="U188">
        <v>1</v>
      </c>
      <c r="V188">
        <f t="shared" si="2"/>
        <v>0</v>
      </c>
    </row>
    <row r="189" spans="1:22">
      <c r="A189" s="1">
        <v>11</v>
      </c>
      <c r="B189">
        <v>12</v>
      </c>
      <c r="C189">
        <v>32</v>
      </c>
      <c r="D189">
        <v>43</v>
      </c>
      <c r="E189">
        <v>674</v>
      </c>
      <c r="F189">
        <v>62</v>
      </c>
      <c r="G189">
        <v>74</v>
      </c>
      <c r="H189">
        <v>4</v>
      </c>
      <c r="I189">
        <v>94</v>
      </c>
      <c r="J189">
        <v>101</v>
      </c>
      <c r="K189">
        <v>1</v>
      </c>
      <c r="L189">
        <v>122</v>
      </c>
      <c r="M189">
        <v>20</v>
      </c>
      <c r="N189">
        <v>143</v>
      </c>
      <c r="O189">
        <v>152</v>
      </c>
      <c r="P189">
        <v>1</v>
      </c>
      <c r="Q189">
        <v>173</v>
      </c>
      <c r="R189">
        <v>1</v>
      </c>
      <c r="S189">
        <v>191</v>
      </c>
      <c r="T189">
        <v>201</v>
      </c>
      <c r="U189">
        <v>2</v>
      </c>
      <c r="V189">
        <f t="shared" si="2"/>
        <v>1</v>
      </c>
    </row>
    <row r="190" spans="1:22">
      <c r="A190" s="1">
        <v>12</v>
      </c>
      <c r="B190">
        <v>18</v>
      </c>
      <c r="C190">
        <v>30</v>
      </c>
      <c r="D190">
        <v>42</v>
      </c>
      <c r="E190">
        <v>3244</v>
      </c>
      <c r="F190">
        <v>61</v>
      </c>
      <c r="G190">
        <v>73</v>
      </c>
      <c r="H190">
        <v>1</v>
      </c>
      <c r="I190">
        <v>92</v>
      </c>
      <c r="J190">
        <v>101</v>
      </c>
      <c r="K190">
        <v>4</v>
      </c>
      <c r="L190">
        <v>123</v>
      </c>
      <c r="M190">
        <v>33</v>
      </c>
      <c r="N190">
        <v>141</v>
      </c>
      <c r="O190">
        <v>152</v>
      </c>
      <c r="P190">
        <v>2</v>
      </c>
      <c r="Q190">
        <v>173</v>
      </c>
      <c r="R190">
        <v>1</v>
      </c>
      <c r="S190">
        <v>192</v>
      </c>
      <c r="T190">
        <v>201</v>
      </c>
      <c r="U190">
        <v>1</v>
      </c>
      <c r="V190">
        <f t="shared" si="2"/>
        <v>0</v>
      </c>
    </row>
    <row r="191" spans="1:22">
      <c r="A191" s="1">
        <v>14</v>
      </c>
      <c r="B191">
        <v>24</v>
      </c>
      <c r="C191">
        <v>32</v>
      </c>
      <c r="D191">
        <v>49</v>
      </c>
      <c r="E191">
        <v>4591</v>
      </c>
      <c r="F191">
        <v>64</v>
      </c>
      <c r="G191">
        <v>73</v>
      </c>
      <c r="H191">
        <v>2</v>
      </c>
      <c r="I191">
        <v>93</v>
      </c>
      <c r="J191">
        <v>101</v>
      </c>
      <c r="K191">
        <v>3</v>
      </c>
      <c r="L191">
        <v>122</v>
      </c>
      <c r="M191">
        <v>54</v>
      </c>
      <c r="N191">
        <v>143</v>
      </c>
      <c r="O191">
        <v>152</v>
      </c>
      <c r="P191">
        <v>3</v>
      </c>
      <c r="Q191">
        <v>174</v>
      </c>
      <c r="R191">
        <v>1</v>
      </c>
      <c r="S191">
        <v>192</v>
      </c>
      <c r="T191">
        <v>201</v>
      </c>
      <c r="U191">
        <v>2</v>
      </c>
      <c r="V191">
        <f t="shared" si="2"/>
        <v>1</v>
      </c>
    </row>
    <row r="192" spans="1:22">
      <c r="A192" s="1">
        <v>12</v>
      </c>
      <c r="B192">
        <v>48</v>
      </c>
      <c r="C192">
        <v>30</v>
      </c>
      <c r="D192">
        <v>49</v>
      </c>
      <c r="E192">
        <v>3844</v>
      </c>
      <c r="F192">
        <v>62</v>
      </c>
      <c r="G192">
        <v>74</v>
      </c>
      <c r="H192">
        <v>4</v>
      </c>
      <c r="I192">
        <v>93</v>
      </c>
      <c r="J192">
        <v>101</v>
      </c>
      <c r="K192">
        <v>4</v>
      </c>
      <c r="L192">
        <v>124</v>
      </c>
      <c r="M192">
        <v>34</v>
      </c>
      <c r="N192">
        <v>143</v>
      </c>
      <c r="O192">
        <v>153</v>
      </c>
      <c r="P192">
        <v>1</v>
      </c>
      <c r="Q192">
        <v>172</v>
      </c>
      <c r="R192">
        <v>2</v>
      </c>
      <c r="S192">
        <v>191</v>
      </c>
      <c r="T192">
        <v>201</v>
      </c>
      <c r="U192">
        <v>2</v>
      </c>
      <c r="V192">
        <f t="shared" si="2"/>
        <v>1</v>
      </c>
    </row>
    <row r="193" spans="1:22">
      <c r="A193" s="1">
        <v>12</v>
      </c>
      <c r="B193">
        <v>27</v>
      </c>
      <c r="C193">
        <v>32</v>
      </c>
      <c r="D193">
        <v>49</v>
      </c>
      <c r="E193">
        <v>3915</v>
      </c>
      <c r="F193">
        <v>61</v>
      </c>
      <c r="G193">
        <v>73</v>
      </c>
      <c r="H193">
        <v>4</v>
      </c>
      <c r="I193">
        <v>93</v>
      </c>
      <c r="J193">
        <v>101</v>
      </c>
      <c r="K193">
        <v>2</v>
      </c>
      <c r="L193">
        <v>123</v>
      </c>
      <c r="M193">
        <v>36</v>
      </c>
      <c r="N193">
        <v>143</v>
      </c>
      <c r="O193">
        <v>152</v>
      </c>
      <c r="P193">
        <v>1</v>
      </c>
      <c r="Q193">
        <v>173</v>
      </c>
      <c r="R193">
        <v>2</v>
      </c>
      <c r="S193">
        <v>192</v>
      </c>
      <c r="T193">
        <v>201</v>
      </c>
      <c r="U193">
        <v>2</v>
      </c>
      <c r="V193">
        <f t="shared" si="2"/>
        <v>1</v>
      </c>
    </row>
    <row r="194" spans="1:22">
      <c r="A194" s="1">
        <v>14</v>
      </c>
      <c r="B194">
        <v>6</v>
      </c>
      <c r="C194">
        <v>32</v>
      </c>
      <c r="D194">
        <v>43</v>
      </c>
      <c r="E194">
        <v>2108</v>
      </c>
      <c r="F194">
        <v>61</v>
      </c>
      <c r="G194">
        <v>74</v>
      </c>
      <c r="H194">
        <v>2</v>
      </c>
      <c r="I194">
        <v>94</v>
      </c>
      <c r="J194">
        <v>101</v>
      </c>
      <c r="K194">
        <v>2</v>
      </c>
      <c r="L194">
        <v>121</v>
      </c>
      <c r="M194">
        <v>29</v>
      </c>
      <c r="N194">
        <v>143</v>
      </c>
      <c r="O194">
        <v>151</v>
      </c>
      <c r="P194">
        <v>1</v>
      </c>
      <c r="Q194">
        <v>173</v>
      </c>
      <c r="R194">
        <v>1</v>
      </c>
      <c r="S194">
        <v>191</v>
      </c>
      <c r="T194">
        <v>201</v>
      </c>
      <c r="U194">
        <v>1</v>
      </c>
      <c r="V194">
        <f t="shared" ref="V194:V257" si="3">U194-1</f>
        <v>0</v>
      </c>
    </row>
    <row r="195" spans="1:22">
      <c r="A195" s="1">
        <v>12</v>
      </c>
      <c r="B195">
        <v>45</v>
      </c>
      <c r="C195">
        <v>32</v>
      </c>
      <c r="D195">
        <v>43</v>
      </c>
      <c r="E195">
        <v>3031</v>
      </c>
      <c r="F195">
        <v>62</v>
      </c>
      <c r="G195">
        <v>73</v>
      </c>
      <c r="H195">
        <v>4</v>
      </c>
      <c r="I195">
        <v>93</v>
      </c>
      <c r="J195">
        <v>103</v>
      </c>
      <c r="K195">
        <v>4</v>
      </c>
      <c r="L195">
        <v>122</v>
      </c>
      <c r="M195">
        <v>21</v>
      </c>
      <c r="N195">
        <v>143</v>
      </c>
      <c r="O195">
        <v>151</v>
      </c>
      <c r="P195">
        <v>1</v>
      </c>
      <c r="Q195">
        <v>173</v>
      </c>
      <c r="R195">
        <v>1</v>
      </c>
      <c r="S195">
        <v>191</v>
      </c>
      <c r="T195">
        <v>201</v>
      </c>
      <c r="U195">
        <v>2</v>
      </c>
      <c r="V195">
        <f t="shared" si="3"/>
        <v>1</v>
      </c>
    </row>
    <row r="196" spans="1:22">
      <c r="A196" s="1">
        <v>12</v>
      </c>
      <c r="B196">
        <v>9</v>
      </c>
      <c r="C196">
        <v>34</v>
      </c>
      <c r="D196">
        <v>46</v>
      </c>
      <c r="E196">
        <v>1501</v>
      </c>
      <c r="F196">
        <v>61</v>
      </c>
      <c r="G196">
        <v>75</v>
      </c>
      <c r="H196">
        <v>2</v>
      </c>
      <c r="I196">
        <v>92</v>
      </c>
      <c r="J196">
        <v>101</v>
      </c>
      <c r="K196">
        <v>3</v>
      </c>
      <c r="L196">
        <v>123</v>
      </c>
      <c r="M196">
        <v>34</v>
      </c>
      <c r="N196">
        <v>143</v>
      </c>
      <c r="O196">
        <v>152</v>
      </c>
      <c r="P196">
        <v>2</v>
      </c>
      <c r="Q196">
        <v>174</v>
      </c>
      <c r="R196">
        <v>1</v>
      </c>
      <c r="S196">
        <v>192</v>
      </c>
      <c r="T196">
        <v>201</v>
      </c>
      <c r="U196">
        <v>2</v>
      </c>
      <c r="V196">
        <f t="shared" si="3"/>
        <v>1</v>
      </c>
    </row>
    <row r="197" spans="1:22">
      <c r="A197" s="1">
        <v>14</v>
      </c>
      <c r="B197">
        <v>6</v>
      </c>
      <c r="C197">
        <v>34</v>
      </c>
      <c r="D197">
        <v>43</v>
      </c>
      <c r="E197">
        <v>1382</v>
      </c>
      <c r="F197">
        <v>61</v>
      </c>
      <c r="G197">
        <v>73</v>
      </c>
      <c r="H197">
        <v>1</v>
      </c>
      <c r="I197">
        <v>92</v>
      </c>
      <c r="J197">
        <v>101</v>
      </c>
      <c r="K197">
        <v>1</v>
      </c>
      <c r="L197">
        <v>123</v>
      </c>
      <c r="M197">
        <v>28</v>
      </c>
      <c r="N197">
        <v>143</v>
      </c>
      <c r="O197">
        <v>152</v>
      </c>
      <c r="P197">
        <v>2</v>
      </c>
      <c r="Q197">
        <v>173</v>
      </c>
      <c r="R197">
        <v>1</v>
      </c>
      <c r="S197">
        <v>192</v>
      </c>
      <c r="T197">
        <v>201</v>
      </c>
      <c r="U197">
        <v>1</v>
      </c>
      <c r="V197">
        <f t="shared" si="3"/>
        <v>0</v>
      </c>
    </row>
    <row r="198" spans="1:22">
      <c r="A198" s="1">
        <v>12</v>
      </c>
      <c r="B198">
        <v>12</v>
      </c>
      <c r="C198">
        <v>32</v>
      </c>
      <c r="D198">
        <v>42</v>
      </c>
      <c r="E198">
        <v>951</v>
      </c>
      <c r="F198">
        <v>62</v>
      </c>
      <c r="G198">
        <v>72</v>
      </c>
      <c r="H198">
        <v>4</v>
      </c>
      <c r="I198">
        <v>92</v>
      </c>
      <c r="J198">
        <v>101</v>
      </c>
      <c r="K198">
        <v>4</v>
      </c>
      <c r="L198">
        <v>123</v>
      </c>
      <c r="M198">
        <v>27</v>
      </c>
      <c r="N198">
        <v>141</v>
      </c>
      <c r="O198">
        <v>151</v>
      </c>
      <c r="P198">
        <v>4</v>
      </c>
      <c r="Q198">
        <v>173</v>
      </c>
      <c r="R198">
        <v>1</v>
      </c>
      <c r="S198">
        <v>191</v>
      </c>
      <c r="T198">
        <v>201</v>
      </c>
      <c r="U198">
        <v>2</v>
      </c>
      <c r="V198">
        <f t="shared" si="3"/>
        <v>1</v>
      </c>
    </row>
    <row r="199" spans="1:22">
      <c r="A199" s="1">
        <v>12</v>
      </c>
      <c r="B199">
        <v>24</v>
      </c>
      <c r="C199">
        <v>32</v>
      </c>
      <c r="D199">
        <v>41</v>
      </c>
      <c r="E199">
        <v>2760</v>
      </c>
      <c r="F199">
        <v>65</v>
      </c>
      <c r="G199">
        <v>75</v>
      </c>
      <c r="H199">
        <v>4</v>
      </c>
      <c r="I199">
        <v>93</v>
      </c>
      <c r="J199">
        <v>101</v>
      </c>
      <c r="K199">
        <v>4</v>
      </c>
      <c r="L199">
        <v>124</v>
      </c>
      <c r="M199">
        <v>36</v>
      </c>
      <c r="N199">
        <v>141</v>
      </c>
      <c r="O199">
        <v>153</v>
      </c>
      <c r="P199">
        <v>1</v>
      </c>
      <c r="Q199">
        <v>173</v>
      </c>
      <c r="R199">
        <v>1</v>
      </c>
      <c r="S199">
        <v>192</v>
      </c>
      <c r="T199">
        <v>201</v>
      </c>
      <c r="U199">
        <v>1</v>
      </c>
      <c r="V199">
        <f t="shared" si="3"/>
        <v>0</v>
      </c>
    </row>
    <row r="200" spans="1:22">
      <c r="A200" s="1">
        <v>12</v>
      </c>
      <c r="B200">
        <v>18</v>
      </c>
      <c r="C200">
        <v>33</v>
      </c>
      <c r="D200">
        <v>42</v>
      </c>
      <c r="E200">
        <v>4297</v>
      </c>
      <c r="F200">
        <v>61</v>
      </c>
      <c r="G200">
        <v>75</v>
      </c>
      <c r="H200">
        <v>4</v>
      </c>
      <c r="I200">
        <v>91</v>
      </c>
      <c r="J200">
        <v>101</v>
      </c>
      <c r="K200">
        <v>3</v>
      </c>
      <c r="L200">
        <v>124</v>
      </c>
      <c r="M200">
        <v>40</v>
      </c>
      <c r="N200">
        <v>143</v>
      </c>
      <c r="O200">
        <v>152</v>
      </c>
      <c r="P200">
        <v>1</v>
      </c>
      <c r="Q200">
        <v>174</v>
      </c>
      <c r="R200">
        <v>1</v>
      </c>
      <c r="S200">
        <v>192</v>
      </c>
      <c r="T200">
        <v>201</v>
      </c>
      <c r="U200">
        <v>2</v>
      </c>
      <c r="V200">
        <f t="shared" si="3"/>
        <v>1</v>
      </c>
    </row>
    <row r="201" spans="1:22">
      <c r="A201" s="1">
        <v>14</v>
      </c>
      <c r="B201">
        <v>9</v>
      </c>
      <c r="C201">
        <v>34</v>
      </c>
      <c r="D201">
        <v>46</v>
      </c>
      <c r="E201">
        <v>936</v>
      </c>
      <c r="F201">
        <v>63</v>
      </c>
      <c r="G201">
        <v>75</v>
      </c>
      <c r="H201">
        <v>4</v>
      </c>
      <c r="I201">
        <v>93</v>
      </c>
      <c r="J201">
        <v>101</v>
      </c>
      <c r="K201">
        <v>2</v>
      </c>
      <c r="L201">
        <v>123</v>
      </c>
      <c r="M201">
        <v>52</v>
      </c>
      <c r="N201">
        <v>143</v>
      </c>
      <c r="O201">
        <v>152</v>
      </c>
      <c r="P201">
        <v>2</v>
      </c>
      <c r="Q201">
        <v>173</v>
      </c>
      <c r="R201">
        <v>1</v>
      </c>
      <c r="S201">
        <v>192</v>
      </c>
      <c r="T201">
        <v>201</v>
      </c>
      <c r="U201">
        <v>1</v>
      </c>
      <c r="V201">
        <f t="shared" si="3"/>
        <v>0</v>
      </c>
    </row>
    <row r="202" spans="1:22">
      <c r="A202" s="1">
        <v>11</v>
      </c>
      <c r="B202">
        <v>12</v>
      </c>
      <c r="C202">
        <v>32</v>
      </c>
      <c r="D202">
        <v>40</v>
      </c>
      <c r="E202">
        <v>1168</v>
      </c>
      <c r="F202">
        <v>61</v>
      </c>
      <c r="G202">
        <v>73</v>
      </c>
      <c r="H202">
        <v>4</v>
      </c>
      <c r="I202">
        <v>94</v>
      </c>
      <c r="J202">
        <v>101</v>
      </c>
      <c r="K202">
        <v>3</v>
      </c>
      <c r="L202">
        <v>121</v>
      </c>
      <c r="M202">
        <v>27</v>
      </c>
      <c r="N202">
        <v>143</v>
      </c>
      <c r="O202">
        <v>152</v>
      </c>
      <c r="P202">
        <v>1</v>
      </c>
      <c r="Q202">
        <v>172</v>
      </c>
      <c r="R202">
        <v>1</v>
      </c>
      <c r="S202">
        <v>191</v>
      </c>
      <c r="T202">
        <v>201</v>
      </c>
      <c r="U202">
        <v>1</v>
      </c>
      <c r="V202">
        <f t="shared" si="3"/>
        <v>0</v>
      </c>
    </row>
    <row r="203" spans="1:22">
      <c r="A203" s="1">
        <v>14</v>
      </c>
      <c r="B203">
        <v>27</v>
      </c>
      <c r="C203">
        <v>33</v>
      </c>
      <c r="D203">
        <v>49</v>
      </c>
      <c r="E203">
        <v>5117</v>
      </c>
      <c r="F203">
        <v>61</v>
      </c>
      <c r="G203">
        <v>74</v>
      </c>
      <c r="H203">
        <v>3</v>
      </c>
      <c r="I203">
        <v>93</v>
      </c>
      <c r="J203">
        <v>101</v>
      </c>
      <c r="K203">
        <v>4</v>
      </c>
      <c r="L203">
        <v>123</v>
      </c>
      <c r="M203">
        <v>26</v>
      </c>
      <c r="N203">
        <v>143</v>
      </c>
      <c r="O203">
        <v>152</v>
      </c>
      <c r="P203">
        <v>2</v>
      </c>
      <c r="Q203">
        <v>173</v>
      </c>
      <c r="R203">
        <v>1</v>
      </c>
      <c r="S203">
        <v>191</v>
      </c>
      <c r="T203">
        <v>201</v>
      </c>
      <c r="U203">
        <v>1</v>
      </c>
      <c r="V203">
        <f t="shared" si="3"/>
        <v>0</v>
      </c>
    </row>
    <row r="204" spans="1:22">
      <c r="A204" s="1">
        <v>11</v>
      </c>
      <c r="B204">
        <v>12</v>
      </c>
      <c r="C204">
        <v>32</v>
      </c>
      <c r="D204">
        <v>48</v>
      </c>
      <c r="E204">
        <v>902</v>
      </c>
      <c r="F204">
        <v>61</v>
      </c>
      <c r="G204">
        <v>74</v>
      </c>
      <c r="H204">
        <v>4</v>
      </c>
      <c r="I204">
        <v>94</v>
      </c>
      <c r="J204">
        <v>101</v>
      </c>
      <c r="K204">
        <v>4</v>
      </c>
      <c r="L204">
        <v>122</v>
      </c>
      <c r="M204">
        <v>21</v>
      </c>
      <c r="N204">
        <v>143</v>
      </c>
      <c r="O204">
        <v>151</v>
      </c>
      <c r="P204">
        <v>1</v>
      </c>
      <c r="Q204">
        <v>173</v>
      </c>
      <c r="R204">
        <v>1</v>
      </c>
      <c r="S204">
        <v>191</v>
      </c>
      <c r="T204">
        <v>201</v>
      </c>
      <c r="U204">
        <v>2</v>
      </c>
      <c r="V204">
        <f t="shared" si="3"/>
        <v>1</v>
      </c>
    </row>
    <row r="205" spans="1:22">
      <c r="A205" s="1">
        <v>14</v>
      </c>
      <c r="B205">
        <v>12</v>
      </c>
      <c r="C205">
        <v>34</v>
      </c>
      <c r="D205">
        <v>40</v>
      </c>
      <c r="E205">
        <v>1495</v>
      </c>
      <c r="F205">
        <v>61</v>
      </c>
      <c r="G205">
        <v>75</v>
      </c>
      <c r="H205">
        <v>4</v>
      </c>
      <c r="I205">
        <v>93</v>
      </c>
      <c r="J205">
        <v>101</v>
      </c>
      <c r="K205">
        <v>1</v>
      </c>
      <c r="L205">
        <v>121</v>
      </c>
      <c r="M205">
        <v>38</v>
      </c>
      <c r="N205">
        <v>143</v>
      </c>
      <c r="O205">
        <v>152</v>
      </c>
      <c r="P205">
        <v>2</v>
      </c>
      <c r="Q205">
        <v>172</v>
      </c>
      <c r="R205">
        <v>2</v>
      </c>
      <c r="S205">
        <v>191</v>
      </c>
      <c r="T205">
        <v>201</v>
      </c>
      <c r="U205">
        <v>1</v>
      </c>
      <c r="V205">
        <f t="shared" si="3"/>
        <v>0</v>
      </c>
    </row>
    <row r="206" spans="1:22">
      <c r="A206" s="1">
        <v>11</v>
      </c>
      <c r="B206">
        <v>30</v>
      </c>
      <c r="C206">
        <v>34</v>
      </c>
      <c r="D206">
        <v>41</v>
      </c>
      <c r="E206">
        <v>10623</v>
      </c>
      <c r="F206">
        <v>61</v>
      </c>
      <c r="G206">
        <v>75</v>
      </c>
      <c r="H206">
        <v>3</v>
      </c>
      <c r="I206">
        <v>93</v>
      </c>
      <c r="J206">
        <v>101</v>
      </c>
      <c r="K206">
        <v>4</v>
      </c>
      <c r="L206">
        <v>124</v>
      </c>
      <c r="M206">
        <v>38</v>
      </c>
      <c r="N206">
        <v>143</v>
      </c>
      <c r="O206">
        <v>153</v>
      </c>
      <c r="P206">
        <v>3</v>
      </c>
      <c r="Q206">
        <v>174</v>
      </c>
      <c r="R206">
        <v>2</v>
      </c>
      <c r="S206">
        <v>192</v>
      </c>
      <c r="T206">
        <v>201</v>
      </c>
      <c r="U206">
        <v>1</v>
      </c>
      <c r="V206">
        <f t="shared" si="3"/>
        <v>0</v>
      </c>
    </row>
    <row r="207" spans="1:22">
      <c r="A207" s="1">
        <v>14</v>
      </c>
      <c r="B207">
        <v>12</v>
      </c>
      <c r="C207">
        <v>34</v>
      </c>
      <c r="D207">
        <v>42</v>
      </c>
      <c r="E207">
        <v>1935</v>
      </c>
      <c r="F207">
        <v>61</v>
      </c>
      <c r="G207">
        <v>75</v>
      </c>
      <c r="H207">
        <v>4</v>
      </c>
      <c r="I207">
        <v>93</v>
      </c>
      <c r="J207">
        <v>101</v>
      </c>
      <c r="K207">
        <v>4</v>
      </c>
      <c r="L207">
        <v>121</v>
      </c>
      <c r="M207">
        <v>43</v>
      </c>
      <c r="N207">
        <v>143</v>
      </c>
      <c r="O207">
        <v>152</v>
      </c>
      <c r="P207">
        <v>3</v>
      </c>
      <c r="Q207">
        <v>173</v>
      </c>
      <c r="R207">
        <v>1</v>
      </c>
      <c r="S207">
        <v>192</v>
      </c>
      <c r="T207">
        <v>201</v>
      </c>
      <c r="U207">
        <v>1</v>
      </c>
      <c r="V207">
        <f t="shared" si="3"/>
        <v>0</v>
      </c>
    </row>
    <row r="208" spans="1:22">
      <c r="A208" s="1">
        <v>12</v>
      </c>
      <c r="B208">
        <v>12</v>
      </c>
      <c r="C208">
        <v>34</v>
      </c>
      <c r="D208">
        <v>44</v>
      </c>
      <c r="E208">
        <v>1424</v>
      </c>
      <c r="F208">
        <v>61</v>
      </c>
      <c r="G208">
        <v>74</v>
      </c>
      <c r="H208">
        <v>4</v>
      </c>
      <c r="I208">
        <v>93</v>
      </c>
      <c r="J208">
        <v>101</v>
      </c>
      <c r="K208">
        <v>3</v>
      </c>
      <c r="L208">
        <v>122</v>
      </c>
      <c r="M208">
        <v>26</v>
      </c>
      <c r="N208">
        <v>143</v>
      </c>
      <c r="O208">
        <v>152</v>
      </c>
      <c r="P208">
        <v>1</v>
      </c>
      <c r="Q208">
        <v>173</v>
      </c>
      <c r="R208">
        <v>1</v>
      </c>
      <c r="S208">
        <v>191</v>
      </c>
      <c r="T208">
        <v>201</v>
      </c>
      <c r="U208">
        <v>1</v>
      </c>
      <c r="V208">
        <f t="shared" si="3"/>
        <v>0</v>
      </c>
    </row>
    <row r="209" spans="1:22">
      <c r="A209" s="1">
        <v>11</v>
      </c>
      <c r="B209">
        <v>24</v>
      </c>
      <c r="C209">
        <v>32</v>
      </c>
      <c r="D209">
        <v>49</v>
      </c>
      <c r="E209">
        <v>6568</v>
      </c>
      <c r="F209">
        <v>61</v>
      </c>
      <c r="G209">
        <v>73</v>
      </c>
      <c r="H209">
        <v>2</v>
      </c>
      <c r="I209">
        <v>94</v>
      </c>
      <c r="J209">
        <v>101</v>
      </c>
      <c r="K209">
        <v>2</v>
      </c>
      <c r="L209">
        <v>123</v>
      </c>
      <c r="M209">
        <v>21</v>
      </c>
      <c r="N209">
        <v>142</v>
      </c>
      <c r="O209">
        <v>152</v>
      </c>
      <c r="P209">
        <v>1</v>
      </c>
      <c r="Q209">
        <v>172</v>
      </c>
      <c r="R209">
        <v>1</v>
      </c>
      <c r="S209">
        <v>191</v>
      </c>
      <c r="T209">
        <v>201</v>
      </c>
      <c r="U209">
        <v>1</v>
      </c>
      <c r="V209">
        <f t="shared" si="3"/>
        <v>0</v>
      </c>
    </row>
    <row r="210" spans="1:22">
      <c r="A210" s="1">
        <v>14</v>
      </c>
      <c r="B210">
        <v>12</v>
      </c>
      <c r="C210">
        <v>32</v>
      </c>
      <c r="D210">
        <v>41</v>
      </c>
      <c r="E210">
        <v>1413</v>
      </c>
      <c r="F210">
        <v>64</v>
      </c>
      <c r="G210">
        <v>74</v>
      </c>
      <c r="H210">
        <v>3</v>
      </c>
      <c r="I210">
        <v>93</v>
      </c>
      <c r="J210">
        <v>101</v>
      </c>
      <c r="K210">
        <v>2</v>
      </c>
      <c r="L210">
        <v>122</v>
      </c>
      <c r="M210">
        <v>55</v>
      </c>
      <c r="N210">
        <v>143</v>
      </c>
      <c r="O210">
        <v>152</v>
      </c>
      <c r="P210">
        <v>1</v>
      </c>
      <c r="Q210">
        <v>173</v>
      </c>
      <c r="R210">
        <v>1</v>
      </c>
      <c r="S210">
        <v>191</v>
      </c>
      <c r="T210">
        <v>202</v>
      </c>
      <c r="U210">
        <v>1</v>
      </c>
      <c r="V210">
        <f t="shared" si="3"/>
        <v>0</v>
      </c>
    </row>
    <row r="211" spans="1:22">
      <c r="A211" s="1">
        <v>14</v>
      </c>
      <c r="B211">
        <v>9</v>
      </c>
      <c r="C211">
        <v>34</v>
      </c>
      <c r="D211">
        <v>43</v>
      </c>
      <c r="E211">
        <v>3074</v>
      </c>
      <c r="F211">
        <v>65</v>
      </c>
      <c r="G211">
        <v>73</v>
      </c>
      <c r="H211">
        <v>1</v>
      </c>
      <c r="I211">
        <v>93</v>
      </c>
      <c r="J211">
        <v>101</v>
      </c>
      <c r="K211">
        <v>2</v>
      </c>
      <c r="L211">
        <v>121</v>
      </c>
      <c r="M211">
        <v>33</v>
      </c>
      <c r="N211">
        <v>143</v>
      </c>
      <c r="O211">
        <v>152</v>
      </c>
      <c r="P211">
        <v>2</v>
      </c>
      <c r="Q211">
        <v>173</v>
      </c>
      <c r="R211">
        <v>2</v>
      </c>
      <c r="S211">
        <v>191</v>
      </c>
      <c r="T211">
        <v>201</v>
      </c>
      <c r="U211">
        <v>1</v>
      </c>
      <c r="V211">
        <f t="shared" si="3"/>
        <v>0</v>
      </c>
    </row>
    <row r="212" spans="1:22">
      <c r="A212" s="1">
        <v>14</v>
      </c>
      <c r="B212">
        <v>36</v>
      </c>
      <c r="C212">
        <v>32</v>
      </c>
      <c r="D212">
        <v>43</v>
      </c>
      <c r="E212">
        <v>3835</v>
      </c>
      <c r="F212">
        <v>65</v>
      </c>
      <c r="G212">
        <v>75</v>
      </c>
      <c r="H212">
        <v>2</v>
      </c>
      <c r="I212">
        <v>92</v>
      </c>
      <c r="J212">
        <v>101</v>
      </c>
      <c r="K212">
        <v>4</v>
      </c>
      <c r="L212">
        <v>121</v>
      </c>
      <c r="M212">
        <v>45</v>
      </c>
      <c r="N212">
        <v>143</v>
      </c>
      <c r="O212">
        <v>152</v>
      </c>
      <c r="P212">
        <v>1</v>
      </c>
      <c r="Q212">
        <v>172</v>
      </c>
      <c r="R212">
        <v>1</v>
      </c>
      <c r="S212">
        <v>192</v>
      </c>
      <c r="T212">
        <v>201</v>
      </c>
      <c r="U212">
        <v>1</v>
      </c>
      <c r="V212">
        <f t="shared" si="3"/>
        <v>0</v>
      </c>
    </row>
    <row r="213" spans="1:22">
      <c r="A213" s="1">
        <v>11</v>
      </c>
      <c r="B213">
        <v>27</v>
      </c>
      <c r="C213">
        <v>30</v>
      </c>
      <c r="D213">
        <v>49</v>
      </c>
      <c r="E213">
        <v>5293</v>
      </c>
      <c r="F213">
        <v>61</v>
      </c>
      <c r="G213">
        <v>71</v>
      </c>
      <c r="H213">
        <v>2</v>
      </c>
      <c r="I213">
        <v>93</v>
      </c>
      <c r="J213">
        <v>101</v>
      </c>
      <c r="K213">
        <v>4</v>
      </c>
      <c r="L213">
        <v>122</v>
      </c>
      <c r="M213">
        <v>50</v>
      </c>
      <c r="N213">
        <v>142</v>
      </c>
      <c r="O213">
        <v>152</v>
      </c>
      <c r="P213">
        <v>2</v>
      </c>
      <c r="Q213">
        <v>173</v>
      </c>
      <c r="R213">
        <v>1</v>
      </c>
      <c r="S213">
        <v>192</v>
      </c>
      <c r="T213">
        <v>201</v>
      </c>
      <c r="U213">
        <v>2</v>
      </c>
      <c r="V213">
        <f t="shared" si="3"/>
        <v>1</v>
      </c>
    </row>
    <row r="214" spans="1:22">
      <c r="A214" s="1">
        <v>13</v>
      </c>
      <c r="B214">
        <v>30</v>
      </c>
      <c r="C214">
        <v>33</v>
      </c>
      <c r="D214">
        <v>49</v>
      </c>
      <c r="E214">
        <v>1908</v>
      </c>
      <c r="F214">
        <v>61</v>
      </c>
      <c r="G214">
        <v>75</v>
      </c>
      <c r="H214">
        <v>4</v>
      </c>
      <c r="I214">
        <v>93</v>
      </c>
      <c r="J214">
        <v>101</v>
      </c>
      <c r="K214">
        <v>4</v>
      </c>
      <c r="L214">
        <v>121</v>
      </c>
      <c r="M214">
        <v>66</v>
      </c>
      <c r="N214">
        <v>143</v>
      </c>
      <c r="O214">
        <v>152</v>
      </c>
      <c r="P214">
        <v>1</v>
      </c>
      <c r="Q214">
        <v>174</v>
      </c>
      <c r="R214">
        <v>1</v>
      </c>
      <c r="S214">
        <v>192</v>
      </c>
      <c r="T214">
        <v>201</v>
      </c>
      <c r="U214">
        <v>2</v>
      </c>
      <c r="V214">
        <f t="shared" si="3"/>
        <v>1</v>
      </c>
    </row>
    <row r="215" spans="1:22">
      <c r="A215" s="1">
        <v>14</v>
      </c>
      <c r="B215">
        <v>36</v>
      </c>
      <c r="C215">
        <v>34</v>
      </c>
      <c r="D215">
        <v>43</v>
      </c>
      <c r="E215">
        <v>3342</v>
      </c>
      <c r="F215">
        <v>65</v>
      </c>
      <c r="G215">
        <v>75</v>
      </c>
      <c r="H215">
        <v>4</v>
      </c>
      <c r="I215">
        <v>93</v>
      </c>
      <c r="J215">
        <v>101</v>
      </c>
      <c r="K215">
        <v>2</v>
      </c>
      <c r="L215">
        <v>123</v>
      </c>
      <c r="M215">
        <v>51</v>
      </c>
      <c r="N215">
        <v>143</v>
      </c>
      <c r="O215">
        <v>152</v>
      </c>
      <c r="P215">
        <v>1</v>
      </c>
      <c r="Q215">
        <v>173</v>
      </c>
      <c r="R215">
        <v>1</v>
      </c>
      <c r="S215">
        <v>192</v>
      </c>
      <c r="T215">
        <v>201</v>
      </c>
      <c r="U215">
        <v>1</v>
      </c>
      <c r="V215">
        <f t="shared" si="3"/>
        <v>0</v>
      </c>
    </row>
    <row r="216" spans="1:22">
      <c r="A216" s="1">
        <v>12</v>
      </c>
      <c r="B216">
        <v>6</v>
      </c>
      <c r="C216">
        <v>34</v>
      </c>
      <c r="D216">
        <v>48</v>
      </c>
      <c r="E216">
        <v>932</v>
      </c>
      <c r="F216">
        <v>65</v>
      </c>
      <c r="G216">
        <v>74</v>
      </c>
      <c r="H216">
        <v>1</v>
      </c>
      <c r="I216">
        <v>92</v>
      </c>
      <c r="J216">
        <v>101</v>
      </c>
      <c r="K216">
        <v>3</v>
      </c>
      <c r="L216">
        <v>122</v>
      </c>
      <c r="M216">
        <v>39</v>
      </c>
      <c r="N216">
        <v>143</v>
      </c>
      <c r="O216">
        <v>152</v>
      </c>
      <c r="P216">
        <v>2</v>
      </c>
      <c r="Q216">
        <v>172</v>
      </c>
      <c r="R216">
        <v>1</v>
      </c>
      <c r="S216">
        <v>191</v>
      </c>
      <c r="T216">
        <v>201</v>
      </c>
      <c r="U216">
        <v>1</v>
      </c>
      <c r="V216">
        <f t="shared" si="3"/>
        <v>0</v>
      </c>
    </row>
    <row r="217" spans="1:22">
      <c r="A217" s="1">
        <v>11</v>
      </c>
      <c r="B217">
        <v>18</v>
      </c>
      <c r="C217">
        <v>30</v>
      </c>
      <c r="D217">
        <v>49</v>
      </c>
      <c r="E217">
        <v>3104</v>
      </c>
      <c r="F217">
        <v>61</v>
      </c>
      <c r="G217">
        <v>74</v>
      </c>
      <c r="H217">
        <v>3</v>
      </c>
      <c r="I217">
        <v>93</v>
      </c>
      <c r="J217">
        <v>101</v>
      </c>
      <c r="K217">
        <v>1</v>
      </c>
      <c r="L217">
        <v>122</v>
      </c>
      <c r="M217">
        <v>31</v>
      </c>
      <c r="N217">
        <v>141</v>
      </c>
      <c r="O217">
        <v>152</v>
      </c>
      <c r="P217">
        <v>1</v>
      </c>
      <c r="Q217">
        <v>173</v>
      </c>
      <c r="R217">
        <v>1</v>
      </c>
      <c r="S217">
        <v>192</v>
      </c>
      <c r="T217">
        <v>201</v>
      </c>
      <c r="U217">
        <v>1</v>
      </c>
      <c r="V217">
        <f t="shared" si="3"/>
        <v>0</v>
      </c>
    </row>
    <row r="218" spans="1:22">
      <c r="A218" s="1">
        <v>13</v>
      </c>
      <c r="B218">
        <v>36</v>
      </c>
      <c r="C218">
        <v>32</v>
      </c>
      <c r="D218">
        <v>43</v>
      </c>
      <c r="E218">
        <v>3913</v>
      </c>
      <c r="F218">
        <v>61</v>
      </c>
      <c r="G218">
        <v>73</v>
      </c>
      <c r="H218">
        <v>2</v>
      </c>
      <c r="I218">
        <v>93</v>
      </c>
      <c r="J218">
        <v>101</v>
      </c>
      <c r="K218">
        <v>2</v>
      </c>
      <c r="L218">
        <v>121</v>
      </c>
      <c r="M218">
        <v>23</v>
      </c>
      <c r="N218">
        <v>143</v>
      </c>
      <c r="O218">
        <v>152</v>
      </c>
      <c r="P218">
        <v>1</v>
      </c>
      <c r="Q218">
        <v>173</v>
      </c>
      <c r="R218">
        <v>1</v>
      </c>
      <c r="S218">
        <v>192</v>
      </c>
      <c r="T218">
        <v>201</v>
      </c>
      <c r="U218">
        <v>1</v>
      </c>
      <c r="V218">
        <f t="shared" si="3"/>
        <v>0</v>
      </c>
    </row>
    <row r="219" spans="1:22">
      <c r="A219" s="1">
        <v>11</v>
      </c>
      <c r="B219">
        <v>24</v>
      </c>
      <c r="C219">
        <v>32</v>
      </c>
      <c r="D219">
        <v>42</v>
      </c>
      <c r="E219">
        <v>3021</v>
      </c>
      <c r="F219">
        <v>61</v>
      </c>
      <c r="G219">
        <v>73</v>
      </c>
      <c r="H219">
        <v>2</v>
      </c>
      <c r="I219">
        <v>91</v>
      </c>
      <c r="J219">
        <v>101</v>
      </c>
      <c r="K219">
        <v>2</v>
      </c>
      <c r="L219">
        <v>121</v>
      </c>
      <c r="M219">
        <v>24</v>
      </c>
      <c r="N219">
        <v>143</v>
      </c>
      <c r="O219">
        <v>151</v>
      </c>
      <c r="P219">
        <v>1</v>
      </c>
      <c r="Q219">
        <v>172</v>
      </c>
      <c r="R219">
        <v>1</v>
      </c>
      <c r="S219">
        <v>191</v>
      </c>
      <c r="T219">
        <v>201</v>
      </c>
      <c r="U219">
        <v>1</v>
      </c>
      <c r="V219">
        <f t="shared" si="3"/>
        <v>0</v>
      </c>
    </row>
    <row r="220" spans="1:22">
      <c r="A220" s="1">
        <v>14</v>
      </c>
      <c r="B220">
        <v>10</v>
      </c>
      <c r="C220">
        <v>32</v>
      </c>
      <c r="D220">
        <v>40</v>
      </c>
      <c r="E220">
        <v>1364</v>
      </c>
      <c r="F220">
        <v>61</v>
      </c>
      <c r="G220">
        <v>73</v>
      </c>
      <c r="H220">
        <v>2</v>
      </c>
      <c r="I220">
        <v>92</v>
      </c>
      <c r="J220">
        <v>101</v>
      </c>
      <c r="K220">
        <v>4</v>
      </c>
      <c r="L220">
        <v>123</v>
      </c>
      <c r="M220">
        <v>64</v>
      </c>
      <c r="N220">
        <v>143</v>
      </c>
      <c r="O220">
        <v>152</v>
      </c>
      <c r="P220">
        <v>1</v>
      </c>
      <c r="Q220">
        <v>173</v>
      </c>
      <c r="R220">
        <v>1</v>
      </c>
      <c r="S220">
        <v>192</v>
      </c>
      <c r="T220">
        <v>201</v>
      </c>
      <c r="U220">
        <v>1</v>
      </c>
      <c r="V220">
        <f t="shared" si="3"/>
        <v>0</v>
      </c>
    </row>
    <row r="221" spans="1:22">
      <c r="A221" s="1">
        <v>12</v>
      </c>
      <c r="B221">
        <v>12</v>
      </c>
      <c r="C221">
        <v>32</v>
      </c>
      <c r="D221">
        <v>43</v>
      </c>
      <c r="E221">
        <v>625</v>
      </c>
      <c r="F221">
        <v>61</v>
      </c>
      <c r="G221">
        <v>72</v>
      </c>
      <c r="H221">
        <v>4</v>
      </c>
      <c r="I221">
        <v>94</v>
      </c>
      <c r="J221">
        <v>103</v>
      </c>
      <c r="K221">
        <v>1</v>
      </c>
      <c r="L221">
        <v>121</v>
      </c>
      <c r="M221">
        <v>26</v>
      </c>
      <c r="N221">
        <v>141</v>
      </c>
      <c r="O221">
        <v>152</v>
      </c>
      <c r="P221">
        <v>1</v>
      </c>
      <c r="Q221">
        <v>172</v>
      </c>
      <c r="R221">
        <v>1</v>
      </c>
      <c r="S221">
        <v>191</v>
      </c>
      <c r="T221">
        <v>201</v>
      </c>
      <c r="U221">
        <v>1</v>
      </c>
      <c r="V221">
        <f t="shared" si="3"/>
        <v>0</v>
      </c>
    </row>
    <row r="222" spans="1:22">
      <c r="A222" s="1">
        <v>11</v>
      </c>
      <c r="B222">
        <v>12</v>
      </c>
      <c r="C222">
        <v>32</v>
      </c>
      <c r="D222">
        <v>46</v>
      </c>
      <c r="E222">
        <v>1200</v>
      </c>
      <c r="F222">
        <v>65</v>
      </c>
      <c r="G222">
        <v>73</v>
      </c>
      <c r="H222">
        <v>4</v>
      </c>
      <c r="I222">
        <v>92</v>
      </c>
      <c r="J222">
        <v>101</v>
      </c>
      <c r="K222">
        <v>4</v>
      </c>
      <c r="L222">
        <v>122</v>
      </c>
      <c r="M222">
        <v>23</v>
      </c>
      <c r="N222">
        <v>141</v>
      </c>
      <c r="O222">
        <v>151</v>
      </c>
      <c r="P222">
        <v>1</v>
      </c>
      <c r="Q222">
        <v>173</v>
      </c>
      <c r="R222">
        <v>1</v>
      </c>
      <c r="S222">
        <v>192</v>
      </c>
      <c r="T222">
        <v>201</v>
      </c>
      <c r="U222">
        <v>1</v>
      </c>
      <c r="V222">
        <f t="shared" si="3"/>
        <v>0</v>
      </c>
    </row>
    <row r="223" spans="1:22">
      <c r="A223" s="1">
        <v>14</v>
      </c>
      <c r="B223">
        <v>12</v>
      </c>
      <c r="C223">
        <v>32</v>
      </c>
      <c r="D223">
        <v>43</v>
      </c>
      <c r="E223">
        <v>707</v>
      </c>
      <c r="F223">
        <v>61</v>
      </c>
      <c r="G223">
        <v>73</v>
      </c>
      <c r="H223">
        <v>4</v>
      </c>
      <c r="I223">
        <v>93</v>
      </c>
      <c r="J223">
        <v>101</v>
      </c>
      <c r="K223">
        <v>2</v>
      </c>
      <c r="L223">
        <v>121</v>
      </c>
      <c r="M223">
        <v>30</v>
      </c>
      <c r="N223">
        <v>141</v>
      </c>
      <c r="O223">
        <v>152</v>
      </c>
      <c r="P223">
        <v>2</v>
      </c>
      <c r="Q223">
        <v>173</v>
      </c>
      <c r="R223">
        <v>1</v>
      </c>
      <c r="S223">
        <v>191</v>
      </c>
      <c r="T223">
        <v>201</v>
      </c>
      <c r="U223">
        <v>1</v>
      </c>
      <c r="V223">
        <f t="shared" si="3"/>
        <v>0</v>
      </c>
    </row>
    <row r="224" spans="1:22">
      <c r="A224" s="1">
        <v>14</v>
      </c>
      <c r="B224">
        <v>24</v>
      </c>
      <c r="C224">
        <v>33</v>
      </c>
      <c r="D224">
        <v>49</v>
      </c>
      <c r="E224">
        <v>2978</v>
      </c>
      <c r="F224">
        <v>65</v>
      </c>
      <c r="G224">
        <v>73</v>
      </c>
      <c r="H224">
        <v>4</v>
      </c>
      <c r="I224">
        <v>93</v>
      </c>
      <c r="J224">
        <v>101</v>
      </c>
      <c r="K224">
        <v>4</v>
      </c>
      <c r="L224">
        <v>121</v>
      </c>
      <c r="M224">
        <v>32</v>
      </c>
      <c r="N224">
        <v>143</v>
      </c>
      <c r="O224">
        <v>152</v>
      </c>
      <c r="P224">
        <v>2</v>
      </c>
      <c r="Q224">
        <v>173</v>
      </c>
      <c r="R224">
        <v>2</v>
      </c>
      <c r="S224">
        <v>192</v>
      </c>
      <c r="T224">
        <v>201</v>
      </c>
      <c r="U224">
        <v>1</v>
      </c>
      <c r="V224">
        <f t="shared" si="3"/>
        <v>0</v>
      </c>
    </row>
    <row r="225" spans="1:22">
      <c r="A225" s="1">
        <v>14</v>
      </c>
      <c r="B225">
        <v>15</v>
      </c>
      <c r="C225">
        <v>32</v>
      </c>
      <c r="D225">
        <v>41</v>
      </c>
      <c r="E225">
        <v>4657</v>
      </c>
      <c r="F225">
        <v>61</v>
      </c>
      <c r="G225">
        <v>73</v>
      </c>
      <c r="H225">
        <v>3</v>
      </c>
      <c r="I225">
        <v>93</v>
      </c>
      <c r="J225">
        <v>101</v>
      </c>
      <c r="K225">
        <v>2</v>
      </c>
      <c r="L225">
        <v>123</v>
      </c>
      <c r="M225">
        <v>30</v>
      </c>
      <c r="N225">
        <v>143</v>
      </c>
      <c r="O225">
        <v>152</v>
      </c>
      <c r="P225">
        <v>1</v>
      </c>
      <c r="Q225">
        <v>173</v>
      </c>
      <c r="R225">
        <v>1</v>
      </c>
      <c r="S225">
        <v>192</v>
      </c>
      <c r="T225">
        <v>201</v>
      </c>
      <c r="U225">
        <v>1</v>
      </c>
      <c r="V225">
        <f t="shared" si="3"/>
        <v>0</v>
      </c>
    </row>
    <row r="226" spans="1:22">
      <c r="A226" s="1">
        <v>14</v>
      </c>
      <c r="B226">
        <v>36</v>
      </c>
      <c r="C226">
        <v>30</v>
      </c>
      <c r="D226">
        <v>45</v>
      </c>
      <c r="E226">
        <v>2613</v>
      </c>
      <c r="F226">
        <v>61</v>
      </c>
      <c r="G226">
        <v>73</v>
      </c>
      <c r="H226">
        <v>4</v>
      </c>
      <c r="I226">
        <v>93</v>
      </c>
      <c r="J226">
        <v>101</v>
      </c>
      <c r="K226">
        <v>2</v>
      </c>
      <c r="L226">
        <v>123</v>
      </c>
      <c r="M226">
        <v>27</v>
      </c>
      <c r="N226">
        <v>143</v>
      </c>
      <c r="O226">
        <v>152</v>
      </c>
      <c r="P226">
        <v>2</v>
      </c>
      <c r="Q226">
        <v>173</v>
      </c>
      <c r="R226">
        <v>1</v>
      </c>
      <c r="S226">
        <v>191</v>
      </c>
      <c r="T226">
        <v>201</v>
      </c>
      <c r="U226">
        <v>1</v>
      </c>
      <c r="V226">
        <f t="shared" si="3"/>
        <v>0</v>
      </c>
    </row>
    <row r="227" spans="1:22">
      <c r="A227" s="1">
        <v>12</v>
      </c>
      <c r="B227">
        <v>48</v>
      </c>
      <c r="C227">
        <v>32</v>
      </c>
      <c r="D227">
        <v>43</v>
      </c>
      <c r="E227">
        <v>10961</v>
      </c>
      <c r="F227">
        <v>64</v>
      </c>
      <c r="G227">
        <v>74</v>
      </c>
      <c r="H227">
        <v>1</v>
      </c>
      <c r="I227">
        <v>93</v>
      </c>
      <c r="J227">
        <v>102</v>
      </c>
      <c r="K227">
        <v>2</v>
      </c>
      <c r="L227">
        <v>124</v>
      </c>
      <c r="M227">
        <v>27</v>
      </c>
      <c r="N227">
        <v>141</v>
      </c>
      <c r="O227">
        <v>152</v>
      </c>
      <c r="P227">
        <v>2</v>
      </c>
      <c r="Q227">
        <v>173</v>
      </c>
      <c r="R227">
        <v>1</v>
      </c>
      <c r="S227">
        <v>192</v>
      </c>
      <c r="T227">
        <v>201</v>
      </c>
      <c r="U227">
        <v>2</v>
      </c>
      <c r="V227">
        <f t="shared" si="3"/>
        <v>1</v>
      </c>
    </row>
    <row r="228" spans="1:22">
      <c r="A228" s="1">
        <v>11</v>
      </c>
      <c r="B228">
        <v>12</v>
      </c>
      <c r="C228">
        <v>32</v>
      </c>
      <c r="D228">
        <v>42</v>
      </c>
      <c r="E228">
        <v>7865</v>
      </c>
      <c r="F228">
        <v>61</v>
      </c>
      <c r="G228">
        <v>75</v>
      </c>
      <c r="H228">
        <v>4</v>
      </c>
      <c r="I228">
        <v>93</v>
      </c>
      <c r="J228">
        <v>101</v>
      </c>
      <c r="K228">
        <v>4</v>
      </c>
      <c r="L228">
        <v>124</v>
      </c>
      <c r="M228">
        <v>53</v>
      </c>
      <c r="N228">
        <v>143</v>
      </c>
      <c r="O228">
        <v>153</v>
      </c>
      <c r="P228">
        <v>1</v>
      </c>
      <c r="Q228">
        <v>174</v>
      </c>
      <c r="R228">
        <v>1</v>
      </c>
      <c r="S228">
        <v>192</v>
      </c>
      <c r="T228">
        <v>201</v>
      </c>
      <c r="U228">
        <v>2</v>
      </c>
      <c r="V228">
        <f t="shared" si="3"/>
        <v>1</v>
      </c>
    </row>
    <row r="229" spans="1:22">
      <c r="A229" s="1">
        <v>14</v>
      </c>
      <c r="B229">
        <v>9</v>
      </c>
      <c r="C229">
        <v>32</v>
      </c>
      <c r="D229">
        <v>43</v>
      </c>
      <c r="E229">
        <v>1478</v>
      </c>
      <c r="F229">
        <v>61</v>
      </c>
      <c r="G229">
        <v>74</v>
      </c>
      <c r="H229">
        <v>4</v>
      </c>
      <c r="I229">
        <v>93</v>
      </c>
      <c r="J229">
        <v>101</v>
      </c>
      <c r="K229">
        <v>2</v>
      </c>
      <c r="L229">
        <v>123</v>
      </c>
      <c r="M229">
        <v>22</v>
      </c>
      <c r="N229">
        <v>143</v>
      </c>
      <c r="O229">
        <v>152</v>
      </c>
      <c r="P229">
        <v>1</v>
      </c>
      <c r="Q229">
        <v>173</v>
      </c>
      <c r="R229">
        <v>1</v>
      </c>
      <c r="S229">
        <v>191</v>
      </c>
      <c r="T229">
        <v>201</v>
      </c>
      <c r="U229">
        <v>2</v>
      </c>
      <c r="V229">
        <f t="shared" si="3"/>
        <v>1</v>
      </c>
    </row>
    <row r="230" spans="1:22">
      <c r="A230" s="1">
        <v>11</v>
      </c>
      <c r="B230">
        <v>24</v>
      </c>
      <c r="C230">
        <v>32</v>
      </c>
      <c r="D230">
        <v>42</v>
      </c>
      <c r="E230">
        <v>3149</v>
      </c>
      <c r="F230">
        <v>61</v>
      </c>
      <c r="G230">
        <v>72</v>
      </c>
      <c r="H230">
        <v>4</v>
      </c>
      <c r="I230">
        <v>93</v>
      </c>
      <c r="J230">
        <v>101</v>
      </c>
      <c r="K230">
        <v>1</v>
      </c>
      <c r="L230">
        <v>124</v>
      </c>
      <c r="M230">
        <v>22</v>
      </c>
      <c r="N230">
        <v>141</v>
      </c>
      <c r="O230">
        <v>153</v>
      </c>
      <c r="P230">
        <v>1</v>
      </c>
      <c r="Q230">
        <v>173</v>
      </c>
      <c r="R230">
        <v>1</v>
      </c>
      <c r="S230">
        <v>191</v>
      </c>
      <c r="T230">
        <v>201</v>
      </c>
      <c r="U230">
        <v>1</v>
      </c>
      <c r="V230">
        <f t="shared" si="3"/>
        <v>0</v>
      </c>
    </row>
    <row r="231" spans="1:22">
      <c r="A231" s="1">
        <v>13</v>
      </c>
      <c r="B231">
        <v>36</v>
      </c>
      <c r="C231">
        <v>32</v>
      </c>
      <c r="D231">
        <v>43</v>
      </c>
      <c r="E231">
        <v>4210</v>
      </c>
      <c r="F231">
        <v>61</v>
      </c>
      <c r="G231">
        <v>73</v>
      </c>
      <c r="H231">
        <v>4</v>
      </c>
      <c r="I231">
        <v>93</v>
      </c>
      <c r="J231">
        <v>101</v>
      </c>
      <c r="K231">
        <v>2</v>
      </c>
      <c r="L231">
        <v>123</v>
      </c>
      <c r="M231">
        <v>26</v>
      </c>
      <c r="N231">
        <v>143</v>
      </c>
      <c r="O231">
        <v>152</v>
      </c>
      <c r="P231">
        <v>1</v>
      </c>
      <c r="Q231">
        <v>173</v>
      </c>
      <c r="R231">
        <v>1</v>
      </c>
      <c r="S231">
        <v>191</v>
      </c>
      <c r="T231">
        <v>201</v>
      </c>
      <c r="U231">
        <v>2</v>
      </c>
      <c r="V231">
        <f t="shared" si="3"/>
        <v>1</v>
      </c>
    </row>
    <row r="232" spans="1:22">
      <c r="A232" s="1">
        <v>14</v>
      </c>
      <c r="B232">
        <v>9</v>
      </c>
      <c r="C232">
        <v>32</v>
      </c>
      <c r="D232">
        <v>40</v>
      </c>
      <c r="E232">
        <v>2507</v>
      </c>
      <c r="F232">
        <v>63</v>
      </c>
      <c r="G232">
        <v>75</v>
      </c>
      <c r="H232">
        <v>2</v>
      </c>
      <c r="I232">
        <v>93</v>
      </c>
      <c r="J232">
        <v>101</v>
      </c>
      <c r="K232">
        <v>4</v>
      </c>
      <c r="L232">
        <v>124</v>
      </c>
      <c r="M232">
        <v>51</v>
      </c>
      <c r="N232">
        <v>143</v>
      </c>
      <c r="O232">
        <v>153</v>
      </c>
      <c r="P232">
        <v>1</v>
      </c>
      <c r="Q232">
        <v>172</v>
      </c>
      <c r="R232">
        <v>1</v>
      </c>
      <c r="S232">
        <v>191</v>
      </c>
      <c r="T232">
        <v>201</v>
      </c>
      <c r="U232">
        <v>1</v>
      </c>
      <c r="V232">
        <f t="shared" si="3"/>
        <v>0</v>
      </c>
    </row>
    <row r="233" spans="1:22">
      <c r="A233" s="1">
        <v>14</v>
      </c>
      <c r="B233">
        <v>12</v>
      </c>
      <c r="C233">
        <v>32</v>
      </c>
      <c r="D233">
        <v>43</v>
      </c>
      <c r="E233">
        <v>2141</v>
      </c>
      <c r="F233">
        <v>62</v>
      </c>
      <c r="G233">
        <v>74</v>
      </c>
      <c r="H233">
        <v>3</v>
      </c>
      <c r="I233">
        <v>93</v>
      </c>
      <c r="J233">
        <v>101</v>
      </c>
      <c r="K233">
        <v>1</v>
      </c>
      <c r="L233">
        <v>124</v>
      </c>
      <c r="M233">
        <v>35</v>
      </c>
      <c r="N233">
        <v>143</v>
      </c>
      <c r="O233">
        <v>152</v>
      </c>
      <c r="P233">
        <v>1</v>
      </c>
      <c r="Q233">
        <v>173</v>
      </c>
      <c r="R233">
        <v>1</v>
      </c>
      <c r="S233">
        <v>191</v>
      </c>
      <c r="T233">
        <v>201</v>
      </c>
      <c r="U233">
        <v>1</v>
      </c>
      <c r="V233">
        <f t="shared" si="3"/>
        <v>0</v>
      </c>
    </row>
    <row r="234" spans="1:22">
      <c r="A234" s="1">
        <v>12</v>
      </c>
      <c r="B234">
        <v>18</v>
      </c>
      <c r="C234">
        <v>32</v>
      </c>
      <c r="D234">
        <v>43</v>
      </c>
      <c r="E234">
        <v>866</v>
      </c>
      <c r="F234">
        <v>61</v>
      </c>
      <c r="G234">
        <v>73</v>
      </c>
      <c r="H234">
        <v>4</v>
      </c>
      <c r="I234">
        <v>94</v>
      </c>
      <c r="J234">
        <v>103</v>
      </c>
      <c r="K234">
        <v>2</v>
      </c>
      <c r="L234">
        <v>121</v>
      </c>
      <c r="M234">
        <v>25</v>
      </c>
      <c r="N234">
        <v>143</v>
      </c>
      <c r="O234">
        <v>152</v>
      </c>
      <c r="P234">
        <v>1</v>
      </c>
      <c r="Q234">
        <v>172</v>
      </c>
      <c r="R234">
        <v>1</v>
      </c>
      <c r="S234">
        <v>191</v>
      </c>
      <c r="T234">
        <v>201</v>
      </c>
      <c r="U234">
        <v>1</v>
      </c>
      <c r="V234">
        <f t="shared" si="3"/>
        <v>0</v>
      </c>
    </row>
    <row r="235" spans="1:22">
      <c r="A235" s="1">
        <v>14</v>
      </c>
      <c r="B235">
        <v>4</v>
      </c>
      <c r="C235">
        <v>34</v>
      </c>
      <c r="D235">
        <v>43</v>
      </c>
      <c r="E235">
        <v>1544</v>
      </c>
      <c r="F235">
        <v>61</v>
      </c>
      <c r="G235">
        <v>74</v>
      </c>
      <c r="H235">
        <v>2</v>
      </c>
      <c r="I235">
        <v>93</v>
      </c>
      <c r="J235">
        <v>101</v>
      </c>
      <c r="K235">
        <v>1</v>
      </c>
      <c r="L235">
        <v>121</v>
      </c>
      <c r="M235">
        <v>42</v>
      </c>
      <c r="N235">
        <v>143</v>
      </c>
      <c r="O235">
        <v>152</v>
      </c>
      <c r="P235">
        <v>3</v>
      </c>
      <c r="Q235">
        <v>172</v>
      </c>
      <c r="R235">
        <v>2</v>
      </c>
      <c r="S235">
        <v>191</v>
      </c>
      <c r="T235">
        <v>201</v>
      </c>
      <c r="U235">
        <v>1</v>
      </c>
      <c r="V235">
        <f t="shared" si="3"/>
        <v>0</v>
      </c>
    </row>
    <row r="236" spans="1:22">
      <c r="A236" s="1">
        <v>11</v>
      </c>
      <c r="B236">
        <v>24</v>
      </c>
      <c r="C236">
        <v>32</v>
      </c>
      <c r="D236">
        <v>43</v>
      </c>
      <c r="E236">
        <v>1823</v>
      </c>
      <c r="F236">
        <v>61</v>
      </c>
      <c r="G236">
        <v>71</v>
      </c>
      <c r="H236">
        <v>4</v>
      </c>
      <c r="I236">
        <v>93</v>
      </c>
      <c r="J236">
        <v>101</v>
      </c>
      <c r="K236">
        <v>2</v>
      </c>
      <c r="L236">
        <v>123</v>
      </c>
      <c r="M236">
        <v>30</v>
      </c>
      <c r="N236">
        <v>142</v>
      </c>
      <c r="O236">
        <v>152</v>
      </c>
      <c r="P236">
        <v>1</v>
      </c>
      <c r="Q236">
        <v>174</v>
      </c>
      <c r="R236">
        <v>2</v>
      </c>
      <c r="S236">
        <v>191</v>
      </c>
      <c r="T236">
        <v>201</v>
      </c>
      <c r="U236">
        <v>2</v>
      </c>
      <c r="V236">
        <f t="shared" si="3"/>
        <v>1</v>
      </c>
    </row>
    <row r="237" spans="1:22">
      <c r="A237" s="1">
        <v>12</v>
      </c>
      <c r="B237">
        <v>6</v>
      </c>
      <c r="C237">
        <v>32</v>
      </c>
      <c r="D237">
        <v>40</v>
      </c>
      <c r="E237">
        <v>14555</v>
      </c>
      <c r="F237">
        <v>65</v>
      </c>
      <c r="G237">
        <v>71</v>
      </c>
      <c r="H237">
        <v>1</v>
      </c>
      <c r="I237">
        <v>93</v>
      </c>
      <c r="J237">
        <v>101</v>
      </c>
      <c r="K237">
        <v>2</v>
      </c>
      <c r="L237">
        <v>122</v>
      </c>
      <c r="M237">
        <v>23</v>
      </c>
      <c r="N237">
        <v>143</v>
      </c>
      <c r="O237">
        <v>152</v>
      </c>
      <c r="P237">
        <v>1</v>
      </c>
      <c r="Q237">
        <v>171</v>
      </c>
      <c r="R237">
        <v>1</v>
      </c>
      <c r="S237">
        <v>192</v>
      </c>
      <c r="T237">
        <v>201</v>
      </c>
      <c r="U237">
        <v>2</v>
      </c>
      <c r="V237">
        <f t="shared" si="3"/>
        <v>1</v>
      </c>
    </row>
    <row r="238" spans="1:22">
      <c r="A238" s="1">
        <v>12</v>
      </c>
      <c r="B238">
        <v>21</v>
      </c>
      <c r="C238">
        <v>32</v>
      </c>
      <c r="D238">
        <v>49</v>
      </c>
      <c r="E238">
        <v>2767</v>
      </c>
      <c r="F238">
        <v>62</v>
      </c>
      <c r="G238">
        <v>75</v>
      </c>
      <c r="H238">
        <v>4</v>
      </c>
      <c r="I238">
        <v>91</v>
      </c>
      <c r="J238">
        <v>101</v>
      </c>
      <c r="K238">
        <v>2</v>
      </c>
      <c r="L238">
        <v>123</v>
      </c>
      <c r="M238">
        <v>61</v>
      </c>
      <c r="N238">
        <v>141</v>
      </c>
      <c r="O238">
        <v>151</v>
      </c>
      <c r="P238">
        <v>2</v>
      </c>
      <c r="Q238">
        <v>172</v>
      </c>
      <c r="R238">
        <v>1</v>
      </c>
      <c r="S238">
        <v>191</v>
      </c>
      <c r="T238">
        <v>201</v>
      </c>
      <c r="U238">
        <v>2</v>
      </c>
      <c r="V238">
        <f t="shared" si="3"/>
        <v>1</v>
      </c>
    </row>
    <row r="239" spans="1:22">
      <c r="A239" s="1">
        <v>14</v>
      </c>
      <c r="B239">
        <v>12</v>
      </c>
      <c r="C239">
        <v>34</v>
      </c>
      <c r="D239">
        <v>43</v>
      </c>
      <c r="E239">
        <v>1291</v>
      </c>
      <c r="F239">
        <v>61</v>
      </c>
      <c r="G239">
        <v>73</v>
      </c>
      <c r="H239">
        <v>4</v>
      </c>
      <c r="I239">
        <v>92</v>
      </c>
      <c r="J239">
        <v>101</v>
      </c>
      <c r="K239">
        <v>2</v>
      </c>
      <c r="L239">
        <v>122</v>
      </c>
      <c r="M239">
        <v>35</v>
      </c>
      <c r="N239">
        <v>143</v>
      </c>
      <c r="O239">
        <v>152</v>
      </c>
      <c r="P239">
        <v>2</v>
      </c>
      <c r="Q239">
        <v>173</v>
      </c>
      <c r="R239">
        <v>1</v>
      </c>
      <c r="S239">
        <v>191</v>
      </c>
      <c r="T239">
        <v>201</v>
      </c>
      <c r="U239">
        <v>1</v>
      </c>
      <c r="V239">
        <f t="shared" si="3"/>
        <v>0</v>
      </c>
    </row>
    <row r="240" spans="1:22">
      <c r="A240" s="1">
        <v>11</v>
      </c>
      <c r="B240">
        <v>30</v>
      </c>
      <c r="C240">
        <v>32</v>
      </c>
      <c r="D240">
        <v>43</v>
      </c>
      <c r="E240">
        <v>2522</v>
      </c>
      <c r="F240">
        <v>61</v>
      </c>
      <c r="G240">
        <v>75</v>
      </c>
      <c r="H240">
        <v>1</v>
      </c>
      <c r="I240">
        <v>93</v>
      </c>
      <c r="J240">
        <v>103</v>
      </c>
      <c r="K240">
        <v>3</v>
      </c>
      <c r="L240">
        <v>122</v>
      </c>
      <c r="M240">
        <v>39</v>
      </c>
      <c r="N240">
        <v>143</v>
      </c>
      <c r="O240">
        <v>152</v>
      </c>
      <c r="P240">
        <v>1</v>
      </c>
      <c r="Q240">
        <v>173</v>
      </c>
      <c r="R240">
        <v>2</v>
      </c>
      <c r="S240">
        <v>191</v>
      </c>
      <c r="T240">
        <v>201</v>
      </c>
      <c r="U240">
        <v>1</v>
      </c>
      <c r="V240">
        <f t="shared" si="3"/>
        <v>0</v>
      </c>
    </row>
    <row r="241" spans="1:22">
      <c r="A241" s="1">
        <v>11</v>
      </c>
      <c r="B241">
        <v>24</v>
      </c>
      <c r="C241">
        <v>32</v>
      </c>
      <c r="D241">
        <v>40</v>
      </c>
      <c r="E241">
        <v>915</v>
      </c>
      <c r="F241">
        <v>65</v>
      </c>
      <c r="G241">
        <v>75</v>
      </c>
      <c r="H241">
        <v>4</v>
      </c>
      <c r="I241">
        <v>92</v>
      </c>
      <c r="J241">
        <v>101</v>
      </c>
      <c r="K241">
        <v>2</v>
      </c>
      <c r="L241">
        <v>123</v>
      </c>
      <c r="M241">
        <v>29</v>
      </c>
      <c r="N241">
        <v>141</v>
      </c>
      <c r="O241">
        <v>152</v>
      </c>
      <c r="P241">
        <v>1</v>
      </c>
      <c r="Q241">
        <v>173</v>
      </c>
      <c r="R241">
        <v>1</v>
      </c>
      <c r="S241">
        <v>191</v>
      </c>
      <c r="T241">
        <v>201</v>
      </c>
      <c r="U241">
        <v>2</v>
      </c>
      <c r="V241">
        <f t="shared" si="3"/>
        <v>1</v>
      </c>
    </row>
    <row r="242" spans="1:22">
      <c r="A242" s="1">
        <v>14</v>
      </c>
      <c r="B242">
        <v>6</v>
      </c>
      <c r="C242">
        <v>32</v>
      </c>
      <c r="D242">
        <v>43</v>
      </c>
      <c r="E242">
        <v>1595</v>
      </c>
      <c r="F242">
        <v>61</v>
      </c>
      <c r="G242">
        <v>74</v>
      </c>
      <c r="H242">
        <v>3</v>
      </c>
      <c r="I242">
        <v>93</v>
      </c>
      <c r="J242">
        <v>101</v>
      </c>
      <c r="K242">
        <v>2</v>
      </c>
      <c r="L242">
        <v>122</v>
      </c>
      <c r="M242">
        <v>51</v>
      </c>
      <c r="N242">
        <v>143</v>
      </c>
      <c r="O242">
        <v>152</v>
      </c>
      <c r="P242">
        <v>1</v>
      </c>
      <c r="Q242">
        <v>173</v>
      </c>
      <c r="R242">
        <v>2</v>
      </c>
      <c r="S242">
        <v>191</v>
      </c>
      <c r="T242">
        <v>201</v>
      </c>
      <c r="U242">
        <v>1</v>
      </c>
      <c r="V242">
        <f t="shared" si="3"/>
        <v>0</v>
      </c>
    </row>
    <row r="243" spans="1:22">
      <c r="A243" s="1">
        <v>11</v>
      </c>
      <c r="B243">
        <v>48</v>
      </c>
      <c r="C243">
        <v>30</v>
      </c>
      <c r="D243">
        <v>41</v>
      </c>
      <c r="E243">
        <v>4605</v>
      </c>
      <c r="F243">
        <v>61</v>
      </c>
      <c r="G243">
        <v>75</v>
      </c>
      <c r="H243">
        <v>3</v>
      </c>
      <c r="I243">
        <v>93</v>
      </c>
      <c r="J243">
        <v>101</v>
      </c>
      <c r="K243">
        <v>4</v>
      </c>
      <c r="L243">
        <v>124</v>
      </c>
      <c r="M243">
        <v>24</v>
      </c>
      <c r="N243">
        <v>143</v>
      </c>
      <c r="O243">
        <v>153</v>
      </c>
      <c r="P243">
        <v>2</v>
      </c>
      <c r="Q243">
        <v>173</v>
      </c>
      <c r="R243">
        <v>2</v>
      </c>
      <c r="S243">
        <v>191</v>
      </c>
      <c r="T243">
        <v>201</v>
      </c>
      <c r="U243">
        <v>2</v>
      </c>
      <c r="V243">
        <f t="shared" si="3"/>
        <v>1</v>
      </c>
    </row>
    <row r="244" spans="1:22">
      <c r="A244" s="1">
        <v>14</v>
      </c>
      <c r="B244">
        <v>12</v>
      </c>
      <c r="C244">
        <v>34</v>
      </c>
      <c r="D244">
        <v>49</v>
      </c>
      <c r="E244">
        <v>1185</v>
      </c>
      <c r="F244">
        <v>61</v>
      </c>
      <c r="G244">
        <v>73</v>
      </c>
      <c r="H244">
        <v>3</v>
      </c>
      <c r="I244">
        <v>92</v>
      </c>
      <c r="J244">
        <v>101</v>
      </c>
      <c r="K244">
        <v>2</v>
      </c>
      <c r="L244">
        <v>121</v>
      </c>
      <c r="M244">
        <v>27</v>
      </c>
      <c r="N244">
        <v>143</v>
      </c>
      <c r="O244">
        <v>152</v>
      </c>
      <c r="P244">
        <v>2</v>
      </c>
      <c r="Q244">
        <v>173</v>
      </c>
      <c r="R244">
        <v>1</v>
      </c>
      <c r="S244">
        <v>191</v>
      </c>
      <c r="T244">
        <v>201</v>
      </c>
      <c r="U244">
        <v>1</v>
      </c>
      <c r="V244">
        <f t="shared" si="3"/>
        <v>0</v>
      </c>
    </row>
    <row r="245" spans="1:22">
      <c r="A245" s="1">
        <v>14</v>
      </c>
      <c r="B245">
        <v>12</v>
      </c>
      <c r="C245">
        <v>31</v>
      </c>
      <c r="D245">
        <v>48</v>
      </c>
      <c r="E245">
        <v>3447</v>
      </c>
      <c r="F245">
        <v>63</v>
      </c>
      <c r="G245">
        <v>73</v>
      </c>
      <c r="H245">
        <v>4</v>
      </c>
      <c r="I245">
        <v>92</v>
      </c>
      <c r="J245">
        <v>101</v>
      </c>
      <c r="K245">
        <v>3</v>
      </c>
      <c r="L245">
        <v>121</v>
      </c>
      <c r="M245">
        <v>35</v>
      </c>
      <c r="N245">
        <v>143</v>
      </c>
      <c r="O245">
        <v>152</v>
      </c>
      <c r="P245">
        <v>1</v>
      </c>
      <c r="Q245">
        <v>172</v>
      </c>
      <c r="R245">
        <v>2</v>
      </c>
      <c r="S245">
        <v>191</v>
      </c>
      <c r="T245">
        <v>201</v>
      </c>
      <c r="U245">
        <v>1</v>
      </c>
      <c r="V245">
        <f t="shared" si="3"/>
        <v>0</v>
      </c>
    </row>
    <row r="246" spans="1:22">
      <c r="A246" s="1">
        <v>14</v>
      </c>
      <c r="B246">
        <v>24</v>
      </c>
      <c r="C246">
        <v>32</v>
      </c>
      <c r="D246">
        <v>49</v>
      </c>
      <c r="E246">
        <v>1258</v>
      </c>
      <c r="F246">
        <v>61</v>
      </c>
      <c r="G246">
        <v>74</v>
      </c>
      <c r="H246">
        <v>4</v>
      </c>
      <c r="I246">
        <v>93</v>
      </c>
      <c r="J246">
        <v>101</v>
      </c>
      <c r="K246">
        <v>1</v>
      </c>
      <c r="L246">
        <v>121</v>
      </c>
      <c r="M246">
        <v>25</v>
      </c>
      <c r="N246">
        <v>143</v>
      </c>
      <c r="O246">
        <v>152</v>
      </c>
      <c r="P246">
        <v>1</v>
      </c>
      <c r="Q246">
        <v>173</v>
      </c>
      <c r="R246">
        <v>1</v>
      </c>
      <c r="S246">
        <v>192</v>
      </c>
      <c r="T246">
        <v>201</v>
      </c>
      <c r="U246">
        <v>1</v>
      </c>
      <c r="V246">
        <f t="shared" si="3"/>
        <v>0</v>
      </c>
    </row>
    <row r="247" spans="1:22">
      <c r="A247" s="1">
        <v>14</v>
      </c>
      <c r="B247">
        <v>12</v>
      </c>
      <c r="C247">
        <v>34</v>
      </c>
      <c r="D247">
        <v>43</v>
      </c>
      <c r="E247">
        <v>717</v>
      </c>
      <c r="F247">
        <v>61</v>
      </c>
      <c r="G247">
        <v>75</v>
      </c>
      <c r="H247">
        <v>4</v>
      </c>
      <c r="I247">
        <v>93</v>
      </c>
      <c r="J247">
        <v>101</v>
      </c>
      <c r="K247">
        <v>4</v>
      </c>
      <c r="L247">
        <v>121</v>
      </c>
      <c r="M247">
        <v>52</v>
      </c>
      <c r="N247">
        <v>143</v>
      </c>
      <c r="O247">
        <v>152</v>
      </c>
      <c r="P247">
        <v>3</v>
      </c>
      <c r="Q247">
        <v>173</v>
      </c>
      <c r="R247">
        <v>1</v>
      </c>
      <c r="S247">
        <v>191</v>
      </c>
      <c r="T247">
        <v>201</v>
      </c>
      <c r="U247">
        <v>1</v>
      </c>
      <c r="V247">
        <f t="shared" si="3"/>
        <v>0</v>
      </c>
    </row>
    <row r="248" spans="1:22">
      <c r="A248" s="1">
        <v>14</v>
      </c>
      <c r="B248">
        <v>6</v>
      </c>
      <c r="C248">
        <v>30</v>
      </c>
      <c r="D248">
        <v>40</v>
      </c>
      <c r="E248">
        <v>1204</v>
      </c>
      <c r="F248">
        <v>62</v>
      </c>
      <c r="G248">
        <v>73</v>
      </c>
      <c r="H248">
        <v>4</v>
      </c>
      <c r="I248">
        <v>93</v>
      </c>
      <c r="J248">
        <v>101</v>
      </c>
      <c r="K248">
        <v>1</v>
      </c>
      <c r="L248">
        <v>124</v>
      </c>
      <c r="M248">
        <v>35</v>
      </c>
      <c r="N248">
        <v>141</v>
      </c>
      <c r="O248">
        <v>151</v>
      </c>
      <c r="P248">
        <v>1</v>
      </c>
      <c r="Q248">
        <v>173</v>
      </c>
      <c r="R248">
        <v>1</v>
      </c>
      <c r="S248">
        <v>191</v>
      </c>
      <c r="T248">
        <v>202</v>
      </c>
      <c r="U248">
        <v>1</v>
      </c>
      <c r="V248">
        <f t="shared" si="3"/>
        <v>0</v>
      </c>
    </row>
    <row r="249" spans="1:22">
      <c r="A249" s="1">
        <v>13</v>
      </c>
      <c r="B249">
        <v>24</v>
      </c>
      <c r="C249">
        <v>32</v>
      </c>
      <c r="D249">
        <v>42</v>
      </c>
      <c r="E249">
        <v>1925</v>
      </c>
      <c r="F249">
        <v>61</v>
      </c>
      <c r="G249">
        <v>73</v>
      </c>
      <c r="H249">
        <v>2</v>
      </c>
      <c r="I249">
        <v>93</v>
      </c>
      <c r="J249">
        <v>101</v>
      </c>
      <c r="K249">
        <v>2</v>
      </c>
      <c r="L249">
        <v>121</v>
      </c>
      <c r="M249">
        <v>26</v>
      </c>
      <c r="N249">
        <v>143</v>
      </c>
      <c r="O249">
        <v>152</v>
      </c>
      <c r="P249">
        <v>1</v>
      </c>
      <c r="Q249">
        <v>173</v>
      </c>
      <c r="R249">
        <v>1</v>
      </c>
      <c r="S249">
        <v>191</v>
      </c>
      <c r="T249">
        <v>201</v>
      </c>
      <c r="U249">
        <v>1</v>
      </c>
      <c r="V249">
        <f t="shared" si="3"/>
        <v>0</v>
      </c>
    </row>
    <row r="250" spans="1:22">
      <c r="A250" s="1">
        <v>14</v>
      </c>
      <c r="B250">
        <v>18</v>
      </c>
      <c r="C250">
        <v>32</v>
      </c>
      <c r="D250">
        <v>43</v>
      </c>
      <c r="E250">
        <v>433</v>
      </c>
      <c r="F250">
        <v>61</v>
      </c>
      <c r="G250">
        <v>71</v>
      </c>
      <c r="H250">
        <v>3</v>
      </c>
      <c r="I250">
        <v>92</v>
      </c>
      <c r="J250">
        <v>102</v>
      </c>
      <c r="K250">
        <v>4</v>
      </c>
      <c r="L250">
        <v>121</v>
      </c>
      <c r="M250">
        <v>22</v>
      </c>
      <c r="N250">
        <v>143</v>
      </c>
      <c r="O250">
        <v>151</v>
      </c>
      <c r="P250">
        <v>1</v>
      </c>
      <c r="Q250">
        <v>173</v>
      </c>
      <c r="R250">
        <v>1</v>
      </c>
      <c r="S250">
        <v>191</v>
      </c>
      <c r="T250">
        <v>201</v>
      </c>
      <c r="U250">
        <v>2</v>
      </c>
      <c r="V250">
        <f t="shared" si="3"/>
        <v>1</v>
      </c>
    </row>
    <row r="251" spans="1:22">
      <c r="A251" s="1">
        <v>11</v>
      </c>
      <c r="B251">
        <v>6</v>
      </c>
      <c r="C251">
        <v>34</v>
      </c>
      <c r="D251">
        <v>40</v>
      </c>
      <c r="E251">
        <v>666</v>
      </c>
      <c r="F251">
        <v>64</v>
      </c>
      <c r="G251">
        <v>74</v>
      </c>
      <c r="H251">
        <v>3</v>
      </c>
      <c r="I251">
        <v>92</v>
      </c>
      <c r="J251">
        <v>101</v>
      </c>
      <c r="K251">
        <v>4</v>
      </c>
      <c r="L251">
        <v>121</v>
      </c>
      <c r="M251">
        <v>39</v>
      </c>
      <c r="N251">
        <v>143</v>
      </c>
      <c r="O251">
        <v>152</v>
      </c>
      <c r="P251">
        <v>2</v>
      </c>
      <c r="Q251">
        <v>172</v>
      </c>
      <c r="R251">
        <v>1</v>
      </c>
      <c r="S251">
        <v>192</v>
      </c>
      <c r="T251">
        <v>201</v>
      </c>
      <c r="U251">
        <v>1</v>
      </c>
      <c r="V251">
        <f t="shared" si="3"/>
        <v>0</v>
      </c>
    </row>
    <row r="252" spans="1:22">
      <c r="A252" s="1">
        <v>13</v>
      </c>
      <c r="B252">
        <v>12</v>
      </c>
      <c r="C252">
        <v>32</v>
      </c>
      <c r="D252">
        <v>42</v>
      </c>
      <c r="E252">
        <v>2251</v>
      </c>
      <c r="F252">
        <v>61</v>
      </c>
      <c r="G252">
        <v>73</v>
      </c>
      <c r="H252">
        <v>1</v>
      </c>
      <c r="I252">
        <v>92</v>
      </c>
      <c r="J252">
        <v>101</v>
      </c>
      <c r="K252">
        <v>2</v>
      </c>
      <c r="L252">
        <v>123</v>
      </c>
      <c r="M252">
        <v>46</v>
      </c>
      <c r="N252">
        <v>143</v>
      </c>
      <c r="O252">
        <v>152</v>
      </c>
      <c r="P252">
        <v>1</v>
      </c>
      <c r="Q252">
        <v>172</v>
      </c>
      <c r="R252">
        <v>1</v>
      </c>
      <c r="S252">
        <v>191</v>
      </c>
      <c r="T252">
        <v>201</v>
      </c>
      <c r="U252">
        <v>1</v>
      </c>
      <c r="V252">
        <f t="shared" si="3"/>
        <v>0</v>
      </c>
    </row>
    <row r="253" spans="1:22">
      <c r="A253" s="1">
        <v>12</v>
      </c>
      <c r="B253">
        <v>30</v>
      </c>
      <c r="C253">
        <v>32</v>
      </c>
      <c r="D253">
        <v>40</v>
      </c>
      <c r="E253">
        <v>2150</v>
      </c>
      <c r="F253">
        <v>61</v>
      </c>
      <c r="G253">
        <v>73</v>
      </c>
      <c r="H253">
        <v>4</v>
      </c>
      <c r="I253">
        <v>92</v>
      </c>
      <c r="J253">
        <v>103</v>
      </c>
      <c r="K253">
        <v>2</v>
      </c>
      <c r="L253">
        <v>124</v>
      </c>
      <c r="M253">
        <v>24</v>
      </c>
      <c r="N253">
        <v>141</v>
      </c>
      <c r="O253">
        <v>152</v>
      </c>
      <c r="P253">
        <v>1</v>
      </c>
      <c r="Q253">
        <v>173</v>
      </c>
      <c r="R253">
        <v>1</v>
      </c>
      <c r="S253">
        <v>191</v>
      </c>
      <c r="T253">
        <v>201</v>
      </c>
      <c r="U253">
        <v>2</v>
      </c>
      <c r="V253">
        <f t="shared" si="3"/>
        <v>1</v>
      </c>
    </row>
    <row r="254" spans="1:22">
      <c r="A254" s="1">
        <v>14</v>
      </c>
      <c r="B254">
        <v>24</v>
      </c>
      <c r="C254">
        <v>33</v>
      </c>
      <c r="D254">
        <v>42</v>
      </c>
      <c r="E254">
        <v>4151</v>
      </c>
      <c r="F254">
        <v>62</v>
      </c>
      <c r="G254">
        <v>73</v>
      </c>
      <c r="H254">
        <v>2</v>
      </c>
      <c r="I254">
        <v>93</v>
      </c>
      <c r="J254">
        <v>101</v>
      </c>
      <c r="K254">
        <v>3</v>
      </c>
      <c r="L254">
        <v>122</v>
      </c>
      <c r="M254">
        <v>35</v>
      </c>
      <c r="N254">
        <v>143</v>
      </c>
      <c r="O254">
        <v>152</v>
      </c>
      <c r="P254">
        <v>2</v>
      </c>
      <c r="Q254">
        <v>173</v>
      </c>
      <c r="R254">
        <v>1</v>
      </c>
      <c r="S254">
        <v>191</v>
      </c>
      <c r="T254">
        <v>201</v>
      </c>
      <c r="U254">
        <v>1</v>
      </c>
      <c r="V254">
        <f t="shared" si="3"/>
        <v>0</v>
      </c>
    </row>
    <row r="255" spans="1:22">
      <c r="A255" s="1">
        <v>12</v>
      </c>
      <c r="B255">
        <v>9</v>
      </c>
      <c r="C255">
        <v>32</v>
      </c>
      <c r="D255">
        <v>42</v>
      </c>
      <c r="E255">
        <v>2030</v>
      </c>
      <c r="F255">
        <v>65</v>
      </c>
      <c r="G255">
        <v>74</v>
      </c>
      <c r="H255">
        <v>2</v>
      </c>
      <c r="I255">
        <v>93</v>
      </c>
      <c r="J255">
        <v>101</v>
      </c>
      <c r="K255">
        <v>1</v>
      </c>
      <c r="L255">
        <v>123</v>
      </c>
      <c r="M255">
        <v>24</v>
      </c>
      <c r="N255">
        <v>143</v>
      </c>
      <c r="O255">
        <v>152</v>
      </c>
      <c r="P255">
        <v>1</v>
      </c>
      <c r="Q255">
        <v>173</v>
      </c>
      <c r="R255">
        <v>1</v>
      </c>
      <c r="S255">
        <v>192</v>
      </c>
      <c r="T255">
        <v>201</v>
      </c>
      <c r="U255">
        <v>1</v>
      </c>
      <c r="V255">
        <f t="shared" si="3"/>
        <v>0</v>
      </c>
    </row>
    <row r="256" spans="1:22">
      <c r="A256" s="1">
        <v>12</v>
      </c>
      <c r="B256">
        <v>60</v>
      </c>
      <c r="C256">
        <v>33</v>
      </c>
      <c r="D256">
        <v>43</v>
      </c>
      <c r="E256">
        <v>7418</v>
      </c>
      <c r="F256">
        <v>65</v>
      </c>
      <c r="G256">
        <v>73</v>
      </c>
      <c r="H256">
        <v>1</v>
      </c>
      <c r="I256">
        <v>93</v>
      </c>
      <c r="J256">
        <v>101</v>
      </c>
      <c r="K256">
        <v>1</v>
      </c>
      <c r="L256">
        <v>121</v>
      </c>
      <c r="M256">
        <v>27</v>
      </c>
      <c r="N256">
        <v>143</v>
      </c>
      <c r="O256">
        <v>152</v>
      </c>
      <c r="P256">
        <v>1</v>
      </c>
      <c r="Q256">
        <v>172</v>
      </c>
      <c r="R256">
        <v>1</v>
      </c>
      <c r="S256">
        <v>191</v>
      </c>
      <c r="T256">
        <v>201</v>
      </c>
      <c r="U256">
        <v>1</v>
      </c>
      <c r="V256">
        <f t="shared" si="3"/>
        <v>0</v>
      </c>
    </row>
    <row r="257" spans="1:22">
      <c r="A257" s="1">
        <v>14</v>
      </c>
      <c r="B257">
        <v>24</v>
      </c>
      <c r="C257">
        <v>34</v>
      </c>
      <c r="D257">
        <v>43</v>
      </c>
      <c r="E257">
        <v>2684</v>
      </c>
      <c r="F257">
        <v>61</v>
      </c>
      <c r="G257">
        <v>73</v>
      </c>
      <c r="H257">
        <v>4</v>
      </c>
      <c r="I257">
        <v>93</v>
      </c>
      <c r="J257">
        <v>101</v>
      </c>
      <c r="K257">
        <v>2</v>
      </c>
      <c r="L257">
        <v>121</v>
      </c>
      <c r="M257">
        <v>35</v>
      </c>
      <c r="N257">
        <v>143</v>
      </c>
      <c r="O257">
        <v>152</v>
      </c>
      <c r="P257">
        <v>2</v>
      </c>
      <c r="Q257">
        <v>172</v>
      </c>
      <c r="R257">
        <v>1</v>
      </c>
      <c r="S257">
        <v>191</v>
      </c>
      <c r="T257">
        <v>201</v>
      </c>
      <c r="U257">
        <v>1</v>
      </c>
      <c r="V257">
        <f t="shared" si="3"/>
        <v>0</v>
      </c>
    </row>
    <row r="258" spans="1:22">
      <c r="A258" s="1">
        <v>11</v>
      </c>
      <c r="B258">
        <v>12</v>
      </c>
      <c r="C258">
        <v>31</v>
      </c>
      <c r="D258">
        <v>43</v>
      </c>
      <c r="E258">
        <v>2149</v>
      </c>
      <c r="F258">
        <v>61</v>
      </c>
      <c r="G258">
        <v>73</v>
      </c>
      <c r="H258">
        <v>4</v>
      </c>
      <c r="I258">
        <v>91</v>
      </c>
      <c r="J258">
        <v>101</v>
      </c>
      <c r="K258">
        <v>1</v>
      </c>
      <c r="L258">
        <v>124</v>
      </c>
      <c r="M258">
        <v>29</v>
      </c>
      <c r="N258">
        <v>143</v>
      </c>
      <c r="O258">
        <v>153</v>
      </c>
      <c r="P258">
        <v>1</v>
      </c>
      <c r="Q258">
        <v>173</v>
      </c>
      <c r="R258">
        <v>1</v>
      </c>
      <c r="S258">
        <v>191</v>
      </c>
      <c r="T258">
        <v>201</v>
      </c>
      <c r="U258">
        <v>2</v>
      </c>
      <c r="V258">
        <f t="shared" ref="V258:V321" si="4">U258-1</f>
        <v>1</v>
      </c>
    </row>
    <row r="259" spans="1:22">
      <c r="A259" s="1">
        <v>14</v>
      </c>
      <c r="B259">
        <v>15</v>
      </c>
      <c r="C259">
        <v>32</v>
      </c>
      <c r="D259">
        <v>41</v>
      </c>
      <c r="E259">
        <v>3812</v>
      </c>
      <c r="F259">
        <v>62</v>
      </c>
      <c r="G259">
        <v>72</v>
      </c>
      <c r="H259">
        <v>1</v>
      </c>
      <c r="I259">
        <v>92</v>
      </c>
      <c r="J259">
        <v>101</v>
      </c>
      <c r="K259">
        <v>4</v>
      </c>
      <c r="L259">
        <v>123</v>
      </c>
      <c r="M259">
        <v>23</v>
      </c>
      <c r="N259">
        <v>143</v>
      </c>
      <c r="O259">
        <v>152</v>
      </c>
      <c r="P259">
        <v>1</v>
      </c>
      <c r="Q259">
        <v>173</v>
      </c>
      <c r="R259">
        <v>1</v>
      </c>
      <c r="S259">
        <v>192</v>
      </c>
      <c r="T259">
        <v>201</v>
      </c>
      <c r="U259">
        <v>1</v>
      </c>
      <c r="V259">
        <f t="shared" si="4"/>
        <v>0</v>
      </c>
    </row>
    <row r="260" spans="1:22">
      <c r="A260" s="1">
        <v>14</v>
      </c>
      <c r="B260">
        <v>11</v>
      </c>
      <c r="C260">
        <v>34</v>
      </c>
      <c r="D260">
        <v>43</v>
      </c>
      <c r="E260">
        <v>1154</v>
      </c>
      <c r="F260">
        <v>62</v>
      </c>
      <c r="G260">
        <v>71</v>
      </c>
      <c r="H260">
        <v>4</v>
      </c>
      <c r="I260">
        <v>92</v>
      </c>
      <c r="J260">
        <v>101</v>
      </c>
      <c r="K260">
        <v>4</v>
      </c>
      <c r="L260">
        <v>121</v>
      </c>
      <c r="M260">
        <v>57</v>
      </c>
      <c r="N260">
        <v>143</v>
      </c>
      <c r="O260">
        <v>152</v>
      </c>
      <c r="P260">
        <v>3</v>
      </c>
      <c r="Q260">
        <v>172</v>
      </c>
      <c r="R260">
        <v>1</v>
      </c>
      <c r="S260">
        <v>191</v>
      </c>
      <c r="T260">
        <v>201</v>
      </c>
      <c r="U260">
        <v>1</v>
      </c>
      <c r="V260">
        <f t="shared" si="4"/>
        <v>0</v>
      </c>
    </row>
    <row r="261" spans="1:22">
      <c r="A261" s="1">
        <v>11</v>
      </c>
      <c r="B261">
        <v>12</v>
      </c>
      <c r="C261">
        <v>32</v>
      </c>
      <c r="D261">
        <v>42</v>
      </c>
      <c r="E261">
        <v>1657</v>
      </c>
      <c r="F261">
        <v>61</v>
      </c>
      <c r="G261">
        <v>73</v>
      </c>
      <c r="H261">
        <v>2</v>
      </c>
      <c r="I261">
        <v>93</v>
      </c>
      <c r="J261">
        <v>101</v>
      </c>
      <c r="K261">
        <v>2</v>
      </c>
      <c r="L261">
        <v>121</v>
      </c>
      <c r="M261">
        <v>27</v>
      </c>
      <c r="N261">
        <v>143</v>
      </c>
      <c r="O261">
        <v>152</v>
      </c>
      <c r="P261">
        <v>1</v>
      </c>
      <c r="Q261">
        <v>173</v>
      </c>
      <c r="R261">
        <v>1</v>
      </c>
      <c r="S261">
        <v>191</v>
      </c>
      <c r="T261">
        <v>201</v>
      </c>
      <c r="U261">
        <v>1</v>
      </c>
      <c r="V261">
        <f t="shared" si="4"/>
        <v>0</v>
      </c>
    </row>
    <row r="262" spans="1:22">
      <c r="A262" s="1">
        <v>11</v>
      </c>
      <c r="B262">
        <v>24</v>
      </c>
      <c r="C262">
        <v>32</v>
      </c>
      <c r="D262">
        <v>43</v>
      </c>
      <c r="E262">
        <v>1603</v>
      </c>
      <c r="F262">
        <v>61</v>
      </c>
      <c r="G262">
        <v>75</v>
      </c>
      <c r="H262">
        <v>4</v>
      </c>
      <c r="I262">
        <v>92</v>
      </c>
      <c r="J262">
        <v>101</v>
      </c>
      <c r="K262">
        <v>4</v>
      </c>
      <c r="L262">
        <v>123</v>
      </c>
      <c r="M262">
        <v>55</v>
      </c>
      <c r="N262">
        <v>143</v>
      </c>
      <c r="O262">
        <v>152</v>
      </c>
      <c r="P262">
        <v>1</v>
      </c>
      <c r="Q262">
        <v>173</v>
      </c>
      <c r="R262">
        <v>1</v>
      </c>
      <c r="S262">
        <v>191</v>
      </c>
      <c r="T262">
        <v>201</v>
      </c>
      <c r="U262">
        <v>1</v>
      </c>
      <c r="V262">
        <f t="shared" si="4"/>
        <v>0</v>
      </c>
    </row>
    <row r="263" spans="1:22">
      <c r="A263" s="1">
        <v>11</v>
      </c>
      <c r="B263">
        <v>18</v>
      </c>
      <c r="C263">
        <v>34</v>
      </c>
      <c r="D263">
        <v>40</v>
      </c>
      <c r="E263">
        <v>5302</v>
      </c>
      <c r="F263">
        <v>61</v>
      </c>
      <c r="G263">
        <v>75</v>
      </c>
      <c r="H263">
        <v>2</v>
      </c>
      <c r="I263">
        <v>93</v>
      </c>
      <c r="J263">
        <v>101</v>
      </c>
      <c r="K263">
        <v>4</v>
      </c>
      <c r="L263">
        <v>124</v>
      </c>
      <c r="M263">
        <v>36</v>
      </c>
      <c r="N263">
        <v>143</v>
      </c>
      <c r="O263">
        <v>153</v>
      </c>
      <c r="P263">
        <v>3</v>
      </c>
      <c r="Q263">
        <v>174</v>
      </c>
      <c r="R263">
        <v>1</v>
      </c>
      <c r="S263">
        <v>192</v>
      </c>
      <c r="T263">
        <v>201</v>
      </c>
      <c r="U263">
        <v>1</v>
      </c>
      <c r="V263">
        <f t="shared" si="4"/>
        <v>0</v>
      </c>
    </row>
    <row r="264" spans="1:22">
      <c r="A264" s="1">
        <v>14</v>
      </c>
      <c r="B264">
        <v>12</v>
      </c>
      <c r="C264">
        <v>34</v>
      </c>
      <c r="D264">
        <v>46</v>
      </c>
      <c r="E264">
        <v>2748</v>
      </c>
      <c r="F264">
        <v>61</v>
      </c>
      <c r="G264">
        <v>75</v>
      </c>
      <c r="H264">
        <v>2</v>
      </c>
      <c r="I264">
        <v>92</v>
      </c>
      <c r="J264">
        <v>101</v>
      </c>
      <c r="K264">
        <v>4</v>
      </c>
      <c r="L264">
        <v>124</v>
      </c>
      <c r="M264">
        <v>57</v>
      </c>
      <c r="N264">
        <v>141</v>
      </c>
      <c r="O264">
        <v>153</v>
      </c>
      <c r="P264">
        <v>3</v>
      </c>
      <c r="Q264">
        <v>172</v>
      </c>
      <c r="R264">
        <v>1</v>
      </c>
      <c r="S264">
        <v>191</v>
      </c>
      <c r="T264">
        <v>201</v>
      </c>
      <c r="U264">
        <v>1</v>
      </c>
      <c r="V264">
        <f t="shared" si="4"/>
        <v>0</v>
      </c>
    </row>
    <row r="265" spans="1:22">
      <c r="A265" s="1">
        <v>14</v>
      </c>
      <c r="B265">
        <v>10</v>
      </c>
      <c r="C265">
        <v>34</v>
      </c>
      <c r="D265">
        <v>40</v>
      </c>
      <c r="E265">
        <v>1231</v>
      </c>
      <c r="F265">
        <v>61</v>
      </c>
      <c r="G265">
        <v>75</v>
      </c>
      <c r="H265">
        <v>3</v>
      </c>
      <c r="I265">
        <v>93</v>
      </c>
      <c r="J265">
        <v>101</v>
      </c>
      <c r="K265">
        <v>4</v>
      </c>
      <c r="L265">
        <v>121</v>
      </c>
      <c r="M265">
        <v>32</v>
      </c>
      <c r="N265">
        <v>143</v>
      </c>
      <c r="O265">
        <v>152</v>
      </c>
      <c r="P265">
        <v>2</v>
      </c>
      <c r="Q265">
        <v>172</v>
      </c>
      <c r="R265">
        <v>2</v>
      </c>
      <c r="S265">
        <v>191</v>
      </c>
      <c r="T265">
        <v>202</v>
      </c>
      <c r="U265">
        <v>1</v>
      </c>
      <c r="V265">
        <f t="shared" si="4"/>
        <v>0</v>
      </c>
    </row>
    <row r="266" spans="1:22">
      <c r="A266" s="1">
        <v>12</v>
      </c>
      <c r="B266">
        <v>15</v>
      </c>
      <c r="C266">
        <v>32</v>
      </c>
      <c r="D266">
        <v>43</v>
      </c>
      <c r="E266">
        <v>802</v>
      </c>
      <c r="F266">
        <v>61</v>
      </c>
      <c r="G266">
        <v>75</v>
      </c>
      <c r="H266">
        <v>4</v>
      </c>
      <c r="I266">
        <v>93</v>
      </c>
      <c r="J266">
        <v>101</v>
      </c>
      <c r="K266">
        <v>3</v>
      </c>
      <c r="L266">
        <v>123</v>
      </c>
      <c r="M266">
        <v>37</v>
      </c>
      <c r="N266">
        <v>143</v>
      </c>
      <c r="O266">
        <v>152</v>
      </c>
      <c r="P266">
        <v>1</v>
      </c>
      <c r="Q266">
        <v>173</v>
      </c>
      <c r="R266">
        <v>2</v>
      </c>
      <c r="S266">
        <v>191</v>
      </c>
      <c r="T266">
        <v>201</v>
      </c>
      <c r="U266">
        <v>2</v>
      </c>
      <c r="V266">
        <f t="shared" si="4"/>
        <v>1</v>
      </c>
    </row>
    <row r="267" spans="1:22">
      <c r="A267" s="1">
        <v>14</v>
      </c>
      <c r="B267">
        <v>36</v>
      </c>
      <c r="C267">
        <v>34</v>
      </c>
      <c r="D267">
        <v>49</v>
      </c>
      <c r="E267">
        <v>6304</v>
      </c>
      <c r="F267">
        <v>65</v>
      </c>
      <c r="G267">
        <v>75</v>
      </c>
      <c r="H267">
        <v>4</v>
      </c>
      <c r="I267">
        <v>93</v>
      </c>
      <c r="J267">
        <v>101</v>
      </c>
      <c r="K267">
        <v>4</v>
      </c>
      <c r="L267">
        <v>121</v>
      </c>
      <c r="M267">
        <v>36</v>
      </c>
      <c r="N267">
        <v>143</v>
      </c>
      <c r="O267">
        <v>152</v>
      </c>
      <c r="P267">
        <v>2</v>
      </c>
      <c r="Q267">
        <v>173</v>
      </c>
      <c r="R267">
        <v>1</v>
      </c>
      <c r="S267">
        <v>191</v>
      </c>
      <c r="T267">
        <v>201</v>
      </c>
      <c r="U267">
        <v>1</v>
      </c>
      <c r="V267">
        <f t="shared" si="4"/>
        <v>0</v>
      </c>
    </row>
    <row r="268" spans="1:22">
      <c r="A268" s="1">
        <v>14</v>
      </c>
      <c r="B268">
        <v>24</v>
      </c>
      <c r="C268">
        <v>32</v>
      </c>
      <c r="D268">
        <v>43</v>
      </c>
      <c r="E268">
        <v>1533</v>
      </c>
      <c r="F268">
        <v>61</v>
      </c>
      <c r="G268">
        <v>72</v>
      </c>
      <c r="H268">
        <v>4</v>
      </c>
      <c r="I268">
        <v>92</v>
      </c>
      <c r="J268">
        <v>101</v>
      </c>
      <c r="K268">
        <v>3</v>
      </c>
      <c r="L268">
        <v>123</v>
      </c>
      <c r="M268">
        <v>38</v>
      </c>
      <c r="N268">
        <v>142</v>
      </c>
      <c r="O268">
        <v>152</v>
      </c>
      <c r="P268">
        <v>1</v>
      </c>
      <c r="Q268">
        <v>173</v>
      </c>
      <c r="R268">
        <v>1</v>
      </c>
      <c r="S268">
        <v>192</v>
      </c>
      <c r="T268">
        <v>201</v>
      </c>
      <c r="U268">
        <v>1</v>
      </c>
      <c r="V268">
        <f t="shared" si="4"/>
        <v>0</v>
      </c>
    </row>
    <row r="269" spans="1:22">
      <c r="A269" s="1">
        <v>11</v>
      </c>
      <c r="B269">
        <v>14</v>
      </c>
      <c r="C269">
        <v>32</v>
      </c>
      <c r="D269">
        <v>40</v>
      </c>
      <c r="E269">
        <v>8978</v>
      </c>
      <c r="F269">
        <v>61</v>
      </c>
      <c r="G269">
        <v>75</v>
      </c>
      <c r="H269">
        <v>1</v>
      </c>
      <c r="I269">
        <v>91</v>
      </c>
      <c r="J269">
        <v>101</v>
      </c>
      <c r="K269">
        <v>4</v>
      </c>
      <c r="L269">
        <v>122</v>
      </c>
      <c r="M269">
        <v>45</v>
      </c>
      <c r="N269">
        <v>143</v>
      </c>
      <c r="O269">
        <v>152</v>
      </c>
      <c r="P269">
        <v>1</v>
      </c>
      <c r="Q269">
        <v>174</v>
      </c>
      <c r="R269">
        <v>1</v>
      </c>
      <c r="S269">
        <v>192</v>
      </c>
      <c r="T269">
        <v>202</v>
      </c>
      <c r="U269">
        <v>2</v>
      </c>
      <c r="V269">
        <f t="shared" si="4"/>
        <v>1</v>
      </c>
    </row>
    <row r="270" spans="1:22">
      <c r="A270" s="1">
        <v>14</v>
      </c>
      <c r="B270">
        <v>24</v>
      </c>
      <c r="C270">
        <v>32</v>
      </c>
      <c r="D270">
        <v>43</v>
      </c>
      <c r="E270">
        <v>999</v>
      </c>
      <c r="F270">
        <v>65</v>
      </c>
      <c r="G270">
        <v>75</v>
      </c>
      <c r="H270">
        <v>4</v>
      </c>
      <c r="I270">
        <v>93</v>
      </c>
      <c r="J270">
        <v>101</v>
      </c>
      <c r="K270">
        <v>2</v>
      </c>
      <c r="L270">
        <v>123</v>
      </c>
      <c r="M270">
        <v>25</v>
      </c>
      <c r="N270">
        <v>143</v>
      </c>
      <c r="O270">
        <v>152</v>
      </c>
      <c r="P270">
        <v>2</v>
      </c>
      <c r="Q270">
        <v>173</v>
      </c>
      <c r="R270">
        <v>1</v>
      </c>
      <c r="S270">
        <v>191</v>
      </c>
      <c r="T270">
        <v>201</v>
      </c>
      <c r="U270">
        <v>1</v>
      </c>
      <c r="V270">
        <f t="shared" si="4"/>
        <v>0</v>
      </c>
    </row>
    <row r="271" spans="1:22">
      <c r="A271" s="1">
        <v>14</v>
      </c>
      <c r="B271">
        <v>18</v>
      </c>
      <c r="C271">
        <v>32</v>
      </c>
      <c r="D271">
        <v>40</v>
      </c>
      <c r="E271">
        <v>2662</v>
      </c>
      <c r="F271">
        <v>65</v>
      </c>
      <c r="G271">
        <v>74</v>
      </c>
      <c r="H271">
        <v>4</v>
      </c>
      <c r="I271">
        <v>93</v>
      </c>
      <c r="J271">
        <v>101</v>
      </c>
      <c r="K271">
        <v>3</v>
      </c>
      <c r="L271">
        <v>122</v>
      </c>
      <c r="M271">
        <v>32</v>
      </c>
      <c r="N271">
        <v>143</v>
      </c>
      <c r="O271">
        <v>152</v>
      </c>
      <c r="P271">
        <v>1</v>
      </c>
      <c r="Q271">
        <v>173</v>
      </c>
      <c r="R271">
        <v>1</v>
      </c>
      <c r="S271">
        <v>191</v>
      </c>
      <c r="T271">
        <v>202</v>
      </c>
      <c r="U271">
        <v>1</v>
      </c>
      <c r="V271">
        <f t="shared" si="4"/>
        <v>0</v>
      </c>
    </row>
    <row r="272" spans="1:22">
      <c r="A272" s="1">
        <v>14</v>
      </c>
      <c r="B272">
        <v>12</v>
      </c>
      <c r="C272">
        <v>34</v>
      </c>
      <c r="D272">
        <v>42</v>
      </c>
      <c r="E272">
        <v>1402</v>
      </c>
      <c r="F272">
        <v>63</v>
      </c>
      <c r="G272">
        <v>74</v>
      </c>
      <c r="H272">
        <v>3</v>
      </c>
      <c r="I272">
        <v>92</v>
      </c>
      <c r="J272">
        <v>101</v>
      </c>
      <c r="K272">
        <v>4</v>
      </c>
      <c r="L272">
        <v>123</v>
      </c>
      <c r="M272">
        <v>37</v>
      </c>
      <c r="N272">
        <v>143</v>
      </c>
      <c r="O272">
        <v>151</v>
      </c>
      <c r="P272">
        <v>1</v>
      </c>
      <c r="Q272">
        <v>173</v>
      </c>
      <c r="R272">
        <v>1</v>
      </c>
      <c r="S272">
        <v>192</v>
      </c>
      <c r="T272">
        <v>201</v>
      </c>
      <c r="U272">
        <v>1</v>
      </c>
      <c r="V272">
        <f t="shared" si="4"/>
        <v>0</v>
      </c>
    </row>
    <row r="273" spans="1:22">
      <c r="A273" s="1">
        <v>12</v>
      </c>
      <c r="B273">
        <v>48</v>
      </c>
      <c r="C273">
        <v>31</v>
      </c>
      <c r="D273">
        <v>40</v>
      </c>
      <c r="E273">
        <v>12169</v>
      </c>
      <c r="F273">
        <v>65</v>
      </c>
      <c r="G273">
        <v>71</v>
      </c>
      <c r="H273">
        <v>4</v>
      </c>
      <c r="I273">
        <v>93</v>
      </c>
      <c r="J273">
        <v>102</v>
      </c>
      <c r="K273">
        <v>4</v>
      </c>
      <c r="L273">
        <v>124</v>
      </c>
      <c r="M273">
        <v>36</v>
      </c>
      <c r="N273">
        <v>143</v>
      </c>
      <c r="O273">
        <v>153</v>
      </c>
      <c r="P273">
        <v>1</v>
      </c>
      <c r="Q273">
        <v>174</v>
      </c>
      <c r="R273">
        <v>1</v>
      </c>
      <c r="S273">
        <v>192</v>
      </c>
      <c r="T273">
        <v>201</v>
      </c>
      <c r="U273">
        <v>1</v>
      </c>
      <c r="V273">
        <f t="shared" si="4"/>
        <v>0</v>
      </c>
    </row>
    <row r="274" spans="1:22">
      <c r="A274" s="1">
        <v>12</v>
      </c>
      <c r="B274">
        <v>48</v>
      </c>
      <c r="C274">
        <v>32</v>
      </c>
      <c r="D274">
        <v>43</v>
      </c>
      <c r="E274">
        <v>3060</v>
      </c>
      <c r="F274">
        <v>61</v>
      </c>
      <c r="G274">
        <v>74</v>
      </c>
      <c r="H274">
        <v>4</v>
      </c>
      <c r="I274">
        <v>93</v>
      </c>
      <c r="J274">
        <v>101</v>
      </c>
      <c r="K274">
        <v>4</v>
      </c>
      <c r="L274">
        <v>121</v>
      </c>
      <c r="M274">
        <v>28</v>
      </c>
      <c r="N274">
        <v>143</v>
      </c>
      <c r="O274">
        <v>152</v>
      </c>
      <c r="P274">
        <v>2</v>
      </c>
      <c r="Q274">
        <v>173</v>
      </c>
      <c r="R274">
        <v>1</v>
      </c>
      <c r="S274">
        <v>191</v>
      </c>
      <c r="T274">
        <v>201</v>
      </c>
      <c r="U274">
        <v>2</v>
      </c>
      <c r="V274">
        <f t="shared" si="4"/>
        <v>1</v>
      </c>
    </row>
    <row r="275" spans="1:22">
      <c r="A275" s="1">
        <v>11</v>
      </c>
      <c r="B275">
        <v>30</v>
      </c>
      <c r="C275">
        <v>32</v>
      </c>
      <c r="D275">
        <v>45</v>
      </c>
      <c r="E275">
        <v>11998</v>
      </c>
      <c r="F275">
        <v>61</v>
      </c>
      <c r="G275">
        <v>72</v>
      </c>
      <c r="H275">
        <v>1</v>
      </c>
      <c r="I275">
        <v>91</v>
      </c>
      <c r="J275">
        <v>101</v>
      </c>
      <c r="K275">
        <v>1</v>
      </c>
      <c r="L275">
        <v>124</v>
      </c>
      <c r="M275">
        <v>34</v>
      </c>
      <c r="N275">
        <v>143</v>
      </c>
      <c r="O275">
        <v>152</v>
      </c>
      <c r="P275">
        <v>1</v>
      </c>
      <c r="Q275">
        <v>172</v>
      </c>
      <c r="R275">
        <v>1</v>
      </c>
      <c r="S275">
        <v>192</v>
      </c>
      <c r="T275">
        <v>201</v>
      </c>
      <c r="U275">
        <v>2</v>
      </c>
      <c r="V275">
        <f t="shared" si="4"/>
        <v>1</v>
      </c>
    </row>
    <row r="276" spans="1:22">
      <c r="A276" s="1">
        <v>14</v>
      </c>
      <c r="B276">
        <v>9</v>
      </c>
      <c r="C276">
        <v>32</v>
      </c>
      <c r="D276">
        <v>43</v>
      </c>
      <c r="E276">
        <v>2697</v>
      </c>
      <c r="F276">
        <v>61</v>
      </c>
      <c r="G276">
        <v>73</v>
      </c>
      <c r="H276">
        <v>1</v>
      </c>
      <c r="I276">
        <v>93</v>
      </c>
      <c r="J276">
        <v>101</v>
      </c>
      <c r="K276">
        <v>2</v>
      </c>
      <c r="L276">
        <v>121</v>
      </c>
      <c r="M276">
        <v>32</v>
      </c>
      <c r="N276">
        <v>143</v>
      </c>
      <c r="O276">
        <v>152</v>
      </c>
      <c r="P276">
        <v>1</v>
      </c>
      <c r="Q276">
        <v>173</v>
      </c>
      <c r="R276">
        <v>2</v>
      </c>
      <c r="S276">
        <v>191</v>
      </c>
      <c r="T276">
        <v>201</v>
      </c>
      <c r="U276">
        <v>1</v>
      </c>
      <c r="V276">
        <f t="shared" si="4"/>
        <v>0</v>
      </c>
    </row>
    <row r="277" spans="1:22">
      <c r="A277" s="1">
        <v>14</v>
      </c>
      <c r="B277">
        <v>18</v>
      </c>
      <c r="C277">
        <v>34</v>
      </c>
      <c r="D277">
        <v>43</v>
      </c>
      <c r="E277">
        <v>2404</v>
      </c>
      <c r="F277">
        <v>61</v>
      </c>
      <c r="G277">
        <v>73</v>
      </c>
      <c r="H277">
        <v>2</v>
      </c>
      <c r="I277">
        <v>92</v>
      </c>
      <c r="J277">
        <v>101</v>
      </c>
      <c r="K277">
        <v>2</v>
      </c>
      <c r="L277">
        <v>123</v>
      </c>
      <c r="M277">
        <v>26</v>
      </c>
      <c r="N277">
        <v>143</v>
      </c>
      <c r="O277">
        <v>152</v>
      </c>
      <c r="P277">
        <v>2</v>
      </c>
      <c r="Q277">
        <v>173</v>
      </c>
      <c r="R277">
        <v>1</v>
      </c>
      <c r="S277">
        <v>191</v>
      </c>
      <c r="T277">
        <v>201</v>
      </c>
      <c r="U277">
        <v>1</v>
      </c>
      <c r="V277">
        <f t="shared" si="4"/>
        <v>0</v>
      </c>
    </row>
    <row r="278" spans="1:22">
      <c r="A278" s="1">
        <v>11</v>
      </c>
      <c r="B278">
        <v>12</v>
      </c>
      <c r="C278">
        <v>32</v>
      </c>
      <c r="D278">
        <v>42</v>
      </c>
      <c r="E278">
        <v>1262</v>
      </c>
      <c r="F278">
        <v>65</v>
      </c>
      <c r="G278">
        <v>75</v>
      </c>
      <c r="H278">
        <v>2</v>
      </c>
      <c r="I278">
        <v>91</v>
      </c>
      <c r="J278">
        <v>101</v>
      </c>
      <c r="K278">
        <v>4</v>
      </c>
      <c r="L278">
        <v>122</v>
      </c>
      <c r="M278">
        <v>49</v>
      </c>
      <c r="N278">
        <v>143</v>
      </c>
      <c r="O278">
        <v>152</v>
      </c>
      <c r="P278">
        <v>1</v>
      </c>
      <c r="Q278">
        <v>172</v>
      </c>
      <c r="R278">
        <v>1</v>
      </c>
      <c r="S278">
        <v>192</v>
      </c>
      <c r="T278">
        <v>201</v>
      </c>
      <c r="U278">
        <v>1</v>
      </c>
      <c r="V278">
        <f t="shared" si="4"/>
        <v>0</v>
      </c>
    </row>
    <row r="279" spans="1:22">
      <c r="A279" s="1">
        <v>14</v>
      </c>
      <c r="B279">
        <v>6</v>
      </c>
      <c r="C279">
        <v>32</v>
      </c>
      <c r="D279">
        <v>42</v>
      </c>
      <c r="E279">
        <v>4611</v>
      </c>
      <c r="F279">
        <v>61</v>
      </c>
      <c r="G279">
        <v>72</v>
      </c>
      <c r="H279">
        <v>1</v>
      </c>
      <c r="I279">
        <v>92</v>
      </c>
      <c r="J279">
        <v>101</v>
      </c>
      <c r="K279">
        <v>4</v>
      </c>
      <c r="L279">
        <v>122</v>
      </c>
      <c r="M279">
        <v>32</v>
      </c>
      <c r="N279">
        <v>143</v>
      </c>
      <c r="O279">
        <v>152</v>
      </c>
      <c r="P279">
        <v>1</v>
      </c>
      <c r="Q279">
        <v>173</v>
      </c>
      <c r="R279">
        <v>1</v>
      </c>
      <c r="S279">
        <v>191</v>
      </c>
      <c r="T279">
        <v>201</v>
      </c>
      <c r="U279">
        <v>2</v>
      </c>
      <c r="V279">
        <f t="shared" si="4"/>
        <v>1</v>
      </c>
    </row>
    <row r="280" spans="1:22">
      <c r="A280" s="1">
        <v>14</v>
      </c>
      <c r="B280">
        <v>24</v>
      </c>
      <c r="C280">
        <v>32</v>
      </c>
      <c r="D280">
        <v>43</v>
      </c>
      <c r="E280">
        <v>1901</v>
      </c>
      <c r="F280">
        <v>62</v>
      </c>
      <c r="G280">
        <v>73</v>
      </c>
      <c r="H280">
        <v>4</v>
      </c>
      <c r="I280">
        <v>93</v>
      </c>
      <c r="J280">
        <v>101</v>
      </c>
      <c r="K280">
        <v>4</v>
      </c>
      <c r="L280">
        <v>123</v>
      </c>
      <c r="M280">
        <v>29</v>
      </c>
      <c r="N280">
        <v>143</v>
      </c>
      <c r="O280">
        <v>151</v>
      </c>
      <c r="P280">
        <v>1</v>
      </c>
      <c r="Q280">
        <v>174</v>
      </c>
      <c r="R280">
        <v>1</v>
      </c>
      <c r="S280">
        <v>192</v>
      </c>
      <c r="T280">
        <v>201</v>
      </c>
      <c r="U280">
        <v>1</v>
      </c>
      <c r="V280">
        <f t="shared" si="4"/>
        <v>0</v>
      </c>
    </row>
    <row r="281" spans="1:22">
      <c r="A281" s="1">
        <v>14</v>
      </c>
      <c r="B281">
        <v>15</v>
      </c>
      <c r="C281">
        <v>34</v>
      </c>
      <c r="D281">
        <v>41</v>
      </c>
      <c r="E281">
        <v>3368</v>
      </c>
      <c r="F281">
        <v>64</v>
      </c>
      <c r="G281">
        <v>75</v>
      </c>
      <c r="H281">
        <v>3</v>
      </c>
      <c r="I281">
        <v>93</v>
      </c>
      <c r="J281">
        <v>101</v>
      </c>
      <c r="K281">
        <v>4</v>
      </c>
      <c r="L281">
        <v>124</v>
      </c>
      <c r="M281">
        <v>23</v>
      </c>
      <c r="N281">
        <v>143</v>
      </c>
      <c r="O281">
        <v>151</v>
      </c>
      <c r="P281">
        <v>2</v>
      </c>
      <c r="Q281">
        <v>173</v>
      </c>
      <c r="R281">
        <v>1</v>
      </c>
      <c r="S281">
        <v>192</v>
      </c>
      <c r="T281">
        <v>201</v>
      </c>
      <c r="U281">
        <v>1</v>
      </c>
      <c r="V281">
        <f t="shared" si="4"/>
        <v>0</v>
      </c>
    </row>
    <row r="282" spans="1:22">
      <c r="A282" s="1">
        <v>14</v>
      </c>
      <c r="B282">
        <v>12</v>
      </c>
      <c r="C282">
        <v>32</v>
      </c>
      <c r="D282">
        <v>42</v>
      </c>
      <c r="E282">
        <v>1574</v>
      </c>
      <c r="F282">
        <v>61</v>
      </c>
      <c r="G282">
        <v>73</v>
      </c>
      <c r="H282">
        <v>4</v>
      </c>
      <c r="I282">
        <v>93</v>
      </c>
      <c r="J282">
        <v>101</v>
      </c>
      <c r="K282">
        <v>2</v>
      </c>
      <c r="L282">
        <v>121</v>
      </c>
      <c r="M282">
        <v>50</v>
      </c>
      <c r="N282">
        <v>143</v>
      </c>
      <c r="O282">
        <v>152</v>
      </c>
      <c r="P282">
        <v>1</v>
      </c>
      <c r="Q282">
        <v>173</v>
      </c>
      <c r="R282">
        <v>1</v>
      </c>
      <c r="S282">
        <v>191</v>
      </c>
      <c r="T282">
        <v>201</v>
      </c>
      <c r="U282">
        <v>1</v>
      </c>
      <c r="V282">
        <f t="shared" si="4"/>
        <v>0</v>
      </c>
    </row>
    <row r="283" spans="1:22">
      <c r="A283" s="1">
        <v>13</v>
      </c>
      <c r="B283">
        <v>18</v>
      </c>
      <c r="C283">
        <v>31</v>
      </c>
      <c r="D283">
        <v>43</v>
      </c>
      <c r="E283">
        <v>1445</v>
      </c>
      <c r="F283">
        <v>65</v>
      </c>
      <c r="G283">
        <v>74</v>
      </c>
      <c r="H283">
        <v>4</v>
      </c>
      <c r="I283">
        <v>93</v>
      </c>
      <c r="J283">
        <v>101</v>
      </c>
      <c r="K283">
        <v>4</v>
      </c>
      <c r="L283">
        <v>123</v>
      </c>
      <c r="M283">
        <v>49</v>
      </c>
      <c r="N283">
        <v>141</v>
      </c>
      <c r="O283">
        <v>152</v>
      </c>
      <c r="P283">
        <v>1</v>
      </c>
      <c r="Q283">
        <v>172</v>
      </c>
      <c r="R283">
        <v>1</v>
      </c>
      <c r="S283">
        <v>191</v>
      </c>
      <c r="T283">
        <v>201</v>
      </c>
      <c r="U283">
        <v>1</v>
      </c>
      <c r="V283">
        <f t="shared" si="4"/>
        <v>0</v>
      </c>
    </row>
    <row r="284" spans="1:22">
      <c r="A284" s="1">
        <v>14</v>
      </c>
      <c r="B284">
        <v>15</v>
      </c>
      <c r="C284">
        <v>34</v>
      </c>
      <c r="D284">
        <v>42</v>
      </c>
      <c r="E284">
        <v>1520</v>
      </c>
      <c r="F284">
        <v>65</v>
      </c>
      <c r="G284">
        <v>75</v>
      </c>
      <c r="H284">
        <v>4</v>
      </c>
      <c r="I284">
        <v>93</v>
      </c>
      <c r="J284">
        <v>101</v>
      </c>
      <c r="K284">
        <v>4</v>
      </c>
      <c r="L284">
        <v>122</v>
      </c>
      <c r="M284">
        <v>63</v>
      </c>
      <c r="N284">
        <v>143</v>
      </c>
      <c r="O284">
        <v>152</v>
      </c>
      <c r="P284">
        <v>1</v>
      </c>
      <c r="Q284">
        <v>173</v>
      </c>
      <c r="R284">
        <v>1</v>
      </c>
      <c r="S284">
        <v>191</v>
      </c>
      <c r="T284">
        <v>201</v>
      </c>
      <c r="U284">
        <v>1</v>
      </c>
      <c r="V284">
        <f t="shared" si="4"/>
        <v>0</v>
      </c>
    </row>
    <row r="285" spans="1:22">
      <c r="A285" s="1">
        <v>12</v>
      </c>
      <c r="B285">
        <v>24</v>
      </c>
      <c r="C285">
        <v>34</v>
      </c>
      <c r="D285">
        <v>40</v>
      </c>
      <c r="E285">
        <v>3878</v>
      </c>
      <c r="F285">
        <v>62</v>
      </c>
      <c r="G285">
        <v>72</v>
      </c>
      <c r="H285">
        <v>4</v>
      </c>
      <c r="I285">
        <v>91</v>
      </c>
      <c r="J285">
        <v>101</v>
      </c>
      <c r="K285">
        <v>2</v>
      </c>
      <c r="L285">
        <v>123</v>
      </c>
      <c r="M285">
        <v>37</v>
      </c>
      <c r="N285">
        <v>143</v>
      </c>
      <c r="O285">
        <v>152</v>
      </c>
      <c r="P285">
        <v>1</v>
      </c>
      <c r="Q285">
        <v>173</v>
      </c>
      <c r="R285">
        <v>1</v>
      </c>
      <c r="S285">
        <v>192</v>
      </c>
      <c r="T285">
        <v>201</v>
      </c>
      <c r="U285">
        <v>1</v>
      </c>
      <c r="V285">
        <f t="shared" si="4"/>
        <v>0</v>
      </c>
    </row>
    <row r="286" spans="1:22">
      <c r="A286" s="1">
        <v>11</v>
      </c>
      <c r="B286">
        <v>47</v>
      </c>
      <c r="C286">
        <v>32</v>
      </c>
      <c r="D286">
        <v>40</v>
      </c>
      <c r="E286">
        <v>10722</v>
      </c>
      <c r="F286">
        <v>61</v>
      </c>
      <c r="G286">
        <v>72</v>
      </c>
      <c r="H286">
        <v>1</v>
      </c>
      <c r="I286">
        <v>92</v>
      </c>
      <c r="J286">
        <v>101</v>
      </c>
      <c r="K286">
        <v>1</v>
      </c>
      <c r="L286">
        <v>121</v>
      </c>
      <c r="M286">
        <v>35</v>
      </c>
      <c r="N286">
        <v>143</v>
      </c>
      <c r="O286">
        <v>152</v>
      </c>
      <c r="P286">
        <v>1</v>
      </c>
      <c r="Q286">
        <v>172</v>
      </c>
      <c r="R286">
        <v>1</v>
      </c>
      <c r="S286">
        <v>192</v>
      </c>
      <c r="T286">
        <v>201</v>
      </c>
      <c r="U286">
        <v>1</v>
      </c>
      <c r="V286">
        <f t="shared" si="4"/>
        <v>0</v>
      </c>
    </row>
    <row r="287" spans="1:22">
      <c r="A287" s="1">
        <v>11</v>
      </c>
      <c r="B287">
        <v>48</v>
      </c>
      <c r="C287">
        <v>32</v>
      </c>
      <c r="D287">
        <v>41</v>
      </c>
      <c r="E287">
        <v>4788</v>
      </c>
      <c r="F287">
        <v>61</v>
      </c>
      <c r="G287">
        <v>74</v>
      </c>
      <c r="H287">
        <v>4</v>
      </c>
      <c r="I287">
        <v>93</v>
      </c>
      <c r="J287">
        <v>101</v>
      </c>
      <c r="K287">
        <v>3</v>
      </c>
      <c r="L287">
        <v>122</v>
      </c>
      <c r="M287">
        <v>26</v>
      </c>
      <c r="N287">
        <v>143</v>
      </c>
      <c r="O287">
        <v>152</v>
      </c>
      <c r="P287">
        <v>1</v>
      </c>
      <c r="Q287">
        <v>173</v>
      </c>
      <c r="R287">
        <v>2</v>
      </c>
      <c r="S287">
        <v>191</v>
      </c>
      <c r="T287">
        <v>201</v>
      </c>
      <c r="U287">
        <v>1</v>
      </c>
      <c r="V287">
        <f t="shared" si="4"/>
        <v>0</v>
      </c>
    </row>
    <row r="288" spans="1:22">
      <c r="A288" s="1">
        <v>12</v>
      </c>
      <c r="B288">
        <v>48</v>
      </c>
      <c r="C288">
        <v>33</v>
      </c>
      <c r="D288">
        <v>410</v>
      </c>
      <c r="E288">
        <v>7582</v>
      </c>
      <c r="F288">
        <v>62</v>
      </c>
      <c r="G288">
        <v>71</v>
      </c>
      <c r="H288">
        <v>2</v>
      </c>
      <c r="I288">
        <v>93</v>
      </c>
      <c r="J288">
        <v>101</v>
      </c>
      <c r="K288">
        <v>4</v>
      </c>
      <c r="L288">
        <v>124</v>
      </c>
      <c r="M288">
        <v>31</v>
      </c>
      <c r="N288">
        <v>143</v>
      </c>
      <c r="O288">
        <v>153</v>
      </c>
      <c r="P288">
        <v>1</v>
      </c>
      <c r="Q288">
        <v>174</v>
      </c>
      <c r="R288">
        <v>1</v>
      </c>
      <c r="S288">
        <v>192</v>
      </c>
      <c r="T288">
        <v>201</v>
      </c>
      <c r="U288">
        <v>1</v>
      </c>
      <c r="V288">
        <f t="shared" si="4"/>
        <v>0</v>
      </c>
    </row>
    <row r="289" spans="1:22">
      <c r="A289" s="1">
        <v>12</v>
      </c>
      <c r="B289">
        <v>12</v>
      </c>
      <c r="C289">
        <v>32</v>
      </c>
      <c r="D289">
        <v>43</v>
      </c>
      <c r="E289">
        <v>1092</v>
      </c>
      <c r="F289">
        <v>61</v>
      </c>
      <c r="G289">
        <v>73</v>
      </c>
      <c r="H289">
        <v>4</v>
      </c>
      <c r="I289">
        <v>92</v>
      </c>
      <c r="J289">
        <v>103</v>
      </c>
      <c r="K289">
        <v>4</v>
      </c>
      <c r="L289">
        <v>121</v>
      </c>
      <c r="M289">
        <v>49</v>
      </c>
      <c r="N289">
        <v>143</v>
      </c>
      <c r="O289">
        <v>152</v>
      </c>
      <c r="P289">
        <v>2</v>
      </c>
      <c r="Q289">
        <v>173</v>
      </c>
      <c r="R289">
        <v>1</v>
      </c>
      <c r="S289">
        <v>192</v>
      </c>
      <c r="T289">
        <v>201</v>
      </c>
      <c r="U289">
        <v>1</v>
      </c>
      <c r="V289">
        <f t="shared" si="4"/>
        <v>0</v>
      </c>
    </row>
    <row r="290" spans="1:22">
      <c r="A290" s="1">
        <v>11</v>
      </c>
      <c r="B290">
        <v>24</v>
      </c>
      <c r="C290">
        <v>33</v>
      </c>
      <c r="D290">
        <v>43</v>
      </c>
      <c r="E290">
        <v>1024</v>
      </c>
      <c r="F290">
        <v>61</v>
      </c>
      <c r="G290">
        <v>72</v>
      </c>
      <c r="H290">
        <v>4</v>
      </c>
      <c r="I290">
        <v>94</v>
      </c>
      <c r="J290">
        <v>101</v>
      </c>
      <c r="K290">
        <v>4</v>
      </c>
      <c r="L290">
        <v>121</v>
      </c>
      <c r="M290">
        <v>48</v>
      </c>
      <c r="N290">
        <v>142</v>
      </c>
      <c r="O290">
        <v>152</v>
      </c>
      <c r="P290">
        <v>1</v>
      </c>
      <c r="Q290">
        <v>173</v>
      </c>
      <c r="R290">
        <v>1</v>
      </c>
      <c r="S290">
        <v>191</v>
      </c>
      <c r="T290">
        <v>201</v>
      </c>
      <c r="U290">
        <v>2</v>
      </c>
      <c r="V290">
        <f t="shared" si="4"/>
        <v>1</v>
      </c>
    </row>
    <row r="291" spans="1:22">
      <c r="A291" s="1">
        <v>14</v>
      </c>
      <c r="B291">
        <v>12</v>
      </c>
      <c r="C291">
        <v>32</v>
      </c>
      <c r="D291">
        <v>49</v>
      </c>
      <c r="E291">
        <v>1076</v>
      </c>
      <c r="F291">
        <v>61</v>
      </c>
      <c r="G291">
        <v>73</v>
      </c>
      <c r="H291">
        <v>2</v>
      </c>
      <c r="I291">
        <v>94</v>
      </c>
      <c r="J291">
        <v>101</v>
      </c>
      <c r="K291">
        <v>2</v>
      </c>
      <c r="L291">
        <v>121</v>
      </c>
      <c r="M291">
        <v>26</v>
      </c>
      <c r="N291">
        <v>143</v>
      </c>
      <c r="O291">
        <v>152</v>
      </c>
      <c r="P291">
        <v>1</v>
      </c>
      <c r="Q291">
        <v>173</v>
      </c>
      <c r="R291">
        <v>1</v>
      </c>
      <c r="S291">
        <v>192</v>
      </c>
      <c r="T291">
        <v>202</v>
      </c>
      <c r="U291">
        <v>1</v>
      </c>
      <c r="V291">
        <f t="shared" si="4"/>
        <v>0</v>
      </c>
    </row>
    <row r="292" spans="1:22">
      <c r="A292" s="1">
        <v>12</v>
      </c>
      <c r="B292">
        <v>36</v>
      </c>
      <c r="C292">
        <v>32</v>
      </c>
      <c r="D292">
        <v>41</v>
      </c>
      <c r="E292">
        <v>9398</v>
      </c>
      <c r="F292">
        <v>61</v>
      </c>
      <c r="G292">
        <v>72</v>
      </c>
      <c r="H292">
        <v>1</v>
      </c>
      <c r="I292">
        <v>94</v>
      </c>
      <c r="J292">
        <v>101</v>
      </c>
      <c r="K292">
        <v>4</v>
      </c>
      <c r="L292">
        <v>123</v>
      </c>
      <c r="M292">
        <v>28</v>
      </c>
      <c r="N292">
        <v>143</v>
      </c>
      <c r="O292">
        <v>151</v>
      </c>
      <c r="P292">
        <v>1</v>
      </c>
      <c r="Q292">
        <v>174</v>
      </c>
      <c r="R292">
        <v>1</v>
      </c>
      <c r="S292">
        <v>192</v>
      </c>
      <c r="T292">
        <v>201</v>
      </c>
      <c r="U292">
        <v>2</v>
      </c>
      <c r="V292">
        <f t="shared" si="4"/>
        <v>1</v>
      </c>
    </row>
    <row r="293" spans="1:22">
      <c r="A293" s="1">
        <v>11</v>
      </c>
      <c r="B293">
        <v>24</v>
      </c>
      <c r="C293">
        <v>34</v>
      </c>
      <c r="D293">
        <v>41</v>
      </c>
      <c r="E293">
        <v>6419</v>
      </c>
      <c r="F293">
        <v>61</v>
      </c>
      <c r="G293">
        <v>75</v>
      </c>
      <c r="H293">
        <v>2</v>
      </c>
      <c r="I293">
        <v>92</v>
      </c>
      <c r="J293">
        <v>101</v>
      </c>
      <c r="K293">
        <v>4</v>
      </c>
      <c r="L293">
        <v>124</v>
      </c>
      <c r="M293">
        <v>44</v>
      </c>
      <c r="N293">
        <v>143</v>
      </c>
      <c r="O293">
        <v>153</v>
      </c>
      <c r="P293">
        <v>2</v>
      </c>
      <c r="Q293">
        <v>174</v>
      </c>
      <c r="R293">
        <v>2</v>
      </c>
      <c r="S293">
        <v>192</v>
      </c>
      <c r="T293">
        <v>201</v>
      </c>
      <c r="U293">
        <v>1</v>
      </c>
      <c r="V293">
        <f t="shared" si="4"/>
        <v>0</v>
      </c>
    </row>
    <row r="294" spans="1:22">
      <c r="A294" s="1">
        <v>13</v>
      </c>
      <c r="B294">
        <v>42</v>
      </c>
      <c r="C294">
        <v>34</v>
      </c>
      <c r="D294">
        <v>41</v>
      </c>
      <c r="E294">
        <v>4796</v>
      </c>
      <c r="F294">
        <v>61</v>
      </c>
      <c r="G294">
        <v>75</v>
      </c>
      <c r="H294">
        <v>4</v>
      </c>
      <c r="I294">
        <v>93</v>
      </c>
      <c r="J294">
        <v>101</v>
      </c>
      <c r="K294">
        <v>4</v>
      </c>
      <c r="L294">
        <v>124</v>
      </c>
      <c r="M294">
        <v>56</v>
      </c>
      <c r="N294">
        <v>143</v>
      </c>
      <c r="O294">
        <v>153</v>
      </c>
      <c r="P294">
        <v>1</v>
      </c>
      <c r="Q294">
        <v>173</v>
      </c>
      <c r="R294">
        <v>1</v>
      </c>
      <c r="S294">
        <v>191</v>
      </c>
      <c r="T294">
        <v>201</v>
      </c>
      <c r="U294">
        <v>1</v>
      </c>
      <c r="V294">
        <f t="shared" si="4"/>
        <v>0</v>
      </c>
    </row>
    <row r="295" spans="1:22">
      <c r="A295" s="1">
        <v>14</v>
      </c>
      <c r="B295">
        <v>48</v>
      </c>
      <c r="C295">
        <v>34</v>
      </c>
      <c r="D295">
        <v>49</v>
      </c>
      <c r="E295">
        <v>7629</v>
      </c>
      <c r="F295">
        <v>65</v>
      </c>
      <c r="G295">
        <v>75</v>
      </c>
      <c r="H295">
        <v>4</v>
      </c>
      <c r="I295">
        <v>91</v>
      </c>
      <c r="J295">
        <v>101</v>
      </c>
      <c r="K295">
        <v>2</v>
      </c>
      <c r="L295">
        <v>123</v>
      </c>
      <c r="M295">
        <v>46</v>
      </c>
      <c r="N295">
        <v>141</v>
      </c>
      <c r="O295">
        <v>152</v>
      </c>
      <c r="P295">
        <v>2</v>
      </c>
      <c r="Q295">
        <v>174</v>
      </c>
      <c r="R295">
        <v>2</v>
      </c>
      <c r="S295">
        <v>191</v>
      </c>
      <c r="T295">
        <v>201</v>
      </c>
      <c r="U295">
        <v>1</v>
      </c>
      <c r="V295">
        <f t="shared" si="4"/>
        <v>0</v>
      </c>
    </row>
    <row r="296" spans="1:22">
      <c r="A296" s="1">
        <v>12</v>
      </c>
      <c r="B296">
        <v>48</v>
      </c>
      <c r="C296">
        <v>32</v>
      </c>
      <c r="D296">
        <v>42</v>
      </c>
      <c r="E296">
        <v>9960</v>
      </c>
      <c r="F296">
        <v>61</v>
      </c>
      <c r="G296">
        <v>72</v>
      </c>
      <c r="H296">
        <v>1</v>
      </c>
      <c r="I296">
        <v>92</v>
      </c>
      <c r="J296">
        <v>101</v>
      </c>
      <c r="K296">
        <v>2</v>
      </c>
      <c r="L296">
        <v>123</v>
      </c>
      <c r="M296">
        <v>26</v>
      </c>
      <c r="N296">
        <v>143</v>
      </c>
      <c r="O296">
        <v>152</v>
      </c>
      <c r="P296">
        <v>1</v>
      </c>
      <c r="Q296">
        <v>173</v>
      </c>
      <c r="R296">
        <v>1</v>
      </c>
      <c r="S296">
        <v>192</v>
      </c>
      <c r="T296">
        <v>201</v>
      </c>
      <c r="U296">
        <v>2</v>
      </c>
      <c r="V296">
        <f t="shared" si="4"/>
        <v>1</v>
      </c>
    </row>
    <row r="297" spans="1:22">
      <c r="A297" s="1">
        <v>14</v>
      </c>
      <c r="B297">
        <v>12</v>
      </c>
      <c r="C297">
        <v>32</v>
      </c>
      <c r="D297">
        <v>41</v>
      </c>
      <c r="E297">
        <v>4675</v>
      </c>
      <c r="F297">
        <v>65</v>
      </c>
      <c r="G297">
        <v>72</v>
      </c>
      <c r="H297">
        <v>1</v>
      </c>
      <c r="I297">
        <v>92</v>
      </c>
      <c r="J297">
        <v>101</v>
      </c>
      <c r="K297">
        <v>4</v>
      </c>
      <c r="L297">
        <v>123</v>
      </c>
      <c r="M297">
        <v>20</v>
      </c>
      <c r="N297">
        <v>143</v>
      </c>
      <c r="O297">
        <v>151</v>
      </c>
      <c r="P297">
        <v>1</v>
      </c>
      <c r="Q297">
        <v>173</v>
      </c>
      <c r="R297">
        <v>1</v>
      </c>
      <c r="S297">
        <v>191</v>
      </c>
      <c r="T297">
        <v>201</v>
      </c>
      <c r="U297">
        <v>1</v>
      </c>
      <c r="V297">
        <f t="shared" si="4"/>
        <v>0</v>
      </c>
    </row>
    <row r="298" spans="1:22">
      <c r="A298" s="1">
        <v>14</v>
      </c>
      <c r="B298">
        <v>10</v>
      </c>
      <c r="C298">
        <v>32</v>
      </c>
      <c r="D298">
        <v>40</v>
      </c>
      <c r="E298">
        <v>1287</v>
      </c>
      <c r="F298">
        <v>65</v>
      </c>
      <c r="G298">
        <v>75</v>
      </c>
      <c r="H298">
        <v>4</v>
      </c>
      <c r="I298">
        <v>93</v>
      </c>
      <c r="J298">
        <v>102</v>
      </c>
      <c r="K298">
        <v>2</v>
      </c>
      <c r="L298">
        <v>122</v>
      </c>
      <c r="M298">
        <v>45</v>
      </c>
      <c r="N298">
        <v>143</v>
      </c>
      <c r="O298">
        <v>152</v>
      </c>
      <c r="P298">
        <v>1</v>
      </c>
      <c r="Q298">
        <v>172</v>
      </c>
      <c r="R298">
        <v>1</v>
      </c>
      <c r="S298">
        <v>191</v>
      </c>
      <c r="T298">
        <v>202</v>
      </c>
      <c r="U298">
        <v>1</v>
      </c>
      <c r="V298">
        <f t="shared" si="4"/>
        <v>0</v>
      </c>
    </row>
    <row r="299" spans="1:22">
      <c r="A299" s="1">
        <v>14</v>
      </c>
      <c r="B299">
        <v>18</v>
      </c>
      <c r="C299">
        <v>32</v>
      </c>
      <c r="D299">
        <v>42</v>
      </c>
      <c r="E299">
        <v>2515</v>
      </c>
      <c r="F299">
        <v>61</v>
      </c>
      <c r="G299">
        <v>73</v>
      </c>
      <c r="H299">
        <v>3</v>
      </c>
      <c r="I299">
        <v>93</v>
      </c>
      <c r="J299">
        <v>101</v>
      </c>
      <c r="K299">
        <v>4</v>
      </c>
      <c r="L299">
        <v>121</v>
      </c>
      <c r="M299">
        <v>43</v>
      </c>
      <c r="N299">
        <v>143</v>
      </c>
      <c r="O299">
        <v>152</v>
      </c>
      <c r="P299">
        <v>1</v>
      </c>
      <c r="Q299">
        <v>173</v>
      </c>
      <c r="R299">
        <v>1</v>
      </c>
      <c r="S299">
        <v>192</v>
      </c>
      <c r="T299">
        <v>201</v>
      </c>
      <c r="U299">
        <v>1</v>
      </c>
      <c r="V299">
        <f t="shared" si="4"/>
        <v>0</v>
      </c>
    </row>
    <row r="300" spans="1:22">
      <c r="A300" s="1">
        <v>12</v>
      </c>
      <c r="B300">
        <v>21</v>
      </c>
      <c r="C300">
        <v>34</v>
      </c>
      <c r="D300">
        <v>42</v>
      </c>
      <c r="E300">
        <v>2745</v>
      </c>
      <c r="F300">
        <v>64</v>
      </c>
      <c r="G300">
        <v>74</v>
      </c>
      <c r="H300">
        <v>3</v>
      </c>
      <c r="I300">
        <v>93</v>
      </c>
      <c r="J300">
        <v>101</v>
      </c>
      <c r="K300">
        <v>2</v>
      </c>
      <c r="L300">
        <v>123</v>
      </c>
      <c r="M300">
        <v>32</v>
      </c>
      <c r="N300">
        <v>143</v>
      </c>
      <c r="O300">
        <v>152</v>
      </c>
      <c r="P300">
        <v>2</v>
      </c>
      <c r="Q300">
        <v>173</v>
      </c>
      <c r="R300">
        <v>1</v>
      </c>
      <c r="S300">
        <v>192</v>
      </c>
      <c r="T300">
        <v>201</v>
      </c>
      <c r="U300">
        <v>1</v>
      </c>
      <c r="V300">
        <f t="shared" si="4"/>
        <v>0</v>
      </c>
    </row>
    <row r="301" spans="1:22">
      <c r="A301" s="1">
        <v>14</v>
      </c>
      <c r="B301">
        <v>6</v>
      </c>
      <c r="C301">
        <v>32</v>
      </c>
      <c r="D301">
        <v>40</v>
      </c>
      <c r="E301">
        <v>672</v>
      </c>
      <c r="F301">
        <v>61</v>
      </c>
      <c r="G301">
        <v>71</v>
      </c>
      <c r="H301">
        <v>1</v>
      </c>
      <c r="I301">
        <v>92</v>
      </c>
      <c r="J301">
        <v>101</v>
      </c>
      <c r="K301">
        <v>4</v>
      </c>
      <c r="L301">
        <v>121</v>
      </c>
      <c r="M301">
        <v>54</v>
      </c>
      <c r="N301">
        <v>143</v>
      </c>
      <c r="O301">
        <v>152</v>
      </c>
      <c r="P301">
        <v>1</v>
      </c>
      <c r="Q301">
        <v>171</v>
      </c>
      <c r="R301">
        <v>1</v>
      </c>
      <c r="S301">
        <v>192</v>
      </c>
      <c r="T301">
        <v>201</v>
      </c>
      <c r="U301">
        <v>1</v>
      </c>
      <c r="V301">
        <f t="shared" si="4"/>
        <v>0</v>
      </c>
    </row>
    <row r="302" spans="1:22">
      <c r="A302" s="1">
        <v>12</v>
      </c>
      <c r="B302">
        <v>36</v>
      </c>
      <c r="C302">
        <v>30</v>
      </c>
      <c r="D302">
        <v>43</v>
      </c>
      <c r="E302">
        <v>3804</v>
      </c>
      <c r="F302">
        <v>61</v>
      </c>
      <c r="G302">
        <v>73</v>
      </c>
      <c r="H302">
        <v>4</v>
      </c>
      <c r="I302">
        <v>92</v>
      </c>
      <c r="J302">
        <v>101</v>
      </c>
      <c r="K302">
        <v>1</v>
      </c>
      <c r="L302">
        <v>123</v>
      </c>
      <c r="M302">
        <v>42</v>
      </c>
      <c r="N302">
        <v>143</v>
      </c>
      <c r="O302">
        <v>152</v>
      </c>
      <c r="P302">
        <v>1</v>
      </c>
      <c r="Q302">
        <v>173</v>
      </c>
      <c r="R302">
        <v>1</v>
      </c>
      <c r="S302">
        <v>192</v>
      </c>
      <c r="T302">
        <v>201</v>
      </c>
      <c r="U302">
        <v>2</v>
      </c>
      <c r="V302">
        <f t="shared" si="4"/>
        <v>1</v>
      </c>
    </row>
    <row r="303" spans="1:22">
      <c r="A303" s="1">
        <v>13</v>
      </c>
      <c r="B303">
        <v>24</v>
      </c>
      <c r="C303">
        <v>34</v>
      </c>
      <c r="D303">
        <v>40</v>
      </c>
      <c r="E303">
        <v>1344</v>
      </c>
      <c r="F303">
        <v>65</v>
      </c>
      <c r="G303">
        <v>74</v>
      </c>
      <c r="H303">
        <v>4</v>
      </c>
      <c r="I303">
        <v>93</v>
      </c>
      <c r="J303">
        <v>101</v>
      </c>
      <c r="K303">
        <v>2</v>
      </c>
      <c r="L303">
        <v>121</v>
      </c>
      <c r="M303">
        <v>37</v>
      </c>
      <c r="N303">
        <v>141</v>
      </c>
      <c r="O303">
        <v>152</v>
      </c>
      <c r="P303">
        <v>2</v>
      </c>
      <c r="Q303">
        <v>172</v>
      </c>
      <c r="R303">
        <v>2</v>
      </c>
      <c r="S303">
        <v>191</v>
      </c>
      <c r="T303">
        <v>201</v>
      </c>
      <c r="U303">
        <v>2</v>
      </c>
      <c r="V303">
        <f t="shared" si="4"/>
        <v>1</v>
      </c>
    </row>
    <row r="304" spans="1:22">
      <c r="A304" s="1">
        <v>11</v>
      </c>
      <c r="B304">
        <v>10</v>
      </c>
      <c r="C304">
        <v>34</v>
      </c>
      <c r="D304">
        <v>40</v>
      </c>
      <c r="E304">
        <v>1038</v>
      </c>
      <c r="F304">
        <v>61</v>
      </c>
      <c r="G304">
        <v>74</v>
      </c>
      <c r="H304">
        <v>4</v>
      </c>
      <c r="I304">
        <v>93</v>
      </c>
      <c r="J304">
        <v>102</v>
      </c>
      <c r="K304">
        <v>3</v>
      </c>
      <c r="L304">
        <v>122</v>
      </c>
      <c r="M304">
        <v>49</v>
      </c>
      <c r="N304">
        <v>143</v>
      </c>
      <c r="O304">
        <v>152</v>
      </c>
      <c r="P304">
        <v>2</v>
      </c>
      <c r="Q304">
        <v>173</v>
      </c>
      <c r="R304">
        <v>1</v>
      </c>
      <c r="S304">
        <v>192</v>
      </c>
      <c r="T304">
        <v>201</v>
      </c>
      <c r="U304">
        <v>1</v>
      </c>
      <c r="V304">
        <f t="shared" si="4"/>
        <v>0</v>
      </c>
    </row>
    <row r="305" spans="1:22">
      <c r="A305" s="1">
        <v>14</v>
      </c>
      <c r="B305">
        <v>48</v>
      </c>
      <c r="C305">
        <v>34</v>
      </c>
      <c r="D305">
        <v>40</v>
      </c>
      <c r="E305">
        <v>10127</v>
      </c>
      <c r="F305">
        <v>63</v>
      </c>
      <c r="G305">
        <v>73</v>
      </c>
      <c r="H305">
        <v>2</v>
      </c>
      <c r="I305">
        <v>93</v>
      </c>
      <c r="J305">
        <v>101</v>
      </c>
      <c r="K305">
        <v>2</v>
      </c>
      <c r="L305">
        <v>124</v>
      </c>
      <c r="M305">
        <v>44</v>
      </c>
      <c r="N305">
        <v>141</v>
      </c>
      <c r="O305">
        <v>153</v>
      </c>
      <c r="P305">
        <v>1</v>
      </c>
      <c r="Q305">
        <v>173</v>
      </c>
      <c r="R305">
        <v>1</v>
      </c>
      <c r="S305">
        <v>191</v>
      </c>
      <c r="T305">
        <v>201</v>
      </c>
      <c r="U305">
        <v>2</v>
      </c>
      <c r="V305">
        <f t="shared" si="4"/>
        <v>1</v>
      </c>
    </row>
    <row r="306" spans="1:22">
      <c r="A306" s="1">
        <v>14</v>
      </c>
      <c r="B306">
        <v>6</v>
      </c>
      <c r="C306">
        <v>32</v>
      </c>
      <c r="D306">
        <v>42</v>
      </c>
      <c r="E306">
        <v>1543</v>
      </c>
      <c r="F306">
        <v>64</v>
      </c>
      <c r="G306">
        <v>73</v>
      </c>
      <c r="H306">
        <v>4</v>
      </c>
      <c r="I306">
        <v>91</v>
      </c>
      <c r="J306">
        <v>101</v>
      </c>
      <c r="K306">
        <v>2</v>
      </c>
      <c r="L306">
        <v>121</v>
      </c>
      <c r="M306">
        <v>33</v>
      </c>
      <c r="N306">
        <v>143</v>
      </c>
      <c r="O306">
        <v>152</v>
      </c>
      <c r="P306">
        <v>1</v>
      </c>
      <c r="Q306">
        <v>173</v>
      </c>
      <c r="R306">
        <v>1</v>
      </c>
      <c r="S306">
        <v>191</v>
      </c>
      <c r="T306">
        <v>201</v>
      </c>
      <c r="U306">
        <v>1</v>
      </c>
      <c r="V306">
        <f t="shared" si="4"/>
        <v>0</v>
      </c>
    </row>
    <row r="307" spans="1:22">
      <c r="A307" s="1">
        <v>14</v>
      </c>
      <c r="B307">
        <v>30</v>
      </c>
      <c r="C307">
        <v>32</v>
      </c>
      <c r="D307">
        <v>41</v>
      </c>
      <c r="E307">
        <v>4811</v>
      </c>
      <c r="F307">
        <v>65</v>
      </c>
      <c r="G307">
        <v>74</v>
      </c>
      <c r="H307">
        <v>2</v>
      </c>
      <c r="I307">
        <v>92</v>
      </c>
      <c r="J307">
        <v>101</v>
      </c>
      <c r="K307">
        <v>4</v>
      </c>
      <c r="L307">
        <v>122</v>
      </c>
      <c r="M307">
        <v>24</v>
      </c>
      <c r="N307">
        <v>142</v>
      </c>
      <c r="O307">
        <v>151</v>
      </c>
      <c r="P307">
        <v>1</v>
      </c>
      <c r="Q307">
        <v>172</v>
      </c>
      <c r="R307">
        <v>1</v>
      </c>
      <c r="S307">
        <v>191</v>
      </c>
      <c r="T307">
        <v>201</v>
      </c>
      <c r="U307">
        <v>1</v>
      </c>
      <c r="V307">
        <f t="shared" si="4"/>
        <v>0</v>
      </c>
    </row>
    <row r="308" spans="1:22">
      <c r="A308" s="1">
        <v>11</v>
      </c>
      <c r="B308">
        <v>12</v>
      </c>
      <c r="C308">
        <v>32</v>
      </c>
      <c r="D308">
        <v>43</v>
      </c>
      <c r="E308">
        <v>727</v>
      </c>
      <c r="F308">
        <v>62</v>
      </c>
      <c r="G308">
        <v>72</v>
      </c>
      <c r="H308">
        <v>4</v>
      </c>
      <c r="I308">
        <v>94</v>
      </c>
      <c r="J308">
        <v>101</v>
      </c>
      <c r="K308">
        <v>3</v>
      </c>
      <c r="L308">
        <v>124</v>
      </c>
      <c r="M308">
        <v>33</v>
      </c>
      <c r="N308">
        <v>143</v>
      </c>
      <c r="O308">
        <v>152</v>
      </c>
      <c r="P308">
        <v>1</v>
      </c>
      <c r="Q308">
        <v>172</v>
      </c>
      <c r="R308">
        <v>1</v>
      </c>
      <c r="S308">
        <v>192</v>
      </c>
      <c r="T308">
        <v>201</v>
      </c>
      <c r="U308">
        <v>2</v>
      </c>
      <c r="V308">
        <f t="shared" si="4"/>
        <v>1</v>
      </c>
    </row>
    <row r="309" spans="1:22">
      <c r="A309" s="1">
        <v>12</v>
      </c>
      <c r="B309">
        <v>8</v>
      </c>
      <c r="C309">
        <v>32</v>
      </c>
      <c r="D309">
        <v>42</v>
      </c>
      <c r="E309">
        <v>1237</v>
      </c>
      <c r="F309">
        <v>61</v>
      </c>
      <c r="G309">
        <v>73</v>
      </c>
      <c r="H309">
        <v>3</v>
      </c>
      <c r="I309">
        <v>92</v>
      </c>
      <c r="J309">
        <v>101</v>
      </c>
      <c r="K309">
        <v>4</v>
      </c>
      <c r="L309">
        <v>121</v>
      </c>
      <c r="M309">
        <v>24</v>
      </c>
      <c r="N309">
        <v>143</v>
      </c>
      <c r="O309">
        <v>152</v>
      </c>
      <c r="P309">
        <v>1</v>
      </c>
      <c r="Q309">
        <v>173</v>
      </c>
      <c r="R309">
        <v>1</v>
      </c>
      <c r="S309">
        <v>191</v>
      </c>
      <c r="T309">
        <v>201</v>
      </c>
      <c r="U309">
        <v>2</v>
      </c>
      <c r="V309">
        <f t="shared" si="4"/>
        <v>1</v>
      </c>
    </row>
    <row r="310" spans="1:22">
      <c r="A310" s="1">
        <v>12</v>
      </c>
      <c r="B310">
        <v>9</v>
      </c>
      <c r="C310">
        <v>32</v>
      </c>
      <c r="D310">
        <v>40</v>
      </c>
      <c r="E310">
        <v>276</v>
      </c>
      <c r="F310">
        <v>61</v>
      </c>
      <c r="G310">
        <v>73</v>
      </c>
      <c r="H310">
        <v>4</v>
      </c>
      <c r="I310">
        <v>94</v>
      </c>
      <c r="J310">
        <v>101</v>
      </c>
      <c r="K310">
        <v>4</v>
      </c>
      <c r="L310">
        <v>121</v>
      </c>
      <c r="M310">
        <v>22</v>
      </c>
      <c r="N310">
        <v>143</v>
      </c>
      <c r="O310">
        <v>151</v>
      </c>
      <c r="P310">
        <v>1</v>
      </c>
      <c r="Q310">
        <v>172</v>
      </c>
      <c r="R310">
        <v>1</v>
      </c>
      <c r="S310">
        <v>191</v>
      </c>
      <c r="T310">
        <v>201</v>
      </c>
      <c r="U310">
        <v>1</v>
      </c>
      <c r="V310">
        <f t="shared" si="4"/>
        <v>0</v>
      </c>
    </row>
    <row r="311" spans="1:22">
      <c r="A311" s="1">
        <v>12</v>
      </c>
      <c r="B311">
        <v>48</v>
      </c>
      <c r="C311">
        <v>32</v>
      </c>
      <c r="D311">
        <v>410</v>
      </c>
      <c r="E311">
        <v>5381</v>
      </c>
      <c r="F311">
        <v>65</v>
      </c>
      <c r="G311">
        <v>71</v>
      </c>
      <c r="H311">
        <v>3</v>
      </c>
      <c r="I311">
        <v>93</v>
      </c>
      <c r="J311">
        <v>101</v>
      </c>
      <c r="K311">
        <v>4</v>
      </c>
      <c r="L311">
        <v>124</v>
      </c>
      <c r="M311">
        <v>40</v>
      </c>
      <c r="N311">
        <v>141</v>
      </c>
      <c r="O311">
        <v>153</v>
      </c>
      <c r="P311">
        <v>1</v>
      </c>
      <c r="Q311">
        <v>171</v>
      </c>
      <c r="R311">
        <v>1</v>
      </c>
      <c r="S311">
        <v>192</v>
      </c>
      <c r="T311">
        <v>201</v>
      </c>
      <c r="U311">
        <v>1</v>
      </c>
      <c r="V311">
        <f t="shared" si="4"/>
        <v>0</v>
      </c>
    </row>
    <row r="312" spans="1:22">
      <c r="A312" s="1">
        <v>14</v>
      </c>
      <c r="B312">
        <v>24</v>
      </c>
      <c r="C312">
        <v>32</v>
      </c>
      <c r="D312">
        <v>42</v>
      </c>
      <c r="E312">
        <v>5511</v>
      </c>
      <c r="F312">
        <v>62</v>
      </c>
      <c r="G312">
        <v>73</v>
      </c>
      <c r="H312">
        <v>4</v>
      </c>
      <c r="I312">
        <v>93</v>
      </c>
      <c r="J312">
        <v>101</v>
      </c>
      <c r="K312">
        <v>1</v>
      </c>
      <c r="L312">
        <v>123</v>
      </c>
      <c r="M312">
        <v>25</v>
      </c>
      <c r="N312">
        <v>142</v>
      </c>
      <c r="O312">
        <v>152</v>
      </c>
      <c r="P312">
        <v>1</v>
      </c>
      <c r="Q312">
        <v>173</v>
      </c>
      <c r="R312">
        <v>1</v>
      </c>
      <c r="S312">
        <v>191</v>
      </c>
      <c r="T312">
        <v>201</v>
      </c>
      <c r="U312">
        <v>1</v>
      </c>
      <c r="V312">
        <f t="shared" si="4"/>
        <v>0</v>
      </c>
    </row>
    <row r="313" spans="1:22">
      <c r="A313" s="1">
        <v>13</v>
      </c>
      <c r="B313">
        <v>24</v>
      </c>
      <c r="C313">
        <v>32</v>
      </c>
      <c r="D313">
        <v>42</v>
      </c>
      <c r="E313">
        <v>3749</v>
      </c>
      <c r="F313">
        <v>61</v>
      </c>
      <c r="G313">
        <v>72</v>
      </c>
      <c r="H313">
        <v>2</v>
      </c>
      <c r="I313">
        <v>92</v>
      </c>
      <c r="J313">
        <v>101</v>
      </c>
      <c r="K313">
        <v>4</v>
      </c>
      <c r="L313">
        <v>123</v>
      </c>
      <c r="M313">
        <v>26</v>
      </c>
      <c r="N313">
        <v>143</v>
      </c>
      <c r="O313">
        <v>152</v>
      </c>
      <c r="P313">
        <v>1</v>
      </c>
      <c r="Q313">
        <v>173</v>
      </c>
      <c r="R313">
        <v>1</v>
      </c>
      <c r="S313">
        <v>191</v>
      </c>
      <c r="T313">
        <v>201</v>
      </c>
      <c r="U313">
        <v>1</v>
      </c>
      <c r="V313">
        <f t="shared" si="4"/>
        <v>0</v>
      </c>
    </row>
    <row r="314" spans="1:22">
      <c r="A314" s="1">
        <v>12</v>
      </c>
      <c r="B314">
        <v>12</v>
      </c>
      <c r="C314">
        <v>32</v>
      </c>
      <c r="D314">
        <v>40</v>
      </c>
      <c r="E314">
        <v>685</v>
      </c>
      <c r="F314">
        <v>61</v>
      </c>
      <c r="G314">
        <v>74</v>
      </c>
      <c r="H314">
        <v>2</v>
      </c>
      <c r="I314">
        <v>94</v>
      </c>
      <c r="J314">
        <v>101</v>
      </c>
      <c r="K314">
        <v>3</v>
      </c>
      <c r="L314">
        <v>123</v>
      </c>
      <c r="M314">
        <v>25</v>
      </c>
      <c r="N314">
        <v>141</v>
      </c>
      <c r="O314">
        <v>152</v>
      </c>
      <c r="P314">
        <v>1</v>
      </c>
      <c r="Q314">
        <v>172</v>
      </c>
      <c r="R314">
        <v>1</v>
      </c>
      <c r="S314">
        <v>191</v>
      </c>
      <c r="T314">
        <v>201</v>
      </c>
      <c r="U314">
        <v>2</v>
      </c>
      <c r="V314">
        <f t="shared" si="4"/>
        <v>1</v>
      </c>
    </row>
    <row r="315" spans="1:22">
      <c r="A315" s="1">
        <v>13</v>
      </c>
      <c r="B315">
        <v>4</v>
      </c>
      <c r="C315">
        <v>32</v>
      </c>
      <c r="D315">
        <v>40</v>
      </c>
      <c r="E315">
        <v>1494</v>
      </c>
      <c r="F315">
        <v>65</v>
      </c>
      <c r="G315">
        <v>72</v>
      </c>
      <c r="H315">
        <v>1</v>
      </c>
      <c r="I315">
        <v>93</v>
      </c>
      <c r="J315">
        <v>101</v>
      </c>
      <c r="K315">
        <v>2</v>
      </c>
      <c r="L315">
        <v>121</v>
      </c>
      <c r="M315">
        <v>29</v>
      </c>
      <c r="N315">
        <v>143</v>
      </c>
      <c r="O315">
        <v>152</v>
      </c>
      <c r="P315">
        <v>1</v>
      </c>
      <c r="Q315">
        <v>172</v>
      </c>
      <c r="R315">
        <v>2</v>
      </c>
      <c r="S315">
        <v>191</v>
      </c>
      <c r="T315">
        <v>202</v>
      </c>
      <c r="U315">
        <v>1</v>
      </c>
      <c r="V315">
        <f t="shared" si="4"/>
        <v>0</v>
      </c>
    </row>
    <row r="316" spans="1:22">
      <c r="A316" s="1">
        <v>11</v>
      </c>
      <c r="B316">
        <v>36</v>
      </c>
      <c r="C316">
        <v>31</v>
      </c>
      <c r="D316">
        <v>42</v>
      </c>
      <c r="E316">
        <v>2746</v>
      </c>
      <c r="F316">
        <v>61</v>
      </c>
      <c r="G316">
        <v>75</v>
      </c>
      <c r="H316">
        <v>4</v>
      </c>
      <c r="I316">
        <v>93</v>
      </c>
      <c r="J316">
        <v>101</v>
      </c>
      <c r="K316">
        <v>4</v>
      </c>
      <c r="L316">
        <v>123</v>
      </c>
      <c r="M316">
        <v>31</v>
      </c>
      <c r="N316">
        <v>141</v>
      </c>
      <c r="O316">
        <v>152</v>
      </c>
      <c r="P316">
        <v>1</v>
      </c>
      <c r="Q316">
        <v>173</v>
      </c>
      <c r="R316">
        <v>1</v>
      </c>
      <c r="S316">
        <v>191</v>
      </c>
      <c r="T316">
        <v>201</v>
      </c>
      <c r="U316">
        <v>2</v>
      </c>
      <c r="V316">
        <f t="shared" si="4"/>
        <v>1</v>
      </c>
    </row>
    <row r="317" spans="1:22">
      <c r="A317" s="1">
        <v>11</v>
      </c>
      <c r="B317">
        <v>12</v>
      </c>
      <c r="C317">
        <v>32</v>
      </c>
      <c r="D317">
        <v>42</v>
      </c>
      <c r="E317">
        <v>708</v>
      </c>
      <c r="F317">
        <v>61</v>
      </c>
      <c r="G317">
        <v>73</v>
      </c>
      <c r="H317">
        <v>2</v>
      </c>
      <c r="I317">
        <v>93</v>
      </c>
      <c r="J317">
        <v>103</v>
      </c>
      <c r="K317">
        <v>3</v>
      </c>
      <c r="L317">
        <v>122</v>
      </c>
      <c r="M317">
        <v>38</v>
      </c>
      <c r="N317">
        <v>143</v>
      </c>
      <c r="O317">
        <v>152</v>
      </c>
      <c r="P317">
        <v>1</v>
      </c>
      <c r="Q317">
        <v>172</v>
      </c>
      <c r="R317">
        <v>2</v>
      </c>
      <c r="S317">
        <v>191</v>
      </c>
      <c r="T317">
        <v>201</v>
      </c>
      <c r="U317">
        <v>1</v>
      </c>
      <c r="V317">
        <f t="shared" si="4"/>
        <v>0</v>
      </c>
    </row>
    <row r="318" spans="1:22">
      <c r="A318" s="1">
        <v>12</v>
      </c>
      <c r="B318">
        <v>24</v>
      </c>
      <c r="C318">
        <v>32</v>
      </c>
      <c r="D318">
        <v>42</v>
      </c>
      <c r="E318">
        <v>4351</v>
      </c>
      <c r="F318">
        <v>65</v>
      </c>
      <c r="G318">
        <v>73</v>
      </c>
      <c r="H318">
        <v>1</v>
      </c>
      <c r="I318">
        <v>92</v>
      </c>
      <c r="J318">
        <v>101</v>
      </c>
      <c r="K318">
        <v>4</v>
      </c>
      <c r="L318">
        <v>122</v>
      </c>
      <c r="M318">
        <v>48</v>
      </c>
      <c r="N318">
        <v>143</v>
      </c>
      <c r="O318">
        <v>152</v>
      </c>
      <c r="P318">
        <v>1</v>
      </c>
      <c r="Q318">
        <v>172</v>
      </c>
      <c r="R318">
        <v>1</v>
      </c>
      <c r="S318">
        <v>192</v>
      </c>
      <c r="T318">
        <v>201</v>
      </c>
      <c r="U318">
        <v>1</v>
      </c>
      <c r="V318">
        <f t="shared" si="4"/>
        <v>0</v>
      </c>
    </row>
    <row r="319" spans="1:22">
      <c r="A319" s="1">
        <v>14</v>
      </c>
      <c r="B319">
        <v>12</v>
      </c>
      <c r="C319">
        <v>34</v>
      </c>
      <c r="D319">
        <v>46</v>
      </c>
      <c r="E319">
        <v>701</v>
      </c>
      <c r="F319">
        <v>61</v>
      </c>
      <c r="G319">
        <v>73</v>
      </c>
      <c r="H319">
        <v>4</v>
      </c>
      <c r="I319">
        <v>93</v>
      </c>
      <c r="J319">
        <v>101</v>
      </c>
      <c r="K319">
        <v>2</v>
      </c>
      <c r="L319">
        <v>123</v>
      </c>
      <c r="M319">
        <v>32</v>
      </c>
      <c r="N319">
        <v>143</v>
      </c>
      <c r="O319">
        <v>152</v>
      </c>
      <c r="P319">
        <v>2</v>
      </c>
      <c r="Q319">
        <v>173</v>
      </c>
      <c r="R319">
        <v>1</v>
      </c>
      <c r="S319">
        <v>191</v>
      </c>
      <c r="T319">
        <v>201</v>
      </c>
      <c r="U319">
        <v>1</v>
      </c>
      <c r="V319">
        <f t="shared" si="4"/>
        <v>0</v>
      </c>
    </row>
    <row r="320" spans="1:22">
      <c r="A320" s="1">
        <v>11</v>
      </c>
      <c r="B320">
        <v>15</v>
      </c>
      <c r="C320">
        <v>33</v>
      </c>
      <c r="D320">
        <v>42</v>
      </c>
      <c r="E320">
        <v>3643</v>
      </c>
      <c r="F320">
        <v>61</v>
      </c>
      <c r="G320">
        <v>75</v>
      </c>
      <c r="H320">
        <v>1</v>
      </c>
      <c r="I320">
        <v>92</v>
      </c>
      <c r="J320">
        <v>101</v>
      </c>
      <c r="K320">
        <v>4</v>
      </c>
      <c r="L320">
        <v>122</v>
      </c>
      <c r="M320">
        <v>27</v>
      </c>
      <c r="N320">
        <v>143</v>
      </c>
      <c r="O320">
        <v>152</v>
      </c>
      <c r="P320">
        <v>2</v>
      </c>
      <c r="Q320">
        <v>172</v>
      </c>
      <c r="R320">
        <v>1</v>
      </c>
      <c r="S320">
        <v>191</v>
      </c>
      <c r="T320">
        <v>201</v>
      </c>
      <c r="U320">
        <v>1</v>
      </c>
      <c r="V320">
        <f t="shared" si="4"/>
        <v>0</v>
      </c>
    </row>
    <row r="321" spans="1:22">
      <c r="A321" s="1">
        <v>12</v>
      </c>
      <c r="B321">
        <v>30</v>
      </c>
      <c r="C321">
        <v>34</v>
      </c>
      <c r="D321">
        <v>40</v>
      </c>
      <c r="E321">
        <v>4249</v>
      </c>
      <c r="F321">
        <v>61</v>
      </c>
      <c r="G321">
        <v>71</v>
      </c>
      <c r="H321">
        <v>4</v>
      </c>
      <c r="I321">
        <v>94</v>
      </c>
      <c r="J321">
        <v>101</v>
      </c>
      <c r="K321">
        <v>2</v>
      </c>
      <c r="L321">
        <v>123</v>
      </c>
      <c r="M321">
        <v>28</v>
      </c>
      <c r="N321">
        <v>143</v>
      </c>
      <c r="O321">
        <v>152</v>
      </c>
      <c r="P321">
        <v>2</v>
      </c>
      <c r="Q321">
        <v>174</v>
      </c>
      <c r="R321">
        <v>1</v>
      </c>
      <c r="S321">
        <v>191</v>
      </c>
      <c r="T321">
        <v>201</v>
      </c>
      <c r="U321">
        <v>2</v>
      </c>
      <c r="V321">
        <f t="shared" si="4"/>
        <v>1</v>
      </c>
    </row>
    <row r="322" spans="1:22">
      <c r="A322" s="1">
        <v>11</v>
      </c>
      <c r="B322">
        <v>24</v>
      </c>
      <c r="C322">
        <v>32</v>
      </c>
      <c r="D322">
        <v>43</v>
      </c>
      <c r="E322">
        <v>1938</v>
      </c>
      <c r="F322">
        <v>61</v>
      </c>
      <c r="G322">
        <v>72</v>
      </c>
      <c r="H322">
        <v>4</v>
      </c>
      <c r="I322">
        <v>91</v>
      </c>
      <c r="J322">
        <v>101</v>
      </c>
      <c r="K322">
        <v>3</v>
      </c>
      <c r="L322">
        <v>122</v>
      </c>
      <c r="M322">
        <v>32</v>
      </c>
      <c r="N322">
        <v>143</v>
      </c>
      <c r="O322">
        <v>152</v>
      </c>
      <c r="P322">
        <v>1</v>
      </c>
      <c r="Q322">
        <v>173</v>
      </c>
      <c r="R322">
        <v>1</v>
      </c>
      <c r="S322">
        <v>191</v>
      </c>
      <c r="T322">
        <v>201</v>
      </c>
      <c r="U322">
        <v>2</v>
      </c>
      <c r="V322">
        <f t="shared" ref="V322:V385" si="5">U322-1</f>
        <v>1</v>
      </c>
    </row>
    <row r="323" spans="1:22">
      <c r="A323" s="1">
        <v>11</v>
      </c>
      <c r="B323">
        <v>24</v>
      </c>
      <c r="C323">
        <v>32</v>
      </c>
      <c r="D323">
        <v>41</v>
      </c>
      <c r="E323">
        <v>2910</v>
      </c>
      <c r="F323">
        <v>61</v>
      </c>
      <c r="G323">
        <v>74</v>
      </c>
      <c r="H323">
        <v>2</v>
      </c>
      <c r="I323">
        <v>93</v>
      </c>
      <c r="J323">
        <v>101</v>
      </c>
      <c r="K323">
        <v>1</v>
      </c>
      <c r="L323">
        <v>124</v>
      </c>
      <c r="M323">
        <v>34</v>
      </c>
      <c r="N323">
        <v>143</v>
      </c>
      <c r="O323">
        <v>153</v>
      </c>
      <c r="P323">
        <v>1</v>
      </c>
      <c r="Q323">
        <v>174</v>
      </c>
      <c r="R323">
        <v>1</v>
      </c>
      <c r="S323">
        <v>192</v>
      </c>
      <c r="T323">
        <v>201</v>
      </c>
      <c r="U323">
        <v>1</v>
      </c>
      <c r="V323">
        <f t="shared" si="5"/>
        <v>0</v>
      </c>
    </row>
    <row r="324" spans="1:22">
      <c r="A324" s="1">
        <v>11</v>
      </c>
      <c r="B324">
        <v>18</v>
      </c>
      <c r="C324">
        <v>32</v>
      </c>
      <c r="D324">
        <v>42</v>
      </c>
      <c r="E324">
        <v>2659</v>
      </c>
      <c r="F324">
        <v>64</v>
      </c>
      <c r="G324">
        <v>73</v>
      </c>
      <c r="H324">
        <v>4</v>
      </c>
      <c r="I324">
        <v>93</v>
      </c>
      <c r="J324">
        <v>101</v>
      </c>
      <c r="K324">
        <v>2</v>
      </c>
      <c r="L324">
        <v>123</v>
      </c>
      <c r="M324">
        <v>28</v>
      </c>
      <c r="N324">
        <v>143</v>
      </c>
      <c r="O324">
        <v>152</v>
      </c>
      <c r="P324">
        <v>1</v>
      </c>
      <c r="Q324">
        <v>173</v>
      </c>
      <c r="R324">
        <v>1</v>
      </c>
      <c r="S324">
        <v>191</v>
      </c>
      <c r="T324">
        <v>201</v>
      </c>
      <c r="U324">
        <v>1</v>
      </c>
      <c r="V324">
        <f t="shared" si="5"/>
        <v>0</v>
      </c>
    </row>
    <row r="325" spans="1:22">
      <c r="A325" s="1">
        <v>14</v>
      </c>
      <c r="B325">
        <v>18</v>
      </c>
      <c r="C325">
        <v>34</v>
      </c>
      <c r="D325">
        <v>40</v>
      </c>
      <c r="E325">
        <v>1028</v>
      </c>
      <c r="F325">
        <v>61</v>
      </c>
      <c r="G325">
        <v>73</v>
      </c>
      <c r="H325">
        <v>4</v>
      </c>
      <c r="I325">
        <v>92</v>
      </c>
      <c r="J325">
        <v>101</v>
      </c>
      <c r="K325">
        <v>3</v>
      </c>
      <c r="L325">
        <v>121</v>
      </c>
      <c r="M325">
        <v>36</v>
      </c>
      <c r="N325">
        <v>143</v>
      </c>
      <c r="O325">
        <v>152</v>
      </c>
      <c r="P325">
        <v>2</v>
      </c>
      <c r="Q325">
        <v>173</v>
      </c>
      <c r="R325">
        <v>1</v>
      </c>
      <c r="S325">
        <v>191</v>
      </c>
      <c r="T325">
        <v>201</v>
      </c>
      <c r="U325">
        <v>1</v>
      </c>
      <c r="V325">
        <f t="shared" si="5"/>
        <v>0</v>
      </c>
    </row>
    <row r="326" spans="1:22">
      <c r="A326" s="1">
        <v>11</v>
      </c>
      <c r="B326">
        <v>8</v>
      </c>
      <c r="C326">
        <v>34</v>
      </c>
      <c r="D326">
        <v>40</v>
      </c>
      <c r="E326">
        <v>3398</v>
      </c>
      <c r="F326">
        <v>61</v>
      </c>
      <c r="G326">
        <v>74</v>
      </c>
      <c r="H326">
        <v>1</v>
      </c>
      <c r="I326">
        <v>93</v>
      </c>
      <c r="J326">
        <v>101</v>
      </c>
      <c r="K326">
        <v>4</v>
      </c>
      <c r="L326">
        <v>121</v>
      </c>
      <c r="M326">
        <v>39</v>
      </c>
      <c r="N326">
        <v>143</v>
      </c>
      <c r="O326">
        <v>152</v>
      </c>
      <c r="P326">
        <v>2</v>
      </c>
      <c r="Q326">
        <v>172</v>
      </c>
      <c r="R326">
        <v>1</v>
      </c>
      <c r="S326">
        <v>191</v>
      </c>
      <c r="T326">
        <v>202</v>
      </c>
      <c r="U326">
        <v>1</v>
      </c>
      <c r="V326">
        <f t="shared" si="5"/>
        <v>0</v>
      </c>
    </row>
    <row r="327" spans="1:22">
      <c r="A327" s="1">
        <v>14</v>
      </c>
      <c r="B327">
        <v>12</v>
      </c>
      <c r="C327">
        <v>34</v>
      </c>
      <c r="D327">
        <v>42</v>
      </c>
      <c r="E327">
        <v>5801</v>
      </c>
      <c r="F327">
        <v>65</v>
      </c>
      <c r="G327">
        <v>75</v>
      </c>
      <c r="H327">
        <v>2</v>
      </c>
      <c r="I327">
        <v>93</v>
      </c>
      <c r="J327">
        <v>101</v>
      </c>
      <c r="K327">
        <v>4</v>
      </c>
      <c r="L327">
        <v>122</v>
      </c>
      <c r="M327">
        <v>49</v>
      </c>
      <c r="N327">
        <v>143</v>
      </c>
      <c r="O327">
        <v>151</v>
      </c>
      <c r="P327">
        <v>1</v>
      </c>
      <c r="Q327">
        <v>173</v>
      </c>
      <c r="R327">
        <v>1</v>
      </c>
      <c r="S327">
        <v>192</v>
      </c>
      <c r="T327">
        <v>201</v>
      </c>
      <c r="U327">
        <v>1</v>
      </c>
      <c r="V327">
        <f t="shared" si="5"/>
        <v>0</v>
      </c>
    </row>
    <row r="328" spans="1:22">
      <c r="A328" s="1">
        <v>14</v>
      </c>
      <c r="B328">
        <v>24</v>
      </c>
      <c r="C328">
        <v>32</v>
      </c>
      <c r="D328">
        <v>40</v>
      </c>
      <c r="E328">
        <v>1525</v>
      </c>
      <c r="F328">
        <v>64</v>
      </c>
      <c r="G328">
        <v>74</v>
      </c>
      <c r="H328">
        <v>4</v>
      </c>
      <c r="I328">
        <v>92</v>
      </c>
      <c r="J328">
        <v>101</v>
      </c>
      <c r="K328">
        <v>3</v>
      </c>
      <c r="L328">
        <v>123</v>
      </c>
      <c r="M328">
        <v>34</v>
      </c>
      <c r="N328">
        <v>143</v>
      </c>
      <c r="O328">
        <v>152</v>
      </c>
      <c r="P328">
        <v>1</v>
      </c>
      <c r="Q328">
        <v>173</v>
      </c>
      <c r="R328">
        <v>2</v>
      </c>
      <c r="S328">
        <v>192</v>
      </c>
      <c r="T328">
        <v>201</v>
      </c>
      <c r="U328">
        <v>1</v>
      </c>
      <c r="V328">
        <f t="shared" si="5"/>
        <v>0</v>
      </c>
    </row>
    <row r="329" spans="1:22">
      <c r="A329" s="1">
        <v>13</v>
      </c>
      <c r="B329">
        <v>36</v>
      </c>
      <c r="C329">
        <v>32</v>
      </c>
      <c r="D329">
        <v>43</v>
      </c>
      <c r="E329">
        <v>4473</v>
      </c>
      <c r="F329">
        <v>61</v>
      </c>
      <c r="G329">
        <v>75</v>
      </c>
      <c r="H329">
        <v>4</v>
      </c>
      <c r="I329">
        <v>93</v>
      </c>
      <c r="J329">
        <v>101</v>
      </c>
      <c r="K329">
        <v>2</v>
      </c>
      <c r="L329">
        <v>123</v>
      </c>
      <c r="M329">
        <v>31</v>
      </c>
      <c r="N329">
        <v>143</v>
      </c>
      <c r="O329">
        <v>152</v>
      </c>
      <c r="P329">
        <v>1</v>
      </c>
      <c r="Q329">
        <v>173</v>
      </c>
      <c r="R329">
        <v>1</v>
      </c>
      <c r="S329">
        <v>191</v>
      </c>
      <c r="T329">
        <v>201</v>
      </c>
      <c r="U329">
        <v>1</v>
      </c>
      <c r="V329">
        <f t="shared" si="5"/>
        <v>0</v>
      </c>
    </row>
    <row r="330" spans="1:22">
      <c r="A330" s="1">
        <v>12</v>
      </c>
      <c r="B330">
        <v>6</v>
      </c>
      <c r="C330">
        <v>32</v>
      </c>
      <c r="D330">
        <v>43</v>
      </c>
      <c r="E330">
        <v>1068</v>
      </c>
      <c r="F330">
        <v>61</v>
      </c>
      <c r="G330">
        <v>75</v>
      </c>
      <c r="H330">
        <v>4</v>
      </c>
      <c r="I330">
        <v>93</v>
      </c>
      <c r="J330">
        <v>101</v>
      </c>
      <c r="K330">
        <v>4</v>
      </c>
      <c r="L330">
        <v>123</v>
      </c>
      <c r="M330">
        <v>28</v>
      </c>
      <c r="N330">
        <v>143</v>
      </c>
      <c r="O330">
        <v>152</v>
      </c>
      <c r="P330">
        <v>1</v>
      </c>
      <c r="Q330">
        <v>173</v>
      </c>
      <c r="R330">
        <v>2</v>
      </c>
      <c r="S330">
        <v>191</v>
      </c>
      <c r="T330">
        <v>201</v>
      </c>
      <c r="U330">
        <v>1</v>
      </c>
      <c r="V330">
        <f t="shared" si="5"/>
        <v>0</v>
      </c>
    </row>
    <row r="331" spans="1:22">
      <c r="A331" s="1">
        <v>11</v>
      </c>
      <c r="B331">
        <v>24</v>
      </c>
      <c r="C331">
        <v>34</v>
      </c>
      <c r="D331">
        <v>41</v>
      </c>
      <c r="E331">
        <v>6615</v>
      </c>
      <c r="F331">
        <v>61</v>
      </c>
      <c r="G331">
        <v>71</v>
      </c>
      <c r="H331">
        <v>2</v>
      </c>
      <c r="I331">
        <v>93</v>
      </c>
      <c r="J331">
        <v>101</v>
      </c>
      <c r="K331">
        <v>4</v>
      </c>
      <c r="L331">
        <v>124</v>
      </c>
      <c r="M331">
        <v>75</v>
      </c>
      <c r="N331">
        <v>143</v>
      </c>
      <c r="O331">
        <v>153</v>
      </c>
      <c r="P331">
        <v>2</v>
      </c>
      <c r="Q331">
        <v>174</v>
      </c>
      <c r="R331">
        <v>1</v>
      </c>
      <c r="S331">
        <v>192</v>
      </c>
      <c r="T331">
        <v>201</v>
      </c>
      <c r="U331">
        <v>1</v>
      </c>
      <c r="V331">
        <f t="shared" si="5"/>
        <v>0</v>
      </c>
    </row>
    <row r="332" spans="1:22">
      <c r="A332" s="1">
        <v>14</v>
      </c>
      <c r="B332">
        <v>18</v>
      </c>
      <c r="C332">
        <v>34</v>
      </c>
      <c r="D332">
        <v>46</v>
      </c>
      <c r="E332">
        <v>1864</v>
      </c>
      <c r="F332">
        <v>62</v>
      </c>
      <c r="G332">
        <v>73</v>
      </c>
      <c r="H332">
        <v>4</v>
      </c>
      <c r="I332">
        <v>92</v>
      </c>
      <c r="J332">
        <v>101</v>
      </c>
      <c r="K332">
        <v>2</v>
      </c>
      <c r="L332">
        <v>121</v>
      </c>
      <c r="M332">
        <v>30</v>
      </c>
      <c r="N332">
        <v>143</v>
      </c>
      <c r="O332">
        <v>152</v>
      </c>
      <c r="P332">
        <v>2</v>
      </c>
      <c r="Q332">
        <v>173</v>
      </c>
      <c r="R332">
        <v>1</v>
      </c>
      <c r="S332">
        <v>191</v>
      </c>
      <c r="T332">
        <v>201</v>
      </c>
      <c r="U332">
        <v>2</v>
      </c>
      <c r="V332">
        <f t="shared" si="5"/>
        <v>1</v>
      </c>
    </row>
    <row r="333" spans="1:22">
      <c r="A333" s="1">
        <v>12</v>
      </c>
      <c r="B333">
        <v>60</v>
      </c>
      <c r="C333">
        <v>32</v>
      </c>
      <c r="D333">
        <v>40</v>
      </c>
      <c r="E333">
        <v>7408</v>
      </c>
      <c r="F333">
        <v>62</v>
      </c>
      <c r="G333">
        <v>72</v>
      </c>
      <c r="H333">
        <v>4</v>
      </c>
      <c r="I333">
        <v>92</v>
      </c>
      <c r="J333">
        <v>101</v>
      </c>
      <c r="K333">
        <v>2</v>
      </c>
      <c r="L333">
        <v>122</v>
      </c>
      <c r="M333">
        <v>24</v>
      </c>
      <c r="N333">
        <v>143</v>
      </c>
      <c r="O333">
        <v>152</v>
      </c>
      <c r="P333">
        <v>1</v>
      </c>
      <c r="Q333">
        <v>174</v>
      </c>
      <c r="R333">
        <v>1</v>
      </c>
      <c r="S333">
        <v>191</v>
      </c>
      <c r="T333">
        <v>201</v>
      </c>
      <c r="U333">
        <v>2</v>
      </c>
      <c r="V333">
        <f t="shared" si="5"/>
        <v>1</v>
      </c>
    </row>
    <row r="334" spans="1:22">
      <c r="A334" s="1">
        <v>14</v>
      </c>
      <c r="B334">
        <v>48</v>
      </c>
      <c r="C334">
        <v>34</v>
      </c>
      <c r="D334">
        <v>41</v>
      </c>
      <c r="E334">
        <v>11590</v>
      </c>
      <c r="F334">
        <v>62</v>
      </c>
      <c r="G334">
        <v>73</v>
      </c>
      <c r="H334">
        <v>2</v>
      </c>
      <c r="I334">
        <v>92</v>
      </c>
      <c r="J334">
        <v>101</v>
      </c>
      <c r="K334">
        <v>4</v>
      </c>
      <c r="L334">
        <v>123</v>
      </c>
      <c r="M334">
        <v>24</v>
      </c>
      <c r="N334">
        <v>141</v>
      </c>
      <c r="O334">
        <v>151</v>
      </c>
      <c r="P334">
        <v>2</v>
      </c>
      <c r="Q334">
        <v>172</v>
      </c>
      <c r="R334">
        <v>1</v>
      </c>
      <c r="S334">
        <v>191</v>
      </c>
      <c r="T334">
        <v>201</v>
      </c>
      <c r="U334">
        <v>2</v>
      </c>
      <c r="V334">
        <f t="shared" si="5"/>
        <v>1</v>
      </c>
    </row>
    <row r="335" spans="1:22">
      <c r="A335" s="1">
        <v>11</v>
      </c>
      <c r="B335">
        <v>24</v>
      </c>
      <c r="C335">
        <v>30</v>
      </c>
      <c r="D335">
        <v>42</v>
      </c>
      <c r="E335">
        <v>4110</v>
      </c>
      <c r="F335">
        <v>61</v>
      </c>
      <c r="G335">
        <v>75</v>
      </c>
      <c r="H335">
        <v>3</v>
      </c>
      <c r="I335">
        <v>93</v>
      </c>
      <c r="J335">
        <v>101</v>
      </c>
      <c r="K335">
        <v>4</v>
      </c>
      <c r="L335">
        <v>124</v>
      </c>
      <c r="M335">
        <v>23</v>
      </c>
      <c r="N335">
        <v>141</v>
      </c>
      <c r="O335">
        <v>151</v>
      </c>
      <c r="P335">
        <v>2</v>
      </c>
      <c r="Q335">
        <v>173</v>
      </c>
      <c r="R335">
        <v>2</v>
      </c>
      <c r="S335">
        <v>191</v>
      </c>
      <c r="T335">
        <v>201</v>
      </c>
      <c r="U335">
        <v>2</v>
      </c>
      <c r="V335">
        <f t="shared" si="5"/>
        <v>1</v>
      </c>
    </row>
    <row r="336" spans="1:22">
      <c r="A336" s="1">
        <v>11</v>
      </c>
      <c r="B336">
        <v>6</v>
      </c>
      <c r="C336">
        <v>34</v>
      </c>
      <c r="D336">
        <v>42</v>
      </c>
      <c r="E336">
        <v>3384</v>
      </c>
      <c r="F336">
        <v>61</v>
      </c>
      <c r="G336">
        <v>73</v>
      </c>
      <c r="H336">
        <v>1</v>
      </c>
      <c r="I336">
        <v>91</v>
      </c>
      <c r="J336">
        <v>101</v>
      </c>
      <c r="K336">
        <v>4</v>
      </c>
      <c r="L336">
        <v>121</v>
      </c>
      <c r="M336">
        <v>44</v>
      </c>
      <c r="N336">
        <v>143</v>
      </c>
      <c r="O336">
        <v>151</v>
      </c>
      <c r="P336">
        <v>1</v>
      </c>
      <c r="Q336">
        <v>174</v>
      </c>
      <c r="R336">
        <v>1</v>
      </c>
      <c r="S336">
        <v>192</v>
      </c>
      <c r="T336">
        <v>201</v>
      </c>
      <c r="U336">
        <v>2</v>
      </c>
      <c r="V336">
        <f t="shared" si="5"/>
        <v>1</v>
      </c>
    </row>
    <row r="337" spans="1:22">
      <c r="A337" s="1">
        <v>12</v>
      </c>
      <c r="B337">
        <v>13</v>
      </c>
      <c r="C337">
        <v>32</v>
      </c>
      <c r="D337">
        <v>43</v>
      </c>
      <c r="E337">
        <v>2101</v>
      </c>
      <c r="F337">
        <v>61</v>
      </c>
      <c r="G337">
        <v>72</v>
      </c>
      <c r="H337">
        <v>2</v>
      </c>
      <c r="I337">
        <v>92</v>
      </c>
      <c r="J337">
        <v>103</v>
      </c>
      <c r="K337">
        <v>4</v>
      </c>
      <c r="L337">
        <v>122</v>
      </c>
      <c r="M337">
        <v>23</v>
      </c>
      <c r="N337">
        <v>143</v>
      </c>
      <c r="O337">
        <v>152</v>
      </c>
      <c r="P337">
        <v>1</v>
      </c>
      <c r="Q337">
        <v>172</v>
      </c>
      <c r="R337">
        <v>1</v>
      </c>
      <c r="S337">
        <v>191</v>
      </c>
      <c r="T337">
        <v>201</v>
      </c>
      <c r="U337">
        <v>1</v>
      </c>
      <c r="V337">
        <f t="shared" si="5"/>
        <v>0</v>
      </c>
    </row>
    <row r="338" spans="1:22">
      <c r="A338" s="1">
        <v>11</v>
      </c>
      <c r="B338">
        <v>15</v>
      </c>
      <c r="C338">
        <v>32</v>
      </c>
      <c r="D338">
        <v>44</v>
      </c>
      <c r="E338">
        <v>1275</v>
      </c>
      <c r="F338">
        <v>65</v>
      </c>
      <c r="G338">
        <v>73</v>
      </c>
      <c r="H338">
        <v>4</v>
      </c>
      <c r="I338">
        <v>92</v>
      </c>
      <c r="J338">
        <v>101</v>
      </c>
      <c r="K338">
        <v>2</v>
      </c>
      <c r="L338">
        <v>123</v>
      </c>
      <c r="M338">
        <v>24</v>
      </c>
      <c r="N338">
        <v>143</v>
      </c>
      <c r="O338">
        <v>151</v>
      </c>
      <c r="P338">
        <v>1</v>
      </c>
      <c r="Q338">
        <v>173</v>
      </c>
      <c r="R338">
        <v>1</v>
      </c>
      <c r="S338">
        <v>191</v>
      </c>
      <c r="T338">
        <v>201</v>
      </c>
      <c r="U338">
        <v>2</v>
      </c>
      <c r="V338">
        <f t="shared" si="5"/>
        <v>1</v>
      </c>
    </row>
    <row r="339" spans="1:22">
      <c r="A339" s="1">
        <v>11</v>
      </c>
      <c r="B339">
        <v>24</v>
      </c>
      <c r="C339">
        <v>32</v>
      </c>
      <c r="D339">
        <v>42</v>
      </c>
      <c r="E339">
        <v>4169</v>
      </c>
      <c r="F339">
        <v>61</v>
      </c>
      <c r="G339">
        <v>73</v>
      </c>
      <c r="H339">
        <v>4</v>
      </c>
      <c r="I339">
        <v>93</v>
      </c>
      <c r="J339">
        <v>101</v>
      </c>
      <c r="K339">
        <v>4</v>
      </c>
      <c r="L339">
        <v>122</v>
      </c>
      <c r="M339">
        <v>28</v>
      </c>
      <c r="N339">
        <v>143</v>
      </c>
      <c r="O339">
        <v>152</v>
      </c>
      <c r="P339">
        <v>1</v>
      </c>
      <c r="Q339">
        <v>173</v>
      </c>
      <c r="R339">
        <v>1</v>
      </c>
      <c r="S339">
        <v>191</v>
      </c>
      <c r="T339">
        <v>201</v>
      </c>
      <c r="U339">
        <v>1</v>
      </c>
      <c r="V339">
        <f t="shared" si="5"/>
        <v>0</v>
      </c>
    </row>
    <row r="340" spans="1:22">
      <c r="A340" s="1">
        <v>12</v>
      </c>
      <c r="B340">
        <v>10</v>
      </c>
      <c r="C340">
        <v>32</v>
      </c>
      <c r="D340">
        <v>42</v>
      </c>
      <c r="E340">
        <v>1521</v>
      </c>
      <c r="F340">
        <v>61</v>
      </c>
      <c r="G340">
        <v>73</v>
      </c>
      <c r="H340">
        <v>4</v>
      </c>
      <c r="I340">
        <v>91</v>
      </c>
      <c r="J340">
        <v>101</v>
      </c>
      <c r="K340">
        <v>2</v>
      </c>
      <c r="L340">
        <v>123</v>
      </c>
      <c r="M340">
        <v>31</v>
      </c>
      <c r="N340">
        <v>143</v>
      </c>
      <c r="O340">
        <v>152</v>
      </c>
      <c r="P340">
        <v>1</v>
      </c>
      <c r="Q340">
        <v>172</v>
      </c>
      <c r="R340">
        <v>1</v>
      </c>
      <c r="S340">
        <v>191</v>
      </c>
      <c r="T340">
        <v>201</v>
      </c>
      <c r="U340">
        <v>1</v>
      </c>
      <c r="V340">
        <f t="shared" si="5"/>
        <v>0</v>
      </c>
    </row>
    <row r="341" spans="1:22">
      <c r="A341" s="1">
        <v>12</v>
      </c>
      <c r="B341">
        <v>24</v>
      </c>
      <c r="C341">
        <v>34</v>
      </c>
      <c r="D341">
        <v>46</v>
      </c>
      <c r="E341">
        <v>5743</v>
      </c>
      <c r="F341">
        <v>61</v>
      </c>
      <c r="G341">
        <v>72</v>
      </c>
      <c r="H341">
        <v>2</v>
      </c>
      <c r="I341">
        <v>92</v>
      </c>
      <c r="J341">
        <v>101</v>
      </c>
      <c r="K341">
        <v>4</v>
      </c>
      <c r="L341">
        <v>124</v>
      </c>
      <c r="M341">
        <v>24</v>
      </c>
      <c r="N341">
        <v>143</v>
      </c>
      <c r="O341">
        <v>153</v>
      </c>
      <c r="P341">
        <v>2</v>
      </c>
      <c r="Q341">
        <v>173</v>
      </c>
      <c r="R341">
        <v>1</v>
      </c>
      <c r="S341">
        <v>192</v>
      </c>
      <c r="T341">
        <v>201</v>
      </c>
      <c r="U341">
        <v>1</v>
      </c>
      <c r="V341">
        <f t="shared" si="5"/>
        <v>0</v>
      </c>
    </row>
    <row r="342" spans="1:22">
      <c r="A342" s="1">
        <v>11</v>
      </c>
      <c r="B342">
        <v>21</v>
      </c>
      <c r="C342">
        <v>32</v>
      </c>
      <c r="D342">
        <v>42</v>
      </c>
      <c r="E342">
        <v>3599</v>
      </c>
      <c r="F342">
        <v>61</v>
      </c>
      <c r="G342">
        <v>74</v>
      </c>
      <c r="H342">
        <v>1</v>
      </c>
      <c r="I342">
        <v>92</v>
      </c>
      <c r="J342">
        <v>101</v>
      </c>
      <c r="K342">
        <v>4</v>
      </c>
      <c r="L342">
        <v>123</v>
      </c>
      <c r="M342">
        <v>26</v>
      </c>
      <c r="N342">
        <v>143</v>
      </c>
      <c r="O342">
        <v>151</v>
      </c>
      <c r="P342">
        <v>1</v>
      </c>
      <c r="Q342">
        <v>172</v>
      </c>
      <c r="R342">
        <v>1</v>
      </c>
      <c r="S342">
        <v>191</v>
      </c>
      <c r="T342">
        <v>201</v>
      </c>
      <c r="U342">
        <v>1</v>
      </c>
      <c r="V342">
        <f t="shared" si="5"/>
        <v>0</v>
      </c>
    </row>
    <row r="343" spans="1:22">
      <c r="A343" s="1">
        <v>12</v>
      </c>
      <c r="B343">
        <v>18</v>
      </c>
      <c r="C343">
        <v>32</v>
      </c>
      <c r="D343">
        <v>43</v>
      </c>
      <c r="E343">
        <v>3213</v>
      </c>
      <c r="F343">
        <v>63</v>
      </c>
      <c r="G343">
        <v>72</v>
      </c>
      <c r="H343">
        <v>1</v>
      </c>
      <c r="I343">
        <v>94</v>
      </c>
      <c r="J343">
        <v>101</v>
      </c>
      <c r="K343">
        <v>3</v>
      </c>
      <c r="L343">
        <v>121</v>
      </c>
      <c r="M343">
        <v>25</v>
      </c>
      <c r="N343">
        <v>143</v>
      </c>
      <c r="O343">
        <v>151</v>
      </c>
      <c r="P343">
        <v>1</v>
      </c>
      <c r="Q343">
        <v>173</v>
      </c>
      <c r="R343">
        <v>1</v>
      </c>
      <c r="S343">
        <v>191</v>
      </c>
      <c r="T343">
        <v>201</v>
      </c>
      <c r="U343">
        <v>1</v>
      </c>
      <c r="V343">
        <f t="shared" si="5"/>
        <v>0</v>
      </c>
    </row>
    <row r="344" spans="1:22">
      <c r="A344" s="1">
        <v>12</v>
      </c>
      <c r="B344">
        <v>18</v>
      </c>
      <c r="C344">
        <v>32</v>
      </c>
      <c r="D344">
        <v>49</v>
      </c>
      <c r="E344">
        <v>4439</v>
      </c>
      <c r="F344">
        <v>61</v>
      </c>
      <c r="G344">
        <v>75</v>
      </c>
      <c r="H344">
        <v>1</v>
      </c>
      <c r="I344">
        <v>93</v>
      </c>
      <c r="J344">
        <v>102</v>
      </c>
      <c r="K344">
        <v>1</v>
      </c>
      <c r="L344">
        <v>121</v>
      </c>
      <c r="M344">
        <v>33</v>
      </c>
      <c r="N344">
        <v>141</v>
      </c>
      <c r="O344">
        <v>152</v>
      </c>
      <c r="P344">
        <v>1</v>
      </c>
      <c r="Q344">
        <v>174</v>
      </c>
      <c r="R344">
        <v>1</v>
      </c>
      <c r="S344">
        <v>192</v>
      </c>
      <c r="T344">
        <v>201</v>
      </c>
      <c r="U344">
        <v>1</v>
      </c>
      <c r="V344">
        <f t="shared" si="5"/>
        <v>0</v>
      </c>
    </row>
    <row r="345" spans="1:22">
      <c r="A345" s="1">
        <v>13</v>
      </c>
      <c r="B345">
        <v>10</v>
      </c>
      <c r="C345">
        <v>32</v>
      </c>
      <c r="D345">
        <v>40</v>
      </c>
      <c r="E345">
        <v>3949</v>
      </c>
      <c r="F345">
        <v>61</v>
      </c>
      <c r="G345">
        <v>72</v>
      </c>
      <c r="H345">
        <v>1</v>
      </c>
      <c r="I345">
        <v>93</v>
      </c>
      <c r="J345">
        <v>103</v>
      </c>
      <c r="K345">
        <v>1</v>
      </c>
      <c r="L345">
        <v>122</v>
      </c>
      <c r="M345">
        <v>37</v>
      </c>
      <c r="N345">
        <v>143</v>
      </c>
      <c r="O345">
        <v>152</v>
      </c>
      <c r="P345">
        <v>1</v>
      </c>
      <c r="Q345">
        <v>172</v>
      </c>
      <c r="R345">
        <v>2</v>
      </c>
      <c r="S345">
        <v>191</v>
      </c>
      <c r="T345">
        <v>201</v>
      </c>
      <c r="U345">
        <v>1</v>
      </c>
      <c r="V345">
        <f t="shared" si="5"/>
        <v>0</v>
      </c>
    </row>
    <row r="346" spans="1:22">
      <c r="A346" s="1">
        <v>14</v>
      </c>
      <c r="B346">
        <v>15</v>
      </c>
      <c r="C346">
        <v>34</v>
      </c>
      <c r="D346">
        <v>43</v>
      </c>
      <c r="E346">
        <v>1459</v>
      </c>
      <c r="F346">
        <v>61</v>
      </c>
      <c r="G346">
        <v>73</v>
      </c>
      <c r="H346">
        <v>4</v>
      </c>
      <c r="I346">
        <v>92</v>
      </c>
      <c r="J346">
        <v>101</v>
      </c>
      <c r="K346">
        <v>2</v>
      </c>
      <c r="L346">
        <v>123</v>
      </c>
      <c r="M346">
        <v>43</v>
      </c>
      <c r="N346">
        <v>143</v>
      </c>
      <c r="O346">
        <v>152</v>
      </c>
      <c r="P346">
        <v>1</v>
      </c>
      <c r="Q346">
        <v>172</v>
      </c>
      <c r="R346">
        <v>1</v>
      </c>
      <c r="S346">
        <v>191</v>
      </c>
      <c r="T346">
        <v>201</v>
      </c>
      <c r="U346">
        <v>1</v>
      </c>
      <c r="V346">
        <f t="shared" si="5"/>
        <v>0</v>
      </c>
    </row>
    <row r="347" spans="1:22">
      <c r="A347" s="1">
        <v>12</v>
      </c>
      <c r="B347">
        <v>13</v>
      </c>
      <c r="C347">
        <v>34</v>
      </c>
      <c r="D347">
        <v>43</v>
      </c>
      <c r="E347">
        <v>882</v>
      </c>
      <c r="F347">
        <v>61</v>
      </c>
      <c r="G347">
        <v>72</v>
      </c>
      <c r="H347">
        <v>4</v>
      </c>
      <c r="I347">
        <v>93</v>
      </c>
      <c r="J347">
        <v>103</v>
      </c>
      <c r="K347">
        <v>4</v>
      </c>
      <c r="L347">
        <v>121</v>
      </c>
      <c r="M347">
        <v>23</v>
      </c>
      <c r="N347">
        <v>143</v>
      </c>
      <c r="O347">
        <v>152</v>
      </c>
      <c r="P347">
        <v>2</v>
      </c>
      <c r="Q347">
        <v>173</v>
      </c>
      <c r="R347">
        <v>1</v>
      </c>
      <c r="S347">
        <v>191</v>
      </c>
      <c r="T347">
        <v>201</v>
      </c>
      <c r="U347">
        <v>1</v>
      </c>
      <c r="V347">
        <f t="shared" si="5"/>
        <v>0</v>
      </c>
    </row>
    <row r="348" spans="1:22">
      <c r="A348" s="1">
        <v>12</v>
      </c>
      <c r="B348">
        <v>24</v>
      </c>
      <c r="C348">
        <v>32</v>
      </c>
      <c r="D348">
        <v>43</v>
      </c>
      <c r="E348">
        <v>3758</v>
      </c>
      <c r="F348">
        <v>63</v>
      </c>
      <c r="G348">
        <v>71</v>
      </c>
      <c r="H348">
        <v>1</v>
      </c>
      <c r="I348">
        <v>92</v>
      </c>
      <c r="J348">
        <v>101</v>
      </c>
      <c r="K348">
        <v>4</v>
      </c>
      <c r="L348">
        <v>124</v>
      </c>
      <c r="M348">
        <v>23</v>
      </c>
      <c r="N348">
        <v>143</v>
      </c>
      <c r="O348">
        <v>151</v>
      </c>
      <c r="P348">
        <v>1</v>
      </c>
      <c r="Q348">
        <v>171</v>
      </c>
      <c r="R348">
        <v>1</v>
      </c>
      <c r="S348">
        <v>191</v>
      </c>
      <c r="T348">
        <v>201</v>
      </c>
      <c r="U348">
        <v>1</v>
      </c>
      <c r="V348">
        <f t="shared" si="5"/>
        <v>0</v>
      </c>
    </row>
    <row r="349" spans="1:22">
      <c r="A349" s="1">
        <v>14</v>
      </c>
      <c r="B349">
        <v>6</v>
      </c>
      <c r="C349">
        <v>33</v>
      </c>
      <c r="D349">
        <v>49</v>
      </c>
      <c r="E349">
        <v>1743</v>
      </c>
      <c r="F349">
        <v>62</v>
      </c>
      <c r="G349">
        <v>73</v>
      </c>
      <c r="H349">
        <v>1</v>
      </c>
      <c r="I349">
        <v>93</v>
      </c>
      <c r="J349">
        <v>101</v>
      </c>
      <c r="K349">
        <v>2</v>
      </c>
      <c r="L349">
        <v>121</v>
      </c>
      <c r="M349">
        <v>34</v>
      </c>
      <c r="N349">
        <v>143</v>
      </c>
      <c r="O349">
        <v>152</v>
      </c>
      <c r="P349">
        <v>2</v>
      </c>
      <c r="Q349">
        <v>172</v>
      </c>
      <c r="R349">
        <v>1</v>
      </c>
      <c r="S349">
        <v>191</v>
      </c>
      <c r="T349">
        <v>201</v>
      </c>
      <c r="U349">
        <v>1</v>
      </c>
      <c r="V349">
        <f t="shared" si="5"/>
        <v>0</v>
      </c>
    </row>
    <row r="350" spans="1:22">
      <c r="A350" s="1">
        <v>12</v>
      </c>
      <c r="B350">
        <v>9</v>
      </c>
      <c r="C350">
        <v>34</v>
      </c>
      <c r="D350">
        <v>46</v>
      </c>
      <c r="E350">
        <v>1136</v>
      </c>
      <c r="F350">
        <v>64</v>
      </c>
      <c r="G350">
        <v>75</v>
      </c>
      <c r="H350">
        <v>4</v>
      </c>
      <c r="I350">
        <v>93</v>
      </c>
      <c r="J350">
        <v>101</v>
      </c>
      <c r="K350">
        <v>3</v>
      </c>
      <c r="L350">
        <v>124</v>
      </c>
      <c r="M350">
        <v>32</v>
      </c>
      <c r="N350">
        <v>143</v>
      </c>
      <c r="O350">
        <v>153</v>
      </c>
      <c r="P350">
        <v>2</v>
      </c>
      <c r="Q350">
        <v>173</v>
      </c>
      <c r="R350">
        <v>2</v>
      </c>
      <c r="S350">
        <v>191</v>
      </c>
      <c r="T350">
        <v>201</v>
      </c>
      <c r="U350">
        <v>2</v>
      </c>
      <c r="V350">
        <f t="shared" si="5"/>
        <v>1</v>
      </c>
    </row>
    <row r="351" spans="1:22">
      <c r="A351" s="1">
        <v>14</v>
      </c>
      <c r="B351">
        <v>9</v>
      </c>
      <c r="C351">
        <v>32</v>
      </c>
      <c r="D351">
        <v>44</v>
      </c>
      <c r="E351">
        <v>1236</v>
      </c>
      <c r="F351">
        <v>61</v>
      </c>
      <c r="G351">
        <v>72</v>
      </c>
      <c r="H351">
        <v>1</v>
      </c>
      <c r="I351">
        <v>92</v>
      </c>
      <c r="J351">
        <v>101</v>
      </c>
      <c r="K351">
        <v>4</v>
      </c>
      <c r="L351">
        <v>121</v>
      </c>
      <c r="M351">
        <v>23</v>
      </c>
      <c r="N351">
        <v>143</v>
      </c>
      <c r="O351">
        <v>151</v>
      </c>
      <c r="P351">
        <v>1</v>
      </c>
      <c r="Q351">
        <v>173</v>
      </c>
      <c r="R351">
        <v>1</v>
      </c>
      <c r="S351">
        <v>192</v>
      </c>
      <c r="T351">
        <v>201</v>
      </c>
      <c r="U351">
        <v>1</v>
      </c>
      <c r="V351">
        <f t="shared" si="5"/>
        <v>0</v>
      </c>
    </row>
    <row r="352" spans="1:22">
      <c r="A352" s="1">
        <v>12</v>
      </c>
      <c r="B352">
        <v>9</v>
      </c>
      <c r="C352">
        <v>32</v>
      </c>
      <c r="D352">
        <v>42</v>
      </c>
      <c r="E352">
        <v>959</v>
      </c>
      <c r="F352">
        <v>61</v>
      </c>
      <c r="G352">
        <v>73</v>
      </c>
      <c r="H352">
        <v>1</v>
      </c>
      <c r="I352">
        <v>92</v>
      </c>
      <c r="J352">
        <v>101</v>
      </c>
      <c r="K352">
        <v>2</v>
      </c>
      <c r="L352">
        <v>123</v>
      </c>
      <c r="M352">
        <v>29</v>
      </c>
      <c r="N352">
        <v>143</v>
      </c>
      <c r="O352">
        <v>152</v>
      </c>
      <c r="P352">
        <v>1</v>
      </c>
      <c r="Q352">
        <v>173</v>
      </c>
      <c r="R352">
        <v>1</v>
      </c>
      <c r="S352">
        <v>191</v>
      </c>
      <c r="T352">
        <v>202</v>
      </c>
      <c r="U352">
        <v>2</v>
      </c>
      <c r="V352">
        <f t="shared" si="5"/>
        <v>1</v>
      </c>
    </row>
    <row r="353" spans="1:22">
      <c r="A353" s="1">
        <v>14</v>
      </c>
      <c r="B353">
        <v>18</v>
      </c>
      <c r="C353">
        <v>34</v>
      </c>
      <c r="D353">
        <v>41</v>
      </c>
      <c r="E353">
        <v>3229</v>
      </c>
      <c r="F353">
        <v>65</v>
      </c>
      <c r="G353">
        <v>71</v>
      </c>
      <c r="H353">
        <v>2</v>
      </c>
      <c r="I353">
        <v>93</v>
      </c>
      <c r="J353">
        <v>101</v>
      </c>
      <c r="K353">
        <v>4</v>
      </c>
      <c r="L353">
        <v>124</v>
      </c>
      <c r="M353">
        <v>38</v>
      </c>
      <c r="N353">
        <v>143</v>
      </c>
      <c r="O353">
        <v>152</v>
      </c>
      <c r="P353">
        <v>1</v>
      </c>
      <c r="Q353">
        <v>174</v>
      </c>
      <c r="R353">
        <v>1</v>
      </c>
      <c r="S353">
        <v>192</v>
      </c>
      <c r="T353">
        <v>201</v>
      </c>
      <c r="U353">
        <v>1</v>
      </c>
      <c r="V353">
        <f t="shared" si="5"/>
        <v>0</v>
      </c>
    </row>
    <row r="354" spans="1:22">
      <c r="A354" s="1">
        <v>11</v>
      </c>
      <c r="B354">
        <v>12</v>
      </c>
      <c r="C354">
        <v>30</v>
      </c>
      <c r="D354">
        <v>43</v>
      </c>
      <c r="E354">
        <v>6199</v>
      </c>
      <c r="F354">
        <v>61</v>
      </c>
      <c r="G354">
        <v>73</v>
      </c>
      <c r="H354">
        <v>4</v>
      </c>
      <c r="I354">
        <v>93</v>
      </c>
      <c r="J354">
        <v>101</v>
      </c>
      <c r="K354">
        <v>2</v>
      </c>
      <c r="L354">
        <v>122</v>
      </c>
      <c r="M354">
        <v>28</v>
      </c>
      <c r="N354">
        <v>143</v>
      </c>
      <c r="O354">
        <v>151</v>
      </c>
      <c r="P354">
        <v>2</v>
      </c>
      <c r="Q354">
        <v>173</v>
      </c>
      <c r="R354">
        <v>1</v>
      </c>
      <c r="S354">
        <v>192</v>
      </c>
      <c r="T354">
        <v>201</v>
      </c>
      <c r="U354">
        <v>2</v>
      </c>
      <c r="V354">
        <f t="shared" si="5"/>
        <v>1</v>
      </c>
    </row>
    <row r="355" spans="1:22">
      <c r="A355" s="1">
        <v>14</v>
      </c>
      <c r="B355">
        <v>10</v>
      </c>
      <c r="C355">
        <v>32</v>
      </c>
      <c r="D355">
        <v>46</v>
      </c>
      <c r="E355">
        <v>727</v>
      </c>
      <c r="F355">
        <v>63</v>
      </c>
      <c r="G355">
        <v>75</v>
      </c>
      <c r="H355">
        <v>4</v>
      </c>
      <c r="I355">
        <v>93</v>
      </c>
      <c r="J355">
        <v>101</v>
      </c>
      <c r="K355">
        <v>4</v>
      </c>
      <c r="L355">
        <v>124</v>
      </c>
      <c r="M355">
        <v>46</v>
      </c>
      <c r="N355">
        <v>143</v>
      </c>
      <c r="O355">
        <v>153</v>
      </c>
      <c r="P355">
        <v>1</v>
      </c>
      <c r="Q355">
        <v>173</v>
      </c>
      <c r="R355">
        <v>1</v>
      </c>
      <c r="S355">
        <v>192</v>
      </c>
      <c r="T355">
        <v>201</v>
      </c>
      <c r="U355">
        <v>1</v>
      </c>
      <c r="V355">
        <f t="shared" si="5"/>
        <v>0</v>
      </c>
    </row>
    <row r="356" spans="1:22">
      <c r="A356" s="1">
        <v>12</v>
      </c>
      <c r="B356">
        <v>24</v>
      </c>
      <c r="C356">
        <v>32</v>
      </c>
      <c r="D356">
        <v>40</v>
      </c>
      <c r="E356">
        <v>1246</v>
      </c>
      <c r="F356">
        <v>61</v>
      </c>
      <c r="G356">
        <v>72</v>
      </c>
      <c r="H356">
        <v>4</v>
      </c>
      <c r="I356">
        <v>93</v>
      </c>
      <c r="J356">
        <v>101</v>
      </c>
      <c r="K356">
        <v>2</v>
      </c>
      <c r="L356">
        <v>121</v>
      </c>
      <c r="M356">
        <v>23</v>
      </c>
      <c r="N356">
        <v>142</v>
      </c>
      <c r="O356">
        <v>152</v>
      </c>
      <c r="P356">
        <v>1</v>
      </c>
      <c r="Q356">
        <v>172</v>
      </c>
      <c r="R356">
        <v>1</v>
      </c>
      <c r="S356">
        <v>191</v>
      </c>
      <c r="T356">
        <v>201</v>
      </c>
      <c r="U356">
        <v>2</v>
      </c>
      <c r="V356">
        <f t="shared" si="5"/>
        <v>1</v>
      </c>
    </row>
    <row r="357" spans="1:22">
      <c r="A357" s="1">
        <v>14</v>
      </c>
      <c r="B357">
        <v>12</v>
      </c>
      <c r="C357">
        <v>34</v>
      </c>
      <c r="D357">
        <v>43</v>
      </c>
      <c r="E357">
        <v>2331</v>
      </c>
      <c r="F357">
        <v>65</v>
      </c>
      <c r="G357">
        <v>75</v>
      </c>
      <c r="H357">
        <v>1</v>
      </c>
      <c r="I357">
        <v>93</v>
      </c>
      <c r="J357">
        <v>102</v>
      </c>
      <c r="K357">
        <v>4</v>
      </c>
      <c r="L357">
        <v>121</v>
      </c>
      <c r="M357">
        <v>49</v>
      </c>
      <c r="N357">
        <v>143</v>
      </c>
      <c r="O357">
        <v>152</v>
      </c>
      <c r="P357">
        <v>1</v>
      </c>
      <c r="Q357">
        <v>173</v>
      </c>
      <c r="R357">
        <v>1</v>
      </c>
      <c r="S357">
        <v>192</v>
      </c>
      <c r="T357">
        <v>201</v>
      </c>
      <c r="U357">
        <v>1</v>
      </c>
      <c r="V357">
        <f t="shared" si="5"/>
        <v>0</v>
      </c>
    </row>
    <row r="358" spans="1:22">
      <c r="A358" s="1">
        <v>14</v>
      </c>
      <c r="B358">
        <v>36</v>
      </c>
      <c r="C358">
        <v>33</v>
      </c>
      <c r="D358">
        <v>43</v>
      </c>
      <c r="E358">
        <v>4463</v>
      </c>
      <c r="F358">
        <v>61</v>
      </c>
      <c r="G358">
        <v>73</v>
      </c>
      <c r="H358">
        <v>4</v>
      </c>
      <c r="I358">
        <v>93</v>
      </c>
      <c r="J358">
        <v>101</v>
      </c>
      <c r="K358">
        <v>2</v>
      </c>
      <c r="L358">
        <v>123</v>
      </c>
      <c r="M358">
        <v>26</v>
      </c>
      <c r="N358">
        <v>143</v>
      </c>
      <c r="O358">
        <v>152</v>
      </c>
      <c r="P358">
        <v>2</v>
      </c>
      <c r="Q358">
        <v>174</v>
      </c>
      <c r="R358">
        <v>1</v>
      </c>
      <c r="S358">
        <v>192</v>
      </c>
      <c r="T358">
        <v>201</v>
      </c>
      <c r="U358">
        <v>2</v>
      </c>
      <c r="V358">
        <f t="shared" si="5"/>
        <v>1</v>
      </c>
    </row>
    <row r="359" spans="1:22">
      <c r="A359" s="1">
        <v>14</v>
      </c>
      <c r="B359">
        <v>12</v>
      </c>
      <c r="C359">
        <v>32</v>
      </c>
      <c r="D359">
        <v>43</v>
      </c>
      <c r="E359">
        <v>776</v>
      </c>
      <c r="F359">
        <v>61</v>
      </c>
      <c r="G359">
        <v>73</v>
      </c>
      <c r="H359">
        <v>4</v>
      </c>
      <c r="I359">
        <v>94</v>
      </c>
      <c r="J359">
        <v>101</v>
      </c>
      <c r="K359">
        <v>2</v>
      </c>
      <c r="L359">
        <v>121</v>
      </c>
      <c r="M359">
        <v>28</v>
      </c>
      <c r="N359">
        <v>143</v>
      </c>
      <c r="O359">
        <v>152</v>
      </c>
      <c r="P359">
        <v>1</v>
      </c>
      <c r="Q359">
        <v>173</v>
      </c>
      <c r="R359">
        <v>1</v>
      </c>
      <c r="S359">
        <v>191</v>
      </c>
      <c r="T359">
        <v>201</v>
      </c>
      <c r="U359">
        <v>1</v>
      </c>
      <c r="V359">
        <f t="shared" si="5"/>
        <v>0</v>
      </c>
    </row>
    <row r="360" spans="1:22">
      <c r="A360" s="1">
        <v>11</v>
      </c>
      <c r="B360">
        <v>30</v>
      </c>
      <c r="C360">
        <v>32</v>
      </c>
      <c r="D360">
        <v>42</v>
      </c>
      <c r="E360">
        <v>2406</v>
      </c>
      <c r="F360">
        <v>61</v>
      </c>
      <c r="G360">
        <v>74</v>
      </c>
      <c r="H360">
        <v>4</v>
      </c>
      <c r="I360">
        <v>92</v>
      </c>
      <c r="J360">
        <v>101</v>
      </c>
      <c r="K360">
        <v>4</v>
      </c>
      <c r="L360">
        <v>121</v>
      </c>
      <c r="M360">
        <v>23</v>
      </c>
      <c r="N360">
        <v>143</v>
      </c>
      <c r="O360">
        <v>151</v>
      </c>
      <c r="P360">
        <v>1</v>
      </c>
      <c r="Q360">
        <v>173</v>
      </c>
      <c r="R360">
        <v>1</v>
      </c>
      <c r="S360">
        <v>191</v>
      </c>
      <c r="T360">
        <v>201</v>
      </c>
      <c r="U360">
        <v>2</v>
      </c>
      <c r="V360">
        <f t="shared" si="5"/>
        <v>1</v>
      </c>
    </row>
    <row r="361" spans="1:22">
      <c r="A361" s="1">
        <v>12</v>
      </c>
      <c r="B361">
        <v>18</v>
      </c>
      <c r="C361">
        <v>32</v>
      </c>
      <c r="D361">
        <v>46</v>
      </c>
      <c r="E361">
        <v>1239</v>
      </c>
      <c r="F361">
        <v>65</v>
      </c>
      <c r="G361">
        <v>73</v>
      </c>
      <c r="H361">
        <v>4</v>
      </c>
      <c r="I361">
        <v>93</v>
      </c>
      <c r="J361">
        <v>101</v>
      </c>
      <c r="K361">
        <v>4</v>
      </c>
      <c r="L361">
        <v>124</v>
      </c>
      <c r="M361">
        <v>61</v>
      </c>
      <c r="N361">
        <v>143</v>
      </c>
      <c r="O361">
        <v>153</v>
      </c>
      <c r="P361">
        <v>1</v>
      </c>
      <c r="Q361">
        <v>173</v>
      </c>
      <c r="R361">
        <v>1</v>
      </c>
      <c r="S361">
        <v>191</v>
      </c>
      <c r="T361">
        <v>201</v>
      </c>
      <c r="U361">
        <v>1</v>
      </c>
      <c r="V361">
        <f t="shared" si="5"/>
        <v>0</v>
      </c>
    </row>
    <row r="362" spans="1:22">
      <c r="A362" s="1">
        <v>13</v>
      </c>
      <c r="B362">
        <v>12</v>
      </c>
      <c r="C362">
        <v>32</v>
      </c>
      <c r="D362">
        <v>43</v>
      </c>
      <c r="E362">
        <v>3399</v>
      </c>
      <c r="F362">
        <v>65</v>
      </c>
      <c r="G362">
        <v>75</v>
      </c>
      <c r="H362">
        <v>2</v>
      </c>
      <c r="I362">
        <v>93</v>
      </c>
      <c r="J362">
        <v>101</v>
      </c>
      <c r="K362">
        <v>3</v>
      </c>
      <c r="L362">
        <v>123</v>
      </c>
      <c r="M362">
        <v>37</v>
      </c>
      <c r="N362">
        <v>143</v>
      </c>
      <c r="O362">
        <v>152</v>
      </c>
      <c r="P362">
        <v>1</v>
      </c>
      <c r="Q362">
        <v>174</v>
      </c>
      <c r="R362">
        <v>1</v>
      </c>
      <c r="S362">
        <v>191</v>
      </c>
      <c r="T362">
        <v>201</v>
      </c>
      <c r="U362">
        <v>1</v>
      </c>
      <c r="V362">
        <f t="shared" si="5"/>
        <v>0</v>
      </c>
    </row>
    <row r="363" spans="1:22">
      <c r="A363" s="1">
        <v>13</v>
      </c>
      <c r="B363">
        <v>12</v>
      </c>
      <c r="C363">
        <v>33</v>
      </c>
      <c r="D363">
        <v>40</v>
      </c>
      <c r="E363">
        <v>2247</v>
      </c>
      <c r="F363">
        <v>61</v>
      </c>
      <c r="G363">
        <v>73</v>
      </c>
      <c r="H363">
        <v>2</v>
      </c>
      <c r="I363">
        <v>92</v>
      </c>
      <c r="J363">
        <v>101</v>
      </c>
      <c r="K363">
        <v>2</v>
      </c>
      <c r="L363">
        <v>123</v>
      </c>
      <c r="M363">
        <v>36</v>
      </c>
      <c r="N363">
        <v>142</v>
      </c>
      <c r="O363">
        <v>152</v>
      </c>
      <c r="P363">
        <v>2</v>
      </c>
      <c r="Q363">
        <v>173</v>
      </c>
      <c r="R363">
        <v>1</v>
      </c>
      <c r="S363">
        <v>192</v>
      </c>
      <c r="T363">
        <v>201</v>
      </c>
      <c r="U363">
        <v>1</v>
      </c>
      <c r="V363">
        <f t="shared" si="5"/>
        <v>0</v>
      </c>
    </row>
    <row r="364" spans="1:22">
      <c r="A364" s="1">
        <v>14</v>
      </c>
      <c r="B364">
        <v>6</v>
      </c>
      <c r="C364">
        <v>32</v>
      </c>
      <c r="D364">
        <v>42</v>
      </c>
      <c r="E364">
        <v>1766</v>
      </c>
      <c r="F364">
        <v>61</v>
      </c>
      <c r="G364">
        <v>73</v>
      </c>
      <c r="H364">
        <v>1</v>
      </c>
      <c r="I364">
        <v>94</v>
      </c>
      <c r="J364">
        <v>101</v>
      </c>
      <c r="K364">
        <v>2</v>
      </c>
      <c r="L364">
        <v>122</v>
      </c>
      <c r="M364">
        <v>21</v>
      </c>
      <c r="N364">
        <v>143</v>
      </c>
      <c r="O364">
        <v>151</v>
      </c>
      <c r="P364">
        <v>1</v>
      </c>
      <c r="Q364">
        <v>173</v>
      </c>
      <c r="R364">
        <v>1</v>
      </c>
      <c r="S364">
        <v>191</v>
      </c>
      <c r="T364">
        <v>201</v>
      </c>
      <c r="U364">
        <v>1</v>
      </c>
      <c r="V364">
        <f t="shared" si="5"/>
        <v>0</v>
      </c>
    </row>
    <row r="365" spans="1:22">
      <c r="A365" s="1">
        <v>11</v>
      </c>
      <c r="B365">
        <v>18</v>
      </c>
      <c r="C365">
        <v>32</v>
      </c>
      <c r="D365">
        <v>42</v>
      </c>
      <c r="E365">
        <v>2473</v>
      </c>
      <c r="F365">
        <v>61</v>
      </c>
      <c r="G365">
        <v>71</v>
      </c>
      <c r="H365">
        <v>4</v>
      </c>
      <c r="I365">
        <v>93</v>
      </c>
      <c r="J365">
        <v>101</v>
      </c>
      <c r="K365">
        <v>1</v>
      </c>
      <c r="L365">
        <v>123</v>
      </c>
      <c r="M365">
        <v>25</v>
      </c>
      <c r="N365">
        <v>143</v>
      </c>
      <c r="O365">
        <v>152</v>
      </c>
      <c r="P365">
        <v>1</v>
      </c>
      <c r="Q365">
        <v>171</v>
      </c>
      <c r="R365">
        <v>1</v>
      </c>
      <c r="S365">
        <v>191</v>
      </c>
      <c r="T365">
        <v>201</v>
      </c>
      <c r="U365">
        <v>2</v>
      </c>
      <c r="V365">
        <f t="shared" si="5"/>
        <v>1</v>
      </c>
    </row>
    <row r="366" spans="1:22">
      <c r="A366" s="1">
        <v>14</v>
      </c>
      <c r="B366">
        <v>12</v>
      </c>
      <c r="C366">
        <v>32</v>
      </c>
      <c r="D366">
        <v>49</v>
      </c>
      <c r="E366">
        <v>1542</v>
      </c>
      <c r="F366">
        <v>61</v>
      </c>
      <c r="G366">
        <v>74</v>
      </c>
      <c r="H366">
        <v>2</v>
      </c>
      <c r="I366">
        <v>93</v>
      </c>
      <c r="J366">
        <v>101</v>
      </c>
      <c r="K366">
        <v>4</v>
      </c>
      <c r="L366">
        <v>123</v>
      </c>
      <c r="M366">
        <v>36</v>
      </c>
      <c r="N366">
        <v>143</v>
      </c>
      <c r="O366">
        <v>152</v>
      </c>
      <c r="P366">
        <v>1</v>
      </c>
      <c r="Q366">
        <v>173</v>
      </c>
      <c r="R366">
        <v>1</v>
      </c>
      <c r="S366">
        <v>192</v>
      </c>
      <c r="T366">
        <v>201</v>
      </c>
      <c r="U366">
        <v>1</v>
      </c>
      <c r="V366">
        <f t="shared" si="5"/>
        <v>0</v>
      </c>
    </row>
    <row r="367" spans="1:22">
      <c r="A367" s="1">
        <v>14</v>
      </c>
      <c r="B367">
        <v>18</v>
      </c>
      <c r="C367">
        <v>34</v>
      </c>
      <c r="D367">
        <v>41</v>
      </c>
      <c r="E367">
        <v>3850</v>
      </c>
      <c r="F367">
        <v>61</v>
      </c>
      <c r="G367">
        <v>74</v>
      </c>
      <c r="H367">
        <v>3</v>
      </c>
      <c r="I367">
        <v>93</v>
      </c>
      <c r="J367">
        <v>101</v>
      </c>
      <c r="K367">
        <v>1</v>
      </c>
      <c r="L367">
        <v>123</v>
      </c>
      <c r="M367">
        <v>27</v>
      </c>
      <c r="N367">
        <v>143</v>
      </c>
      <c r="O367">
        <v>152</v>
      </c>
      <c r="P367">
        <v>2</v>
      </c>
      <c r="Q367">
        <v>173</v>
      </c>
      <c r="R367">
        <v>1</v>
      </c>
      <c r="S367">
        <v>191</v>
      </c>
      <c r="T367">
        <v>201</v>
      </c>
      <c r="U367">
        <v>1</v>
      </c>
      <c r="V367">
        <f t="shared" si="5"/>
        <v>0</v>
      </c>
    </row>
    <row r="368" spans="1:22">
      <c r="A368" s="1">
        <v>11</v>
      </c>
      <c r="B368">
        <v>18</v>
      </c>
      <c r="C368">
        <v>32</v>
      </c>
      <c r="D368">
        <v>42</v>
      </c>
      <c r="E368">
        <v>3650</v>
      </c>
      <c r="F368">
        <v>61</v>
      </c>
      <c r="G368">
        <v>72</v>
      </c>
      <c r="H368">
        <v>1</v>
      </c>
      <c r="I368">
        <v>92</v>
      </c>
      <c r="J368">
        <v>101</v>
      </c>
      <c r="K368">
        <v>4</v>
      </c>
      <c r="L368">
        <v>123</v>
      </c>
      <c r="M368">
        <v>22</v>
      </c>
      <c r="N368">
        <v>143</v>
      </c>
      <c r="O368">
        <v>151</v>
      </c>
      <c r="P368">
        <v>1</v>
      </c>
      <c r="Q368">
        <v>173</v>
      </c>
      <c r="R368">
        <v>1</v>
      </c>
      <c r="S368">
        <v>191</v>
      </c>
      <c r="T368">
        <v>201</v>
      </c>
      <c r="U368">
        <v>1</v>
      </c>
      <c r="V368">
        <f t="shared" si="5"/>
        <v>0</v>
      </c>
    </row>
    <row r="369" spans="1:22">
      <c r="A369" s="1">
        <v>11</v>
      </c>
      <c r="B369">
        <v>36</v>
      </c>
      <c r="C369">
        <v>32</v>
      </c>
      <c r="D369">
        <v>42</v>
      </c>
      <c r="E369">
        <v>3446</v>
      </c>
      <c r="F369">
        <v>61</v>
      </c>
      <c r="G369">
        <v>75</v>
      </c>
      <c r="H369">
        <v>4</v>
      </c>
      <c r="I369">
        <v>93</v>
      </c>
      <c r="J369">
        <v>101</v>
      </c>
      <c r="K369">
        <v>2</v>
      </c>
      <c r="L369">
        <v>123</v>
      </c>
      <c r="M369">
        <v>42</v>
      </c>
      <c r="N369">
        <v>143</v>
      </c>
      <c r="O369">
        <v>152</v>
      </c>
      <c r="P369">
        <v>1</v>
      </c>
      <c r="Q369">
        <v>173</v>
      </c>
      <c r="R369">
        <v>2</v>
      </c>
      <c r="S369">
        <v>191</v>
      </c>
      <c r="T369">
        <v>201</v>
      </c>
      <c r="U369">
        <v>2</v>
      </c>
      <c r="V369">
        <f t="shared" si="5"/>
        <v>1</v>
      </c>
    </row>
    <row r="370" spans="1:22">
      <c r="A370" s="1">
        <v>12</v>
      </c>
      <c r="B370">
        <v>18</v>
      </c>
      <c r="C370">
        <v>32</v>
      </c>
      <c r="D370">
        <v>42</v>
      </c>
      <c r="E370">
        <v>3001</v>
      </c>
      <c r="F370">
        <v>61</v>
      </c>
      <c r="G370">
        <v>74</v>
      </c>
      <c r="H370">
        <v>2</v>
      </c>
      <c r="I370">
        <v>92</v>
      </c>
      <c r="J370">
        <v>101</v>
      </c>
      <c r="K370">
        <v>4</v>
      </c>
      <c r="L370">
        <v>121</v>
      </c>
      <c r="M370">
        <v>40</v>
      </c>
      <c r="N370">
        <v>143</v>
      </c>
      <c r="O370">
        <v>151</v>
      </c>
      <c r="P370">
        <v>1</v>
      </c>
      <c r="Q370">
        <v>173</v>
      </c>
      <c r="R370">
        <v>1</v>
      </c>
      <c r="S370">
        <v>191</v>
      </c>
      <c r="T370">
        <v>201</v>
      </c>
      <c r="U370">
        <v>1</v>
      </c>
      <c r="V370">
        <f t="shared" si="5"/>
        <v>0</v>
      </c>
    </row>
    <row r="371" spans="1:22">
      <c r="A371" s="1">
        <v>14</v>
      </c>
      <c r="B371">
        <v>36</v>
      </c>
      <c r="C371">
        <v>32</v>
      </c>
      <c r="D371">
        <v>40</v>
      </c>
      <c r="E371">
        <v>3079</v>
      </c>
      <c r="F371">
        <v>65</v>
      </c>
      <c r="G371">
        <v>73</v>
      </c>
      <c r="H371">
        <v>4</v>
      </c>
      <c r="I371">
        <v>93</v>
      </c>
      <c r="J371">
        <v>101</v>
      </c>
      <c r="K371">
        <v>4</v>
      </c>
      <c r="L371">
        <v>121</v>
      </c>
      <c r="M371">
        <v>36</v>
      </c>
      <c r="N371">
        <v>143</v>
      </c>
      <c r="O371">
        <v>152</v>
      </c>
      <c r="P371">
        <v>1</v>
      </c>
      <c r="Q371">
        <v>173</v>
      </c>
      <c r="R371">
        <v>1</v>
      </c>
      <c r="S371">
        <v>191</v>
      </c>
      <c r="T371">
        <v>201</v>
      </c>
      <c r="U371">
        <v>1</v>
      </c>
      <c r="V371">
        <f t="shared" si="5"/>
        <v>0</v>
      </c>
    </row>
    <row r="372" spans="1:22">
      <c r="A372" s="1">
        <v>14</v>
      </c>
      <c r="B372">
        <v>18</v>
      </c>
      <c r="C372">
        <v>34</v>
      </c>
      <c r="D372">
        <v>43</v>
      </c>
      <c r="E372">
        <v>6070</v>
      </c>
      <c r="F372">
        <v>61</v>
      </c>
      <c r="G372">
        <v>75</v>
      </c>
      <c r="H372">
        <v>3</v>
      </c>
      <c r="I372">
        <v>93</v>
      </c>
      <c r="J372">
        <v>101</v>
      </c>
      <c r="K372">
        <v>4</v>
      </c>
      <c r="L372">
        <v>123</v>
      </c>
      <c r="M372">
        <v>33</v>
      </c>
      <c r="N372">
        <v>143</v>
      </c>
      <c r="O372">
        <v>152</v>
      </c>
      <c r="P372">
        <v>2</v>
      </c>
      <c r="Q372">
        <v>173</v>
      </c>
      <c r="R372">
        <v>1</v>
      </c>
      <c r="S372">
        <v>192</v>
      </c>
      <c r="T372">
        <v>201</v>
      </c>
      <c r="U372">
        <v>1</v>
      </c>
      <c r="V372">
        <f t="shared" si="5"/>
        <v>0</v>
      </c>
    </row>
    <row r="373" spans="1:22">
      <c r="A373" s="1">
        <v>14</v>
      </c>
      <c r="B373">
        <v>10</v>
      </c>
      <c r="C373">
        <v>34</v>
      </c>
      <c r="D373">
        <v>42</v>
      </c>
      <c r="E373">
        <v>2146</v>
      </c>
      <c r="F373">
        <v>61</v>
      </c>
      <c r="G373">
        <v>72</v>
      </c>
      <c r="H373">
        <v>1</v>
      </c>
      <c r="I373">
        <v>92</v>
      </c>
      <c r="J373">
        <v>101</v>
      </c>
      <c r="K373">
        <v>3</v>
      </c>
      <c r="L373">
        <v>121</v>
      </c>
      <c r="M373">
        <v>23</v>
      </c>
      <c r="N373">
        <v>143</v>
      </c>
      <c r="O373">
        <v>151</v>
      </c>
      <c r="P373">
        <v>2</v>
      </c>
      <c r="Q373">
        <v>173</v>
      </c>
      <c r="R373">
        <v>1</v>
      </c>
      <c r="S373">
        <v>191</v>
      </c>
      <c r="T373">
        <v>201</v>
      </c>
      <c r="U373">
        <v>1</v>
      </c>
      <c r="V373">
        <f t="shared" si="5"/>
        <v>0</v>
      </c>
    </row>
    <row r="374" spans="1:22">
      <c r="A374" s="1">
        <v>14</v>
      </c>
      <c r="B374">
        <v>60</v>
      </c>
      <c r="C374">
        <v>34</v>
      </c>
      <c r="D374">
        <v>40</v>
      </c>
      <c r="E374">
        <v>13756</v>
      </c>
      <c r="F374">
        <v>65</v>
      </c>
      <c r="G374">
        <v>75</v>
      </c>
      <c r="H374">
        <v>2</v>
      </c>
      <c r="I374">
        <v>93</v>
      </c>
      <c r="J374">
        <v>101</v>
      </c>
      <c r="K374">
        <v>4</v>
      </c>
      <c r="L374">
        <v>124</v>
      </c>
      <c r="M374">
        <v>63</v>
      </c>
      <c r="N374">
        <v>141</v>
      </c>
      <c r="O374">
        <v>153</v>
      </c>
      <c r="P374">
        <v>1</v>
      </c>
      <c r="Q374">
        <v>174</v>
      </c>
      <c r="R374">
        <v>1</v>
      </c>
      <c r="S374">
        <v>192</v>
      </c>
      <c r="T374">
        <v>201</v>
      </c>
      <c r="U374">
        <v>1</v>
      </c>
      <c r="V374">
        <f t="shared" si="5"/>
        <v>0</v>
      </c>
    </row>
    <row r="375" spans="1:22">
      <c r="A375" s="1">
        <v>12</v>
      </c>
      <c r="B375">
        <v>60</v>
      </c>
      <c r="C375">
        <v>31</v>
      </c>
      <c r="D375">
        <v>410</v>
      </c>
      <c r="E375">
        <v>14782</v>
      </c>
      <c r="F375">
        <v>62</v>
      </c>
      <c r="G375">
        <v>75</v>
      </c>
      <c r="H375">
        <v>3</v>
      </c>
      <c r="I375">
        <v>92</v>
      </c>
      <c r="J375">
        <v>101</v>
      </c>
      <c r="K375">
        <v>4</v>
      </c>
      <c r="L375">
        <v>124</v>
      </c>
      <c r="M375">
        <v>60</v>
      </c>
      <c r="N375">
        <v>141</v>
      </c>
      <c r="O375">
        <v>153</v>
      </c>
      <c r="P375">
        <v>2</v>
      </c>
      <c r="Q375">
        <v>174</v>
      </c>
      <c r="R375">
        <v>1</v>
      </c>
      <c r="S375">
        <v>192</v>
      </c>
      <c r="T375">
        <v>201</v>
      </c>
      <c r="U375">
        <v>2</v>
      </c>
      <c r="V375">
        <f t="shared" si="5"/>
        <v>1</v>
      </c>
    </row>
    <row r="376" spans="1:22">
      <c r="A376" s="1">
        <v>11</v>
      </c>
      <c r="B376">
        <v>48</v>
      </c>
      <c r="C376">
        <v>31</v>
      </c>
      <c r="D376">
        <v>49</v>
      </c>
      <c r="E376">
        <v>7685</v>
      </c>
      <c r="F376">
        <v>61</v>
      </c>
      <c r="G376">
        <v>74</v>
      </c>
      <c r="H376">
        <v>2</v>
      </c>
      <c r="I376">
        <v>92</v>
      </c>
      <c r="J376">
        <v>103</v>
      </c>
      <c r="K376">
        <v>4</v>
      </c>
      <c r="L376">
        <v>123</v>
      </c>
      <c r="M376">
        <v>37</v>
      </c>
      <c r="N376">
        <v>143</v>
      </c>
      <c r="O376">
        <v>151</v>
      </c>
      <c r="P376">
        <v>1</v>
      </c>
      <c r="Q376">
        <v>173</v>
      </c>
      <c r="R376">
        <v>1</v>
      </c>
      <c r="S376">
        <v>191</v>
      </c>
      <c r="T376">
        <v>201</v>
      </c>
      <c r="U376">
        <v>2</v>
      </c>
      <c r="V376">
        <f t="shared" si="5"/>
        <v>1</v>
      </c>
    </row>
    <row r="377" spans="1:22">
      <c r="A377" s="1">
        <v>14</v>
      </c>
      <c r="B377">
        <v>18</v>
      </c>
      <c r="C377">
        <v>33</v>
      </c>
      <c r="D377">
        <v>43</v>
      </c>
      <c r="E377">
        <v>2320</v>
      </c>
      <c r="F377">
        <v>61</v>
      </c>
      <c r="G377">
        <v>71</v>
      </c>
      <c r="H377">
        <v>2</v>
      </c>
      <c r="I377">
        <v>94</v>
      </c>
      <c r="J377">
        <v>101</v>
      </c>
      <c r="K377">
        <v>3</v>
      </c>
      <c r="L377">
        <v>121</v>
      </c>
      <c r="M377">
        <v>34</v>
      </c>
      <c r="N377">
        <v>143</v>
      </c>
      <c r="O377">
        <v>152</v>
      </c>
      <c r="P377">
        <v>2</v>
      </c>
      <c r="Q377">
        <v>173</v>
      </c>
      <c r="R377">
        <v>1</v>
      </c>
      <c r="S377">
        <v>191</v>
      </c>
      <c r="T377">
        <v>201</v>
      </c>
      <c r="U377">
        <v>1</v>
      </c>
      <c r="V377">
        <f t="shared" si="5"/>
        <v>0</v>
      </c>
    </row>
    <row r="378" spans="1:22">
      <c r="A378" s="1">
        <v>14</v>
      </c>
      <c r="B378">
        <v>7</v>
      </c>
      <c r="C378">
        <v>33</v>
      </c>
      <c r="D378">
        <v>43</v>
      </c>
      <c r="E378">
        <v>846</v>
      </c>
      <c r="F378">
        <v>65</v>
      </c>
      <c r="G378">
        <v>75</v>
      </c>
      <c r="H378">
        <v>3</v>
      </c>
      <c r="I378">
        <v>93</v>
      </c>
      <c r="J378">
        <v>101</v>
      </c>
      <c r="K378">
        <v>4</v>
      </c>
      <c r="L378">
        <v>124</v>
      </c>
      <c r="M378">
        <v>36</v>
      </c>
      <c r="N378">
        <v>143</v>
      </c>
      <c r="O378">
        <v>153</v>
      </c>
      <c r="P378">
        <v>1</v>
      </c>
      <c r="Q378">
        <v>173</v>
      </c>
      <c r="R378">
        <v>1</v>
      </c>
      <c r="S378">
        <v>191</v>
      </c>
      <c r="T378">
        <v>201</v>
      </c>
      <c r="U378">
        <v>1</v>
      </c>
      <c r="V378">
        <f t="shared" si="5"/>
        <v>0</v>
      </c>
    </row>
    <row r="379" spans="1:22">
      <c r="A379" s="1">
        <v>12</v>
      </c>
      <c r="B379">
        <v>36</v>
      </c>
      <c r="C379">
        <v>32</v>
      </c>
      <c r="D379">
        <v>40</v>
      </c>
      <c r="E379">
        <v>14318</v>
      </c>
      <c r="F379">
        <v>61</v>
      </c>
      <c r="G379">
        <v>75</v>
      </c>
      <c r="H379">
        <v>4</v>
      </c>
      <c r="I379">
        <v>93</v>
      </c>
      <c r="J379">
        <v>101</v>
      </c>
      <c r="K379">
        <v>2</v>
      </c>
      <c r="L379">
        <v>124</v>
      </c>
      <c r="M379">
        <v>57</v>
      </c>
      <c r="N379">
        <v>143</v>
      </c>
      <c r="O379">
        <v>153</v>
      </c>
      <c r="P379">
        <v>1</v>
      </c>
      <c r="Q379">
        <v>174</v>
      </c>
      <c r="R379">
        <v>1</v>
      </c>
      <c r="S379">
        <v>192</v>
      </c>
      <c r="T379">
        <v>201</v>
      </c>
      <c r="U379">
        <v>2</v>
      </c>
      <c r="V379">
        <f t="shared" si="5"/>
        <v>1</v>
      </c>
    </row>
    <row r="380" spans="1:22">
      <c r="A380" s="1">
        <v>14</v>
      </c>
      <c r="B380">
        <v>6</v>
      </c>
      <c r="C380">
        <v>34</v>
      </c>
      <c r="D380">
        <v>40</v>
      </c>
      <c r="E380">
        <v>362</v>
      </c>
      <c r="F380">
        <v>62</v>
      </c>
      <c r="G380">
        <v>73</v>
      </c>
      <c r="H380">
        <v>4</v>
      </c>
      <c r="I380">
        <v>92</v>
      </c>
      <c r="J380">
        <v>101</v>
      </c>
      <c r="K380">
        <v>4</v>
      </c>
      <c r="L380">
        <v>123</v>
      </c>
      <c r="M380">
        <v>52</v>
      </c>
      <c r="N380">
        <v>143</v>
      </c>
      <c r="O380">
        <v>152</v>
      </c>
      <c r="P380">
        <v>2</v>
      </c>
      <c r="Q380">
        <v>172</v>
      </c>
      <c r="R380">
        <v>1</v>
      </c>
      <c r="S380">
        <v>191</v>
      </c>
      <c r="T380">
        <v>201</v>
      </c>
      <c r="U380">
        <v>1</v>
      </c>
      <c r="V380">
        <f t="shared" si="5"/>
        <v>0</v>
      </c>
    </row>
    <row r="381" spans="1:22">
      <c r="A381" s="1">
        <v>11</v>
      </c>
      <c r="B381">
        <v>20</v>
      </c>
      <c r="C381">
        <v>32</v>
      </c>
      <c r="D381">
        <v>42</v>
      </c>
      <c r="E381">
        <v>2212</v>
      </c>
      <c r="F381">
        <v>65</v>
      </c>
      <c r="G381">
        <v>74</v>
      </c>
      <c r="H381">
        <v>4</v>
      </c>
      <c r="I381">
        <v>93</v>
      </c>
      <c r="J381">
        <v>101</v>
      </c>
      <c r="K381">
        <v>4</v>
      </c>
      <c r="L381">
        <v>123</v>
      </c>
      <c r="M381">
        <v>39</v>
      </c>
      <c r="N381">
        <v>143</v>
      </c>
      <c r="O381">
        <v>152</v>
      </c>
      <c r="P381">
        <v>1</v>
      </c>
      <c r="Q381">
        <v>173</v>
      </c>
      <c r="R381">
        <v>1</v>
      </c>
      <c r="S381">
        <v>192</v>
      </c>
      <c r="T381">
        <v>201</v>
      </c>
      <c r="U381">
        <v>1</v>
      </c>
      <c r="V381">
        <f t="shared" si="5"/>
        <v>0</v>
      </c>
    </row>
    <row r="382" spans="1:22">
      <c r="A382" s="1">
        <v>12</v>
      </c>
      <c r="B382">
        <v>18</v>
      </c>
      <c r="C382">
        <v>32</v>
      </c>
      <c r="D382">
        <v>41</v>
      </c>
      <c r="E382">
        <v>12976</v>
      </c>
      <c r="F382">
        <v>61</v>
      </c>
      <c r="G382">
        <v>71</v>
      </c>
      <c r="H382">
        <v>3</v>
      </c>
      <c r="I382">
        <v>92</v>
      </c>
      <c r="J382">
        <v>101</v>
      </c>
      <c r="K382">
        <v>4</v>
      </c>
      <c r="L382">
        <v>124</v>
      </c>
      <c r="M382">
        <v>38</v>
      </c>
      <c r="N382">
        <v>143</v>
      </c>
      <c r="O382">
        <v>153</v>
      </c>
      <c r="P382">
        <v>1</v>
      </c>
      <c r="Q382">
        <v>174</v>
      </c>
      <c r="R382">
        <v>1</v>
      </c>
      <c r="S382">
        <v>192</v>
      </c>
      <c r="T382">
        <v>201</v>
      </c>
      <c r="U382">
        <v>2</v>
      </c>
      <c r="V382">
        <f t="shared" si="5"/>
        <v>1</v>
      </c>
    </row>
    <row r="383" spans="1:22">
      <c r="A383" s="1">
        <v>14</v>
      </c>
      <c r="B383">
        <v>22</v>
      </c>
      <c r="C383">
        <v>32</v>
      </c>
      <c r="D383">
        <v>40</v>
      </c>
      <c r="E383">
        <v>1283</v>
      </c>
      <c r="F383">
        <v>65</v>
      </c>
      <c r="G383">
        <v>74</v>
      </c>
      <c r="H383">
        <v>4</v>
      </c>
      <c r="I383">
        <v>92</v>
      </c>
      <c r="J383">
        <v>101</v>
      </c>
      <c r="K383">
        <v>4</v>
      </c>
      <c r="L383">
        <v>122</v>
      </c>
      <c r="M383">
        <v>25</v>
      </c>
      <c r="N383">
        <v>143</v>
      </c>
      <c r="O383">
        <v>151</v>
      </c>
      <c r="P383">
        <v>1</v>
      </c>
      <c r="Q383">
        <v>173</v>
      </c>
      <c r="R383">
        <v>1</v>
      </c>
      <c r="S383">
        <v>191</v>
      </c>
      <c r="T383">
        <v>201</v>
      </c>
      <c r="U383">
        <v>1</v>
      </c>
      <c r="V383">
        <f t="shared" si="5"/>
        <v>0</v>
      </c>
    </row>
    <row r="384" spans="1:22">
      <c r="A384" s="1">
        <v>13</v>
      </c>
      <c r="B384">
        <v>12</v>
      </c>
      <c r="C384">
        <v>32</v>
      </c>
      <c r="D384">
        <v>40</v>
      </c>
      <c r="E384">
        <v>1330</v>
      </c>
      <c r="F384">
        <v>61</v>
      </c>
      <c r="G384">
        <v>72</v>
      </c>
      <c r="H384">
        <v>4</v>
      </c>
      <c r="I384">
        <v>93</v>
      </c>
      <c r="J384">
        <v>101</v>
      </c>
      <c r="K384">
        <v>1</v>
      </c>
      <c r="L384">
        <v>121</v>
      </c>
      <c r="M384">
        <v>26</v>
      </c>
      <c r="N384">
        <v>143</v>
      </c>
      <c r="O384">
        <v>152</v>
      </c>
      <c r="P384">
        <v>1</v>
      </c>
      <c r="Q384">
        <v>173</v>
      </c>
      <c r="R384">
        <v>1</v>
      </c>
      <c r="S384">
        <v>191</v>
      </c>
      <c r="T384">
        <v>201</v>
      </c>
      <c r="U384">
        <v>1</v>
      </c>
      <c r="V384">
        <f t="shared" si="5"/>
        <v>0</v>
      </c>
    </row>
    <row r="385" spans="1:22">
      <c r="A385" s="1">
        <v>14</v>
      </c>
      <c r="B385">
        <v>30</v>
      </c>
      <c r="C385">
        <v>33</v>
      </c>
      <c r="D385">
        <v>49</v>
      </c>
      <c r="E385">
        <v>4272</v>
      </c>
      <c r="F385">
        <v>62</v>
      </c>
      <c r="G385">
        <v>73</v>
      </c>
      <c r="H385">
        <v>2</v>
      </c>
      <c r="I385">
        <v>93</v>
      </c>
      <c r="J385">
        <v>101</v>
      </c>
      <c r="K385">
        <v>2</v>
      </c>
      <c r="L385">
        <v>122</v>
      </c>
      <c r="M385">
        <v>26</v>
      </c>
      <c r="N385">
        <v>143</v>
      </c>
      <c r="O385">
        <v>152</v>
      </c>
      <c r="P385">
        <v>2</v>
      </c>
      <c r="Q385">
        <v>172</v>
      </c>
      <c r="R385">
        <v>1</v>
      </c>
      <c r="S385">
        <v>191</v>
      </c>
      <c r="T385">
        <v>201</v>
      </c>
      <c r="U385">
        <v>1</v>
      </c>
      <c r="V385">
        <f t="shared" si="5"/>
        <v>0</v>
      </c>
    </row>
    <row r="386" spans="1:22">
      <c r="A386" s="1">
        <v>14</v>
      </c>
      <c r="B386">
        <v>18</v>
      </c>
      <c r="C386">
        <v>34</v>
      </c>
      <c r="D386">
        <v>43</v>
      </c>
      <c r="E386">
        <v>2238</v>
      </c>
      <c r="F386">
        <v>61</v>
      </c>
      <c r="G386">
        <v>73</v>
      </c>
      <c r="H386">
        <v>2</v>
      </c>
      <c r="I386">
        <v>92</v>
      </c>
      <c r="J386">
        <v>101</v>
      </c>
      <c r="K386">
        <v>1</v>
      </c>
      <c r="L386">
        <v>123</v>
      </c>
      <c r="M386">
        <v>25</v>
      </c>
      <c r="N386">
        <v>143</v>
      </c>
      <c r="O386">
        <v>152</v>
      </c>
      <c r="P386">
        <v>2</v>
      </c>
      <c r="Q386">
        <v>173</v>
      </c>
      <c r="R386">
        <v>1</v>
      </c>
      <c r="S386">
        <v>191</v>
      </c>
      <c r="T386">
        <v>201</v>
      </c>
      <c r="U386">
        <v>1</v>
      </c>
      <c r="V386">
        <f t="shared" ref="V386:V449" si="6">U386-1</f>
        <v>0</v>
      </c>
    </row>
    <row r="387" spans="1:22">
      <c r="A387" s="1">
        <v>14</v>
      </c>
      <c r="B387">
        <v>18</v>
      </c>
      <c r="C387">
        <v>32</v>
      </c>
      <c r="D387">
        <v>43</v>
      </c>
      <c r="E387">
        <v>1126</v>
      </c>
      <c r="F387">
        <v>65</v>
      </c>
      <c r="G387">
        <v>72</v>
      </c>
      <c r="H387">
        <v>4</v>
      </c>
      <c r="I387">
        <v>92</v>
      </c>
      <c r="J387">
        <v>101</v>
      </c>
      <c r="K387">
        <v>2</v>
      </c>
      <c r="L387">
        <v>121</v>
      </c>
      <c r="M387">
        <v>21</v>
      </c>
      <c r="N387">
        <v>143</v>
      </c>
      <c r="O387">
        <v>151</v>
      </c>
      <c r="P387">
        <v>1</v>
      </c>
      <c r="Q387">
        <v>173</v>
      </c>
      <c r="R387">
        <v>1</v>
      </c>
      <c r="S387">
        <v>192</v>
      </c>
      <c r="T387">
        <v>201</v>
      </c>
      <c r="U387">
        <v>1</v>
      </c>
      <c r="V387">
        <f t="shared" si="6"/>
        <v>0</v>
      </c>
    </row>
    <row r="388" spans="1:22">
      <c r="A388" s="1">
        <v>12</v>
      </c>
      <c r="B388">
        <v>18</v>
      </c>
      <c r="C388">
        <v>34</v>
      </c>
      <c r="D388">
        <v>42</v>
      </c>
      <c r="E388">
        <v>7374</v>
      </c>
      <c r="F388">
        <v>61</v>
      </c>
      <c r="G388">
        <v>71</v>
      </c>
      <c r="H388">
        <v>4</v>
      </c>
      <c r="I388">
        <v>93</v>
      </c>
      <c r="J388">
        <v>101</v>
      </c>
      <c r="K388">
        <v>4</v>
      </c>
      <c r="L388">
        <v>122</v>
      </c>
      <c r="M388">
        <v>40</v>
      </c>
      <c r="N388">
        <v>142</v>
      </c>
      <c r="O388">
        <v>152</v>
      </c>
      <c r="P388">
        <v>2</v>
      </c>
      <c r="Q388">
        <v>174</v>
      </c>
      <c r="R388">
        <v>1</v>
      </c>
      <c r="S388">
        <v>192</v>
      </c>
      <c r="T388">
        <v>201</v>
      </c>
      <c r="U388">
        <v>1</v>
      </c>
      <c r="V388">
        <f t="shared" si="6"/>
        <v>0</v>
      </c>
    </row>
    <row r="389" spans="1:22">
      <c r="A389" s="1">
        <v>12</v>
      </c>
      <c r="B389">
        <v>15</v>
      </c>
      <c r="C389">
        <v>34</v>
      </c>
      <c r="D389">
        <v>49</v>
      </c>
      <c r="E389">
        <v>2326</v>
      </c>
      <c r="F389">
        <v>63</v>
      </c>
      <c r="G389">
        <v>73</v>
      </c>
      <c r="H389">
        <v>2</v>
      </c>
      <c r="I389">
        <v>93</v>
      </c>
      <c r="J389">
        <v>101</v>
      </c>
      <c r="K389">
        <v>4</v>
      </c>
      <c r="L389">
        <v>123</v>
      </c>
      <c r="M389">
        <v>27</v>
      </c>
      <c r="N389">
        <v>141</v>
      </c>
      <c r="O389">
        <v>152</v>
      </c>
      <c r="P389">
        <v>1</v>
      </c>
      <c r="Q389">
        <v>173</v>
      </c>
      <c r="R389">
        <v>1</v>
      </c>
      <c r="S389">
        <v>191</v>
      </c>
      <c r="T389">
        <v>201</v>
      </c>
      <c r="U389">
        <v>1</v>
      </c>
      <c r="V389">
        <f t="shared" si="6"/>
        <v>0</v>
      </c>
    </row>
    <row r="390" spans="1:22">
      <c r="A390" s="1">
        <v>14</v>
      </c>
      <c r="B390">
        <v>9</v>
      </c>
      <c r="C390">
        <v>32</v>
      </c>
      <c r="D390">
        <v>49</v>
      </c>
      <c r="E390">
        <v>1449</v>
      </c>
      <c r="F390">
        <v>61</v>
      </c>
      <c r="G390">
        <v>74</v>
      </c>
      <c r="H390">
        <v>3</v>
      </c>
      <c r="I390">
        <v>92</v>
      </c>
      <c r="J390">
        <v>101</v>
      </c>
      <c r="K390">
        <v>2</v>
      </c>
      <c r="L390">
        <v>123</v>
      </c>
      <c r="M390">
        <v>27</v>
      </c>
      <c r="N390">
        <v>143</v>
      </c>
      <c r="O390">
        <v>152</v>
      </c>
      <c r="P390">
        <v>2</v>
      </c>
      <c r="Q390">
        <v>173</v>
      </c>
      <c r="R390">
        <v>1</v>
      </c>
      <c r="S390">
        <v>191</v>
      </c>
      <c r="T390">
        <v>201</v>
      </c>
      <c r="U390">
        <v>1</v>
      </c>
      <c r="V390">
        <f t="shared" si="6"/>
        <v>0</v>
      </c>
    </row>
    <row r="391" spans="1:22">
      <c r="A391" s="1">
        <v>14</v>
      </c>
      <c r="B391">
        <v>18</v>
      </c>
      <c r="C391">
        <v>32</v>
      </c>
      <c r="D391">
        <v>40</v>
      </c>
      <c r="E391">
        <v>1820</v>
      </c>
      <c r="F391">
        <v>61</v>
      </c>
      <c r="G391">
        <v>73</v>
      </c>
      <c r="H391">
        <v>2</v>
      </c>
      <c r="I391">
        <v>94</v>
      </c>
      <c r="J391">
        <v>101</v>
      </c>
      <c r="K391">
        <v>2</v>
      </c>
      <c r="L391">
        <v>122</v>
      </c>
      <c r="M391">
        <v>30</v>
      </c>
      <c r="N391">
        <v>143</v>
      </c>
      <c r="O391">
        <v>152</v>
      </c>
      <c r="P391">
        <v>1</v>
      </c>
      <c r="Q391">
        <v>174</v>
      </c>
      <c r="R391">
        <v>1</v>
      </c>
      <c r="S391">
        <v>192</v>
      </c>
      <c r="T391">
        <v>201</v>
      </c>
      <c r="U391">
        <v>1</v>
      </c>
      <c r="V391">
        <f t="shared" si="6"/>
        <v>0</v>
      </c>
    </row>
    <row r="392" spans="1:22">
      <c r="A392" s="1">
        <v>12</v>
      </c>
      <c r="B392">
        <v>12</v>
      </c>
      <c r="C392">
        <v>32</v>
      </c>
      <c r="D392">
        <v>42</v>
      </c>
      <c r="E392">
        <v>983</v>
      </c>
      <c r="F392">
        <v>64</v>
      </c>
      <c r="G392">
        <v>72</v>
      </c>
      <c r="H392">
        <v>1</v>
      </c>
      <c r="I392">
        <v>92</v>
      </c>
      <c r="J392">
        <v>101</v>
      </c>
      <c r="K392">
        <v>4</v>
      </c>
      <c r="L392">
        <v>121</v>
      </c>
      <c r="M392">
        <v>19</v>
      </c>
      <c r="N392">
        <v>143</v>
      </c>
      <c r="O392">
        <v>151</v>
      </c>
      <c r="P392">
        <v>1</v>
      </c>
      <c r="Q392">
        <v>172</v>
      </c>
      <c r="R392">
        <v>1</v>
      </c>
      <c r="S392">
        <v>191</v>
      </c>
      <c r="T392">
        <v>201</v>
      </c>
      <c r="U392">
        <v>1</v>
      </c>
      <c r="V392">
        <f t="shared" si="6"/>
        <v>0</v>
      </c>
    </row>
    <row r="393" spans="1:22">
      <c r="A393" s="1">
        <v>11</v>
      </c>
      <c r="B393">
        <v>36</v>
      </c>
      <c r="C393">
        <v>32</v>
      </c>
      <c r="D393">
        <v>40</v>
      </c>
      <c r="E393">
        <v>3249</v>
      </c>
      <c r="F393">
        <v>61</v>
      </c>
      <c r="G393">
        <v>74</v>
      </c>
      <c r="H393">
        <v>2</v>
      </c>
      <c r="I393">
        <v>93</v>
      </c>
      <c r="J393">
        <v>101</v>
      </c>
      <c r="K393">
        <v>4</v>
      </c>
      <c r="L393">
        <v>124</v>
      </c>
      <c r="M393">
        <v>39</v>
      </c>
      <c r="N393">
        <v>141</v>
      </c>
      <c r="O393">
        <v>153</v>
      </c>
      <c r="P393">
        <v>1</v>
      </c>
      <c r="Q393">
        <v>174</v>
      </c>
      <c r="R393">
        <v>2</v>
      </c>
      <c r="S393">
        <v>192</v>
      </c>
      <c r="T393">
        <v>201</v>
      </c>
      <c r="U393">
        <v>1</v>
      </c>
      <c r="V393">
        <f t="shared" si="6"/>
        <v>0</v>
      </c>
    </row>
    <row r="394" spans="1:22">
      <c r="A394" s="1">
        <v>11</v>
      </c>
      <c r="B394">
        <v>6</v>
      </c>
      <c r="C394">
        <v>34</v>
      </c>
      <c r="D394">
        <v>43</v>
      </c>
      <c r="E394">
        <v>1957</v>
      </c>
      <c r="F394">
        <v>61</v>
      </c>
      <c r="G394">
        <v>74</v>
      </c>
      <c r="H394">
        <v>1</v>
      </c>
      <c r="I394">
        <v>92</v>
      </c>
      <c r="J394">
        <v>101</v>
      </c>
      <c r="K394">
        <v>4</v>
      </c>
      <c r="L394">
        <v>123</v>
      </c>
      <c r="M394">
        <v>31</v>
      </c>
      <c r="N394">
        <v>143</v>
      </c>
      <c r="O394">
        <v>152</v>
      </c>
      <c r="P394">
        <v>1</v>
      </c>
      <c r="Q394">
        <v>173</v>
      </c>
      <c r="R394">
        <v>1</v>
      </c>
      <c r="S394">
        <v>191</v>
      </c>
      <c r="T394">
        <v>201</v>
      </c>
      <c r="U394">
        <v>1</v>
      </c>
      <c r="V394">
        <f t="shared" si="6"/>
        <v>0</v>
      </c>
    </row>
    <row r="395" spans="1:22">
      <c r="A395" s="1">
        <v>14</v>
      </c>
      <c r="B395">
        <v>9</v>
      </c>
      <c r="C395">
        <v>34</v>
      </c>
      <c r="D395">
        <v>42</v>
      </c>
      <c r="E395">
        <v>2406</v>
      </c>
      <c r="F395">
        <v>61</v>
      </c>
      <c r="G395">
        <v>71</v>
      </c>
      <c r="H395">
        <v>2</v>
      </c>
      <c r="I395">
        <v>93</v>
      </c>
      <c r="J395">
        <v>101</v>
      </c>
      <c r="K395">
        <v>3</v>
      </c>
      <c r="L395">
        <v>123</v>
      </c>
      <c r="M395">
        <v>31</v>
      </c>
      <c r="N395">
        <v>143</v>
      </c>
      <c r="O395">
        <v>152</v>
      </c>
      <c r="P395">
        <v>1</v>
      </c>
      <c r="Q395">
        <v>174</v>
      </c>
      <c r="R395">
        <v>1</v>
      </c>
      <c r="S395">
        <v>191</v>
      </c>
      <c r="T395">
        <v>201</v>
      </c>
      <c r="U395">
        <v>1</v>
      </c>
      <c r="V395">
        <f t="shared" si="6"/>
        <v>0</v>
      </c>
    </row>
    <row r="396" spans="1:22">
      <c r="A396" s="1">
        <v>12</v>
      </c>
      <c r="B396">
        <v>39</v>
      </c>
      <c r="C396">
        <v>33</v>
      </c>
      <c r="D396">
        <v>46</v>
      </c>
      <c r="E396">
        <v>11760</v>
      </c>
      <c r="F396">
        <v>62</v>
      </c>
      <c r="G396">
        <v>74</v>
      </c>
      <c r="H396">
        <v>2</v>
      </c>
      <c r="I396">
        <v>93</v>
      </c>
      <c r="J396">
        <v>101</v>
      </c>
      <c r="K396">
        <v>3</v>
      </c>
      <c r="L396">
        <v>124</v>
      </c>
      <c r="M396">
        <v>32</v>
      </c>
      <c r="N396">
        <v>143</v>
      </c>
      <c r="O396">
        <v>151</v>
      </c>
      <c r="P396">
        <v>1</v>
      </c>
      <c r="Q396">
        <v>173</v>
      </c>
      <c r="R396">
        <v>1</v>
      </c>
      <c r="S396">
        <v>192</v>
      </c>
      <c r="T396">
        <v>201</v>
      </c>
      <c r="U396">
        <v>1</v>
      </c>
      <c r="V396">
        <f t="shared" si="6"/>
        <v>0</v>
      </c>
    </row>
    <row r="397" spans="1:22">
      <c r="A397" s="1">
        <v>11</v>
      </c>
      <c r="B397">
        <v>12</v>
      </c>
      <c r="C397">
        <v>32</v>
      </c>
      <c r="D397">
        <v>42</v>
      </c>
      <c r="E397">
        <v>2578</v>
      </c>
      <c r="F397">
        <v>61</v>
      </c>
      <c r="G397">
        <v>71</v>
      </c>
      <c r="H397">
        <v>3</v>
      </c>
      <c r="I397">
        <v>92</v>
      </c>
      <c r="J397">
        <v>101</v>
      </c>
      <c r="K397">
        <v>4</v>
      </c>
      <c r="L397">
        <v>124</v>
      </c>
      <c r="M397">
        <v>55</v>
      </c>
      <c r="N397">
        <v>143</v>
      </c>
      <c r="O397">
        <v>153</v>
      </c>
      <c r="P397">
        <v>1</v>
      </c>
      <c r="Q397">
        <v>174</v>
      </c>
      <c r="R397">
        <v>1</v>
      </c>
      <c r="S397">
        <v>191</v>
      </c>
      <c r="T397">
        <v>201</v>
      </c>
      <c r="U397">
        <v>1</v>
      </c>
      <c r="V397">
        <f t="shared" si="6"/>
        <v>0</v>
      </c>
    </row>
    <row r="398" spans="1:22">
      <c r="A398" s="1">
        <v>11</v>
      </c>
      <c r="B398">
        <v>36</v>
      </c>
      <c r="C398">
        <v>34</v>
      </c>
      <c r="D398">
        <v>42</v>
      </c>
      <c r="E398">
        <v>2348</v>
      </c>
      <c r="F398">
        <v>61</v>
      </c>
      <c r="G398">
        <v>73</v>
      </c>
      <c r="H398">
        <v>3</v>
      </c>
      <c r="I398">
        <v>94</v>
      </c>
      <c r="J398">
        <v>101</v>
      </c>
      <c r="K398">
        <v>2</v>
      </c>
      <c r="L398">
        <v>122</v>
      </c>
      <c r="M398">
        <v>46</v>
      </c>
      <c r="N398">
        <v>143</v>
      </c>
      <c r="O398">
        <v>152</v>
      </c>
      <c r="P398">
        <v>2</v>
      </c>
      <c r="Q398">
        <v>173</v>
      </c>
      <c r="R398">
        <v>1</v>
      </c>
      <c r="S398">
        <v>192</v>
      </c>
      <c r="T398">
        <v>201</v>
      </c>
      <c r="U398">
        <v>1</v>
      </c>
      <c r="V398">
        <f t="shared" si="6"/>
        <v>0</v>
      </c>
    </row>
    <row r="399" spans="1:22">
      <c r="A399" s="1">
        <v>12</v>
      </c>
      <c r="B399">
        <v>12</v>
      </c>
      <c r="C399">
        <v>32</v>
      </c>
      <c r="D399">
        <v>40</v>
      </c>
      <c r="E399">
        <v>1223</v>
      </c>
      <c r="F399">
        <v>61</v>
      </c>
      <c r="G399">
        <v>75</v>
      </c>
      <c r="H399">
        <v>1</v>
      </c>
      <c r="I399">
        <v>91</v>
      </c>
      <c r="J399">
        <v>101</v>
      </c>
      <c r="K399">
        <v>1</v>
      </c>
      <c r="L399">
        <v>121</v>
      </c>
      <c r="M399">
        <v>46</v>
      </c>
      <c r="N399">
        <v>143</v>
      </c>
      <c r="O399">
        <v>151</v>
      </c>
      <c r="P399">
        <v>2</v>
      </c>
      <c r="Q399">
        <v>173</v>
      </c>
      <c r="R399">
        <v>1</v>
      </c>
      <c r="S399">
        <v>191</v>
      </c>
      <c r="T399">
        <v>201</v>
      </c>
      <c r="U399">
        <v>2</v>
      </c>
      <c r="V399">
        <f t="shared" si="6"/>
        <v>1</v>
      </c>
    </row>
    <row r="400" spans="1:22">
      <c r="A400" s="1">
        <v>14</v>
      </c>
      <c r="B400">
        <v>24</v>
      </c>
      <c r="C400">
        <v>34</v>
      </c>
      <c r="D400">
        <v>43</v>
      </c>
      <c r="E400">
        <v>1516</v>
      </c>
      <c r="F400">
        <v>64</v>
      </c>
      <c r="G400">
        <v>73</v>
      </c>
      <c r="H400">
        <v>4</v>
      </c>
      <c r="I400">
        <v>92</v>
      </c>
      <c r="J400">
        <v>101</v>
      </c>
      <c r="K400">
        <v>1</v>
      </c>
      <c r="L400">
        <v>121</v>
      </c>
      <c r="M400">
        <v>43</v>
      </c>
      <c r="N400">
        <v>143</v>
      </c>
      <c r="O400">
        <v>152</v>
      </c>
      <c r="P400">
        <v>2</v>
      </c>
      <c r="Q400">
        <v>172</v>
      </c>
      <c r="R400">
        <v>1</v>
      </c>
      <c r="S400">
        <v>191</v>
      </c>
      <c r="T400">
        <v>201</v>
      </c>
      <c r="U400">
        <v>1</v>
      </c>
      <c r="V400">
        <f t="shared" si="6"/>
        <v>0</v>
      </c>
    </row>
    <row r="401" spans="1:22">
      <c r="A401" s="1">
        <v>14</v>
      </c>
      <c r="B401">
        <v>18</v>
      </c>
      <c r="C401">
        <v>32</v>
      </c>
      <c r="D401">
        <v>43</v>
      </c>
      <c r="E401">
        <v>1473</v>
      </c>
      <c r="F401">
        <v>61</v>
      </c>
      <c r="G401">
        <v>72</v>
      </c>
      <c r="H401">
        <v>3</v>
      </c>
      <c r="I401">
        <v>94</v>
      </c>
      <c r="J401">
        <v>101</v>
      </c>
      <c r="K401">
        <v>4</v>
      </c>
      <c r="L401">
        <v>121</v>
      </c>
      <c r="M401">
        <v>39</v>
      </c>
      <c r="N401">
        <v>143</v>
      </c>
      <c r="O401">
        <v>152</v>
      </c>
      <c r="P401">
        <v>1</v>
      </c>
      <c r="Q401">
        <v>173</v>
      </c>
      <c r="R401">
        <v>1</v>
      </c>
      <c r="S401">
        <v>192</v>
      </c>
      <c r="T401">
        <v>201</v>
      </c>
      <c r="U401">
        <v>1</v>
      </c>
      <c r="V401">
        <f t="shared" si="6"/>
        <v>0</v>
      </c>
    </row>
    <row r="402" spans="1:22">
      <c r="A402" s="1">
        <v>12</v>
      </c>
      <c r="B402">
        <v>18</v>
      </c>
      <c r="C402">
        <v>34</v>
      </c>
      <c r="D402">
        <v>49</v>
      </c>
      <c r="E402">
        <v>1887</v>
      </c>
      <c r="F402">
        <v>65</v>
      </c>
      <c r="G402">
        <v>73</v>
      </c>
      <c r="H402">
        <v>4</v>
      </c>
      <c r="I402">
        <v>94</v>
      </c>
      <c r="J402">
        <v>101</v>
      </c>
      <c r="K402">
        <v>4</v>
      </c>
      <c r="L402">
        <v>121</v>
      </c>
      <c r="M402">
        <v>28</v>
      </c>
      <c r="N402">
        <v>141</v>
      </c>
      <c r="O402">
        <v>152</v>
      </c>
      <c r="P402">
        <v>2</v>
      </c>
      <c r="Q402">
        <v>173</v>
      </c>
      <c r="R402">
        <v>1</v>
      </c>
      <c r="S402">
        <v>191</v>
      </c>
      <c r="T402">
        <v>201</v>
      </c>
      <c r="U402">
        <v>1</v>
      </c>
      <c r="V402">
        <f t="shared" si="6"/>
        <v>0</v>
      </c>
    </row>
    <row r="403" spans="1:22">
      <c r="A403" s="1">
        <v>14</v>
      </c>
      <c r="B403">
        <v>24</v>
      </c>
      <c r="C403">
        <v>33</v>
      </c>
      <c r="D403">
        <v>49</v>
      </c>
      <c r="E403">
        <v>8648</v>
      </c>
      <c r="F403">
        <v>61</v>
      </c>
      <c r="G403">
        <v>72</v>
      </c>
      <c r="H403">
        <v>2</v>
      </c>
      <c r="I403">
        <v>93</v>
      </c>
      <c r="J403">
        <v>101</v>
      </c>
      <c r="K403">
        <v>2</v>
      </c>
      <c r="L403">
        <v>123</v>
      </c>
      <c r="M403">
        <v>27</v>
      </c>
      <c r="N403">
        <v>141</v>
      </c>
      <c r="O403">
        <v>152</v>
      </c>
      <c r="P403">
        <v>2</v>
      </c>
      <c r="Q403">
        <v>173</v>
      </c>
      <c r="R403">
        <v>1</v>
      </c>
      <c r="S403">
        <v>192</v>
      </c>
      <c r="T403">
        <v>201</v>
      </c>
      <c r="U403">
        <v>2</v>
      </c>
      <c r="V403">
        <f t="shared" si="6"/>
        <v>1</v>
      </c>
    </row>
    <row r="404" spans="1:22">
      <c r="A404" s="1">
        <v>14</v>
      </c>
      <c r="B404">
        <v>14</v>
      </c>
      <c r="C404">
        <v>33</v>
      </c>
      <c r="D404">
        <v>40</v>
      </c>
      <c r="E404">
        <v>802</v>
      </c>
      <c r="F404">
        <v>61</v>
      </c>
      <c r="G404">
        <v>73</v>
      </c>
      <c r="H404">
        <v>4</v>
      </c>
      <c r="I404">
        <v>93</v>
      </c>
      <c r="J404">
        <v>101</v>
      </c>
      <c r="K404">
        <v>2</v>
      </c>
      <c r="L404">
        <v>123</v>
      </c>
      <c r="M404">
        <v>27</v>
      </c>
      <c r="N404">
        <v>143</v>
      </c>
      <c r="O404">
        <v>152</v>
      </c>
      <c r="P404">
        <v>2</v>
      </c>
      <c r="Q404">
        <v>172</v>
      </c>
      <c r="R404">
        <v>1</v>
      </c>
      <c r="S404">
        <v>191</v>
      </c>
      <c r="T404">
        <v>201</v>
      </c>
      <c r="U404">
        <v>1</v>
      </c>
      <c r="V404">
        <f t="shared" si="6"/>
        <v>0</v>
      </c>
    </row>
    <row r="405" spans="1:22">
      <c r="A405" s="1">
        <v>12</v>
      </c>
      <c r="B405">
        <v>18</v>
      </c>
      <c r="C405">
        <v>33</v>
      </c>
      <c r="D405">
        <v>40</v>
      </c>
      <c r="E405">
        <v>2899</v>
      </c>
      <c r="F405">
        <v>65</v>
      </c>
      <c r="G405">
        <v>75</v>
      </c>
      <c r="H405">
        <v>4</v>
      </c>
      <c r="I405">
        <v>93</v>
      </c>
      <c r="J405">
        <v>101</v>
      </c>
      <c r="K405">
        <v>4</v>
      </c>
      <c r="L405">
        <v>123</v>
      </c>
      <c r="M405">
        <v>43</v>
      </c>
      <c r="N405">
        <v>143</v>
      </c>
      <c r="O405">
        <v>152</v>
      </c>
      <c r="P405">
        <v>1</v>
      </c>
      <c r="Q405">
        <v>173</v>
      </c>
      <c r="R405">
        <v>2</v>
      </c>
      <c r="S405">
        <v>191</v>
      </c>
      <c r="T405">
        <v>201</v>
      </c>
      <c r="U405">
        <v>1</v>
      </c>
      <c r="V405">
        <f t="shared" si="6"/>
        <v>0</v>
      </c>
    </row>
    <row r="406" spans="1:22">
      <c r="A406" s="1">
        <v>12</v>
      </c>
      <c r="B406">
        <v>24</v>
      </c>
      <c r="C406">
        <v>32</v>
      </c>
      <c r="D406">
        <v>43</v>
      </c>
      <c r="E406">
        <v>2039</v>
      </c>
      <c r="F406">
        <v>61</v>
      </c>
      <c r="G406">
        <v>72</v>
      </c>
      <c r="H406">
        <v>1</v>
      </c>
      <c r="I406">
        <v>94</v>
      </c>
      <c r="J406">
        <v>101</v>
      </c>
      <c r="K406">
        <v>1</v>
      </c>
      <c r="L406">
        <v>122</v>
      </c>
      <c r="M406">
        <v>22</v>
      </c>
      <c r="N406">
        <v>143</v>
      </c>
      <c r="O406">
        <v>152</v>
      </c>
      <c r="P406">
        <v>1</v>
      </c>
      <c r="Q406">
        <v>173</v>
      </c>
      <c r="R406">
        <v>1</v>
      </c>
      <c r="S406">
        <v>192</v>
      </c>
      <c r="T406">
        <v>201</v>
      </c>
      <c r="U406">
        <v>2</v>
      </c>
      <c r="V406">
        <f t="shared" si="6"/>
        <v>1</v>
      </c>
    </row>
    <row r="407" spans="1:22">
      <c r="A407" s="1">
        <v>14</v>
      </c>
      <c r="B407">
        <v>24</v>
      </c>
      <c r="C407">
        <v>34</v>
      </c>
      <c r="D407">
        <v>41</v>
      </c>
      <c r="E407">
        <v>2197</v>
      </c>
      <c r="F407">
        <v>65</v>
      </c>
      <c r="G407">
        <v>74</v>
      </c>
      <c r="H407">
        <v>4</v>
      </c>
      <c r="I407">
        <v>93</v>
      </c>
      <c r="J407">
        <v>101</v>
      </c>
      <c r="K407">
        <v>4</v>
      </c>
      <c r="L407">
        <v>123</v>
      </c>
      <c r="M407">
        <v>43</v>
      </c>
      <c r="N407">
        <v>143</v>
      </c>
      <c r="O407">
        <v>152</v>
      </c>
      <c r="P407">
        <v>2</v>
      </c>
      <c r="Q407">
        <v>173</v>
      </c>
      <c r="R407">
        <v>2</v>
      </c>
      <c r="S407">
        <v>192</v>
      </c>
      <c r="T407">
        <v>201</v>
      </c>
      <c r="U407">
        <v>1</v>
      </c>
      <c r="V407">
        <f t="shared" si="6"/>
        <v>0</v>
      </c>
    </row>
    <row r="408" spans="1:22">
      <c r="A408" s="1">
        <v>11</v>
      </c>
      <c r="B408">
        <v>15</v>
      </c>
      <c r="C408">
        <v>32</v>
      </c>
      <c r="D408">
        <v>43</v>
      </c>
      <c r="E408">
        <v>1053</v>
      </c>
      <c r="F408">
        <v>61</v>
      </c>
      <c r="G408">
        <v>72</v>
      </c>
      <c r="H408">
        <v>4</v>
      </c>
      <c r="I408">
        <v>94</v>
      </c>
      <c r="J408">
        <v>101</v>
      </c>
      <c r="K408">
        <v>2</v>
      </c>
      <c r="L408">
        <v>121</v>
      </c>
      <c r="M408">
        <v>27</v>
      </c>
      <c r="N408">
        <v>143</v>
      </c>
      <c r="O408">
        <v>152</v>
      </c>
      <c r="P408">
        <v>1</v>
      </c>
      <c r="Q408">
        <v>173</v>
      </c>
      <c r="R408">
        <v>1</v>
      </c>
      <c r="S408">
        <v>191</v>
      </c>
      <c r="T408">
        <v>202</v>
      </c>
      <c r="U408">
        <v>1</v>
      </c>
      <c r="V408">
        <f t="shared" si="6"/>
        <v>0</v>
      </c>
    </row>
    <row r="409" spans="1:22">
      <c r="A409" s="1">
        <v>14</v>
      </c>
      <c r="B409">
        <v>24</v>
      </c>
      <c r="C409">
        <v>32</v>
      </c>
      <c r="D409">
        <v>43</v>
      </c>
      <c r="E409">
        <v>3235</v>
      </c>
      <c r="F409">
        <v>63</v>
      </c>
      <c r="G409">
        <v>75</v>
      </c>
      <c r="H409">
        <v>3</v>
      </c>
      <c r="I409">
        <v>91</v>
      </c>
      <c r="J409">
        <v>101</v>
      </c>
      <c r="K409">
        <v>2</v>
      </c>
      <c r="L409">
        <v>123</v>
      </c>
      <c r="M409">
        <v>26</v>
      </c>
      <c r="N409">
        <v>143</v>
      </c>
      <c r="O409">
        <v>152</v>
      </c>
      <c r="P409">
        <v>1</v>
      </c>
      <c r="Q409">
        <v>174</v>
      </c>
      <c r="R409">
        <v>1</v>
      </c>
      <c r="S409">
        <v>192</v>
      </c>
      <c r="T409">
        <v>201</v>
      </c>
      <c r="U409">
        <v>1</v>
      </c>
      <c r="V409">
        <f t="shared" si="6"/>
        <v>0</v>
      </c>
    </row>
    <row r="410" spans="1:22">
      <c r="A410" s="1">
        <v>13</v>
      </c>
      <c r="B410">
        <v>12</v>
      </c>
      <c r="C410">
        <v>34</v>
      </c>
      <c r="D410">
        <v>40</v>
      </c>
      <c r="E410">
        <v>939</v>
      </c>
      <c r="F410">
        <v>63</v>
      </c>
      <c r="G410">
        <v>74</v>
      </c>
      <c r="H410">
        <v>4</v>
      </c>
      <c r="I410">
        <v>94</v>
      </c>
      <c r="J410">
        <v>101</v>
      </c>
      <c r="K410">
        <v>2</v>
      </c>
      <c r="L410">
        <v>121</v>
      </c>
      <c r="M410">
        <v>28</v>
      </c>
      <c r="N410">
        <v>143</v>
      </c>
      <c r="O410">
        <v>152</v>
      </c>
      <c r="P410">
        <v>3</v>
      </c>
      <c r="Q410">
        <v>173</v>
      </c>
      <c r="R410">
        <v>1</v>
      </c>
      <c r="S410">
        <v>192</v>
      </c>
      <c r="T410">
        <v>201</v>
      </c>
      <c r="U410">
        <v>2</v>
      </c>
      <c r="V410">
        <f t="shared" si="6"/>
        <v>1</v>
      </c>
    </row>
    <row r="411" spans="1:22">
      <c r="A411" s="1">
        <v>12</v>
      </c>
      <c r="B411">
        <v>24</v>
      </c>
      <c r="C411">
        <v>32</v>
      </c>
      <c r="D411">
        <v>43</v>
      </c>
      <c r="E411">
        <v>1967</v>
      </c>
      <c r="F411">
        <v>61</v>
      </c>
      <c r="G411">
        <v>75</v>
      </c>
      <c r="H411">
        <v>4</v>
      </c>
      <c r="I411">
        <v>92</v>
      </c>
      <c r="J411">
        <v>101</v>
      </c>
      <c r="K411">
        <v>4</v>
      </c>
      <c r="L411">
        <v>123</v>
      </c>
      <c r="M411">
        <v>20</v>
      </c>
      <c r="N411">
        <v>143</v>
      </c>
      <c r="O411">
        <v>152</v>
      </c>
      <c r="P411">
        <v>1</v>
      </c>
      <c r="Q411">
        <v>173</v>
      </c>
      <c r="R411">
        <v>1</v>
      </c>
      <c r="S411">
        <v>192</v>
      </c>
      <c r="T411">
        <v>201</v>
      </c>
      <c r="U411">
        <v>1</v>
      </c>
      <c r="V411">
        <f t="shared" si="6"/>
        <v>0</v>
      </c>
    </row>
    <row r="412" spans="1:22">
      <c r="A412" s="1">
        <v>14</v>
      </c>
      <c r="B412">
        <v>33</v>
      </c>
      <c r="C412">
        <v>34</v>
      </c>
      <c r="D412">
        <v>41</v>
      </c>
      <c r="E412">
        <v>7253</v>
      </c>
      <c r="F412">
        <v>61</v>
      </c>
      <c r="G412">
        <v>74</v>
      </c>
      <c r="H412">
        <v>3</v>
      </c>
      <c r="I412">
        <v>93</v>
      </c>
      <c r="J412">
        <v>101</v>
      </c>
      <c r="K412">
        <v>2</v>
      </c>
      <c r="L412">
        <v>123</v>
      </c>
      <c r="M412">
        <v>35</v>
      </c>
      <c r="N412">
        <v>143</v>
      </c>
      <c r="O412">
        <v>152</v>
      </c>
      <c r="P412">
        <v>2</v>
      </c>
      <c r="Q412">
        <v>174</v>
      </c>
      <c r="R412">
        <v>1</v>
      </c>
      <c r="S412">
        <v>192</v>
      </c>
      <c r="T412">
        <v>201</v>
      </c>
      <c r="U412">
        <v>1</v>
      </c>
      <c r="V412">
        <f t="shared" si="6"/>
        <v>0</v>
      </c>
    </row>
    <row r="413" spans="1:22">
      <c r="A413" s="1">
        <v>14</v>
      </c>
      <c r="B413">
        <v>12</v>
      </c>
      <c r="C413">
        <v>34</v>
      </c>
      <c r="D413">
        <v>49</v>
      </c>
      <c r="E413">
        <v>2292</v>
      </c>
      <c r="F413">
        <v>61</v>
      </c>
      <c r="G413">
        <v>71</v>
      </c>
      <c r="H413">
        <v>4</v>
      </c>
      <c r="I413">
        <v>93</v>
      </c>
      <c r="J413">
        <v>101</v>
      </c>
      <c r="K413">
        <v>2</v>
      </c>
      <c r="L413">
        <v>123</v>
      </c>
      <c r="M413">
        <v>42</v>
      </c>
      <c r="N413">
        <v>142</v>
      </c>
      <c r="O413">
        <v>152</v>
      </c>
      <c r="P413">
        <v>2</v>
      </c>
      <c r="Q413">
        <v>174</v>
      </c>
      <c r="R413">
        <v>1</v>
      </c>
      <c r="S413">
        <v>192</v>
      </c>
      <c r="T413">
        <v>201</v>
      </c>
      <c r="U413">
        <v>2</v>
      </c>
      <c r="V413">
        <f t="shared" si="6"/>
        <v>1</v>
      </c>
    </row>
    <row r="414" spans="1:22">
      <c r="A414" s="1">
        <v>14</v>
      </c>
      <c r="B414">
        <v>10</v>
      </c>
      <c r="C414">
        <v>32</v>
      </c>
      <c r="D414">
        <v>40</v>
      </c>
      <c r="E414">
        <v>1597</v>
      </c>
      <c r="F414">
        <v>63</v>
      </c>
      <c r="G414">
        <v>73</v>
      </c>
      <c r="H414">
        <v>3</v>
      </c>
      <c r="I414">
        <v>93</v>
      </c>
      <c r="J414">
        <v>101</v>
      </c>
      <c r="K414">
        <v>2</v>
      </c>
      <c r="L414">
        <v>124</v>
      </c>
      <c r="M414">
        <v>40</v>
      </c>
      <c r="N414">
        <v>143</v>
      </c>
      <c r="O414">
        <v>151</v>
      </c>
      <c r="P414">
        <v>1</v>
      </c>
      <c r="Q414">
        <v>172</v>
      </c>
      <c r="R414">
        <v>2</v>
      </c>
      <c r="S414">
        <v>191</v>
      </c>
      <c r="T414">
        <v>202</v>
      </c>
      <c r="U414">
        <v>1</v>
      </c>
      <c r="V414">
        <f t="shared" si="6"/>
        <v>0</v>
      </c>
    </row>
    <row r="415" spans="1:22">
      <c r="A415" s="1">
        <v>11</v>
      </c>
      <c r="B415">
        <v>24</v>
      </c>
      <c r="C415">
        <v>32</v>
      </c>
      <c r="D415">
        <v>40</v>
      </c>
      <c r="E415">
        <v>1381</v>
      </c>
      <c r="F415">
        <v>65</v>
      </c>
      <c r="G415">
        <v>73</v>
      </c>
      <c r="H415">
        <v>4</v>
      </c>
      <c r="I415">
        <v>92</v>
      </c>
      <c r="J415">
        <v>101</v>
      </c>
      <c r="K415">
        <v>2</v>
      </c>
      <c r="L415">
        <v>122</v>
      </c>
      <c r="M415">
        <v>35</v>
      </c>
      <c r="N415">
        <v>143</v>
      </c>
      <c r="O415">
        <v>152</v>
      </c>
      <c r="P415">
        <v>1</v>
      </c>
      <c r="Q415">
        <v>173</v>
      </c>
      <c r="R415">
        <v>1</v>
      </c>
      <c r="S415">
        <v>191</v>
      </c>
      <c r="T415">
        <v>201</v>
      </c>
      <c r="U415">
        <v>2</v>
      </c>
      <c r="V415">
        <f t="shared" si="6"/>
        <v>1</v>
      </c>
    </row>
    <row r="416" spans="1:22">
      <c r="A416" s="1">
        <v>14</v>
      </c>
      <c r="B416">
        <v>36</v>
      </c>
      <c r="C416">
        <v>34</v>
      </c>
      <c r="D416">
        <v>41</v>
      </c>
      <c r="E416">
        <v>5842</v>
      </c>
      <c r="F416">
        <v>61</v>
      </c>
      <c r="G416">
        <v>75</v>
      </c>
      <c r="H416">
        <v>2</v>
      </c>
      <c r="I416">
        <v>93</v>
      </c>
      <c r="J416">
        <v>101</v>
      </c>
      <c r="K416">
        <v>2</v>
      </c>
      <c r="L416">
        <v>122</v>
      </c>
      <c r="M416">
        <v>35</v>
      </c>
      <c r="N416">
        <v>143</v>
      </c>
      <c r="O416">
        <v>152</v>
      </c>
      <c r="P416">
        <v>2</v>
      </c>
      <c r="Q416">
        <v>173</v>
      </c>
      <c r="R416">
        <v>2</v>
      </c>
      <c r="S416">
        <v>192</v>
      </c>
      <c r="T416">
        <v>201</v>
      </c>
      <c r="U416">
        <v>1</v>
      </c>
      <c r="V416">
        <f t="shared" si="6"/>
        <v>0</v>
      </c>
    </row>
    <row r="417" spans="1:22">
      <c r="A417" s="1">
        <v>11</v>
      </c>
      <c r="B417">
        <v>12</v>
      </c>
      <c r="C417">
        <v>32</v>
      </c>
      <c r="D417">
        <v>40</v>
      </c>
      <c r="E417">
        <v>2579</v>
      </c>
      <c r="F417">
        <v>61</v>
      </c>
      <c r="G417">
        <v>72</v>
      </c>
      <c r="H417">
        <v>4</v>
      </c>
      <c r="I417">
        <v>93</v>
      </c>
      <c r="J417">
        <v>101</v>
      </c>
      <c r="K417">
        <v>1</v>
      </c>
      <c r="L417">
        <v>121</v>
      </c>
      <c r="M417">
        <v>33</v>
      </c>
      <c r="N417">
        <v>143</v>
      </c>
      <c r="O417">
        <v>152</v>
      </c>
      <c r="P417">
        <v>1</v>
      </c>
      <c r="Q417">
        <v>172</v>
      </c>
      <c r="R417">
        <v>2</v>
      </c>
      <c r="S417">
        <v>191</v>
      </c>
      <c r="T417">
        <v>201</v>
      </c>
      <c r="U417">
        <v>2</v>
      </c>
      <c r="V417">
        <f t="shared" si="6"/>
        <v>1</v>
      </c>
    </row>
    <row r="418" spans="1:22">
      <c r="A418" s="1">
        <v>11</v>
      </c>
      <c r="B418">
        <v>18</v>
      </c>
      <c r="C418">
        <v>33</v>
      </c>
      <c r="D418">
        <v>46</v>
      </c>
      <c r="E418">
        <v>8471</v>
      </c>
      <c r="F418">
        <v>65</v>
      </c>
      <c r="G418">
        <v>73</v>
      </c>
      <c r="H418">
        <v>1</v>
      </c>
      <c r="I418">
        <v>92</v>
      </c>
      <c r="J418">
        <v>101</v>
      </c>
      <c r="K418">
        <v>2</v>
      </c>
      <c r="L418">
        <v>123</v>
      </c>
      <c r="M418">
        <v>23</v>
      </c>
      <c r="N418">
        <v>143</v>
      </c>
      <c r="O418">
        <v>151</v>
      </c>
      <c r="P418">
        <v>2</v>
      </c>
      <c r="Q418">
        <v>173</v>
      </c>
      <c r="R418">
        <v>1</v>
      </c>
      <c r="S418">
        <v>192</v>
      </c>
      <c r="T418">
        <v>201</v>
      </c>
      <c r="U418">
        <v>1</v>
      </c>
      <c r="V418">
        <f t="shared" si="6"/>
        <v>0</v>
      </c>
    </row>
    <row r="419" spans="1:22">
      <c r="A419" s="1">
        <v>14</v>
      </c>
      <c r="B419">
        <v>21</v>
      </c>
      <c r="C419">
        <v>32</v>
      </c>
      <c r="D419">
        <v>40</v>
      </c>
      <c r="E419">
        <v>2782</v>
      </c>
      <c r="F419">
        <v>63</v>
      </c>
      <c r="G419">
        <v>74</v>
      </c>
      <c r="H419">
        <v>1</v>
      </c>
      <c r="I419">
        <v>92</v>
      </c>
      <c r="J419">
        <v>101</v>
      </c>
      <c r="K419">
        <v>2</v>
      </c>
      <c r="L419">
        <v>123</v>
      </c>
      <c r="M419">
        <v>31</v>
      </c>
      <c r="N419">
        <v>141</v>
      </c>
      <c r="O419">
        <v>152</v>
      </c>
      <c r="P419">
        <v>1</v>
      </c>
      <c r="Q419">
        <v>174</v>
      </c>
      <c r="R419">
        <v>1</v>
      </c>
      <c r="S419">
        <v>191</v>
      </c>
      <c r="T419">
        <v>201</v>
      </c>
      <c r="U419">
        <v>1</v>
      </c>
      <c r="V419">
        <f t="shared" si="6"/>
        <v>0</v>
      </c>
    </row>
    <row r="420" spans="1:22">
      <c r="A420" s="1">
        <v>12</v>
      </c>
      <c r="B420">
        <v>18</v>
      </c>
      <c r="C420">
        <v>32</v>
      </c>
      <c r="D420">
        <v>40</v>
      </c>
      <c r="E420">
        <v>1042</v>
      </c>
      <c r="F420">
        <v>65</v>
      </c>
      <c r="G420">
        <v>73</v>
      </c>
      <c r="H420">
        <v>4</v>
      </c>
      <c r="I420">
        <v>92</v>
      </c>
      <c r="J420">
        <v>101</v>
      </c>
      <c r="K420">
        <v>2</v>
      </c>
      <c r="L420">
        <v>122</v>
      </c>
      <c r="M420">
        <v>33</v>
      </c>
      <c r="N420">
        <v>143</v>
      </c>
      <c r="O420">
        <v>152</v>
      </c>
      <c r="P420">
        <v>1</v>
      </c>
      <c r="Q420">
        <v>173</v>
      </c>
      <c r="R420">
        <v>1</v>
      </c>
      <c r="S420">
        <v>191</v>
      </c>
      <c r="T420">
        <v>201</v>
      </c>
      <c r="U420">
        <v>2</v>
      </c>
      <c r="V420">
        <f t="shared" si="6"/>
        <v>1</v>
      </c>
    </row>
    <row r="421" spans="1:22">
      <c r="A421" s="1">
        <v>14</v>
      </c>
      <c r="B421">
        <v>15</v>
      </c>
      <c r="C421">
        <v>32</v>
      </c>
      <c r="D421">
        <v>40</v>
      </c>
      <c r="E421">
        <v>3186</v>
      </c>
      <c r="F421">
        <v>64</v>
      </c>
      <c r="G421">
        <v>74</v>
      </c>
      <c r="H421">
        <v>2</v>
      </c>
      <c r="I421">
        <v>92</v>
      </c>
      <c r="J421">
        <v>101</v>
      </c>
      <c r="K421">
        <v>3</v>
      </c>
      <c r="L421">
        <v>123</v>
      </c>
      <c r="M421">
        <v>20</v>
      </c>
      <c r="N421">
        <v>143</v>
      </c>
      <c r="O421">
        <v>151</v>
      </c>
      <c r="P421">
        <v>1</v>
      </c>
      <c r="Q421">
        <v>173</v>
      </c>
      <c r="R421">
        <v>1</v>
      </c>
      <c r="S421">
        <v>191</v>
      </c>
      <c r="T421">
        <v>201</v>
      </c>
      <c r="U421">
        <v>1</v>
      </c>
      <c r="V421">
        <f t="shared" si="6"/>
        <v>0</v>
      </c>
    </row>
    <row r="422" spans="1:22">
      <c r="A422" s="1">
        <v>12</v>
      </c>
      <c r="B422">
        <v>12</v>
      </c>
      <c r="C422">
        <v>32</v>
      </c>
      <c r="D422">
        <v>41</v>
      </c>
      <c r="E422">
        <v>2028</v>
      </c>
      <c r="F422">
        <v>65</v>
      </c>
      <c r="G422">
        <v>73</v>
      </c>
      <c r="H422">
        <v>4</v>
      </c>
      <c r="I422">
        <v>93</v>
      </c>
      <c r="J422">
        <v>101</v>
      </c>
      <c r="K422">
        <v>2</v>
      </c>
      <c r="L422">
        <v>123</v>
      </c>
      <c r="M422">
        <v>30</v>
      </c>
      <c r="N422">
        <v>143</v>
      </c>
      <c r="O422">
        <v>152</v>
      </c>
      <c r="P422">
        <v>1</v>
      </c>
      <c r="Q422">
        <v>173</v>
      </c>
      <c r="R422">
        <v>1</v>
      </c>
      <c r="S422">
        <v>191</v>
      </c>
      <c r="T422">
        <v>201</v>
      </c>
      <c r="U422">
        <v>1</v>
      </c>
      <c r="V422">
        <f t="shared" si="6"/>
        <v>0</v>
      </c>
    </row>
    <row r="423" spans="1:22">
      <c r="A423" s="1">
        <v>12</v>
      </c>
      <c r="B423">
        <v>12</v>
      </c>
      <c r="C423">
        <v>34</v>
      </c>
      <c r="D423">
        <v>40</v>
      </c>
      <c r="E423">
        <v>958</v>
      </c>
      <c r="F423">
        <v>61</v>
      </c>
      <c r="G423">
        <v>74</v>
      </c>
      <c r="H423">
        <v>2</v>
      </c>
      <c r="I423">
        <v>93</v>
      </c>
      <c r="J423">
        <v>101</v>
      </c>
      <c r="K423">
        <v>3</v>
      </c>
      <c r="L423">
        <v>121</v>
      </c>
      <c r="M423">
        <v>47</v>
      </c>
      <c r="N423">
        <v>143</v>
      </c>
      <c r="O423">
        <v>152</v>
      </c>
      <c r="P423">
        <v>2</v>
      </c>
      <c r="Q423">
        <v>172</v>
      </c>
      <c r="R423">
        <v>2</v>
      </c>
      <c r="S423">
        <v>191</v>
      </c>
      <c r="T423">
        <v>201</v>
      </c>
      <c r="U423">
        <v>1</v>
      </c>
      <c r="V423">
        <f t="shared" si="6"/>
        <v>0</v>
      </c>
    </row>
    <row r="424" spans="1:22">
      <c r="A424" s="1">
        <v>14</v>
      </c>
      <c r="B424">
        <v>21</v>
      </c>
      <c r="C424">
        <v>33</v>
      </c>
      <c r="D424">
        <v>42</v>
      </c>
      <c r="E424">
        <v>1591</v>
      </c>
      <c r="F424">
        <v>62</v>
      </c>
      <c r="G424">
        <v>74</v>
      </c>
      <c r="H424">
        <v>4</v>
      </c>
      <c r="I424">
        <v>93</v>
      </c>
      <c r="J424">
        <v>101</v>
      </c>
      <c r="K424">
        <v>3</v>
      </c>
      <c r="L424">
        <v>121</v>
      </c>
      <c r="M424">
        <v>34</v>
      </c>
      <c r="N424">
        <v>143</v>
      </c>
      <c r="O424">
        <v>152</v>
      </c>
      <c r="P424">
        <v>2</v>
      </c>
      <c r="Q424">
        <v>174</v>
      </c>
      <c r="R424">
        <v>1</v>
      </c>
      <c r="S424">
        <v>191</v>
      </c>
      <c r="T424">
        <v>201</v>
      </c>
      <c r="U424">
        <v>1</v>
      </c>
      <c r="V424">
        <f t="shared" si="6"/>
        <v>0</v>
      </c>
    </row>
    <row r="425" spans="1:22">
      <c r="A425" s="1">
        <v>12</v>
      </c>
      <c r="B425">
        <v>12</v>
      </c>
      <c r="C425">
        <v>32</v>
      </c>
      <c r="D425">
        <v>42</v>
      </c>
      <c r="E425">
        <v>2762</v>
      </c>
      <c r="F425">
        <v>65</v>
      </c>
      <c r="G425">
        <v>75</v>
      </c>
      <c r="H425">
        <v>1</v>
      </c>
      <c r="I425">
        <v>92</v>
      </c>
      <c r="J425">
        <v>101</v>
      </c>
      <c r="K425">
        <v>2</v>
      </c>
      <c r="L425">
        <v>122</v>
      </c>
      <c r="M425">
        <v>25</v>
      </c>
      <c r="N425">
        <v>141</v>
      </c>
      <c r="O425">
        <v>152</v>
      </c>
      <c r="P425">
        <v>1</v>
      </c>
      <c r="Q425">
        <v>173</v>
      </c>
      <c r="R425">
        <v>1</v>
      </c>
      <c r="S425">
        <v>192</v>
      </c>
      <c r="T425">
        <v>201</v>
      </c>
      <c r="U425">
        <v>2</v>
      </c>
      <c r="V425">
        <f t="shared" si="6"/>
        <v>1</v>
      </c>
    </row>
    <row r="426" spans="1:22">
      <c r="A426" s="1">
        <v>12</v>
      </c>
      <c r="B426">
        <v>18</v>
      </c>
      <c r="C426">
        <v>32</v>
      </c>
      <c r="D426">
        <v>41</v>
      </c>
      <c r="E426">
        <v>2779</v>
      </c>
      <c r="F426">
        <v>61</v>
      </c>
      <c r="G426">
        <v>73</v>
      </c>
      <c r="H426">
        <v>1</v>
      </c>
      <c r="I426">
        <v>94</v>
      </c>
      <c r="J426">
        <v>101</v>
      </c>
      <c r="K426">
        <v>3</v>
      </c>
      <c r="L426">
        <v>123</v>
      </c>
      <c r="M426">
        <v>21</v>
      </c>
      <c r="N426">
        <v>143</v>
      </c>
      <c r="O426">
        <v>151</v>
      </c>
      <c r="P426">
        <v>1</v>
      </c>
      <c r="Q426">
        <v>173</v>
      </c>
      <c r="R426">
        <v>1</v>
      </c>
      <c r="S426">
        <v>192</v>
      </c>
      <c r="T426">
        <v>201</v>
      </c>
      <c r="U426">
        <v>1</v>
      </c>
      <c r="V426">
        <f t="shared" si="6"/>
        <v>0</v>
      </c>
    </row>
    <row r="427" spans="1:22">
      <c r="A427" s="1">
        <v>14</v>
      </c>
      <c r="B427">
        <v>28</v>
      </c>
      <c r="C427">
        <v>34</v>
      </c>
      <c r="D427">
        <v>43</v>
      </c>
      <c r="E427">
        <v>2743</v>
      </c>
      <c r="F427">
        <v>61</v>
      </c>
      <c r="G427">
        <v>75</v>
      </c>
      <c r="H427">
        <v>4</v>
      </c>
      <c r="I427">
        <v>93</v>
      </c>
      <c r="J427">
        <v>101</v>
      </c>
      <c r="K427">
        <v>2</v>
      </c>
      <c r="L427">
        <v>123</v>
      </c>
      <c r="M427">
        <v>29</v>
      </c>
      <c r="N427">
        <v>143</v>
      </c>
      <c r="O427">
        <v>152</v>
      </c>
      <c r="P427">
        <v>2</v>
      </c>
      <c r="Q427">
        <v>173</v>
      </c>
      <c r="R427">
        <v>1</v>
      </c>
      <c r="S427">
        <v>191</v>
      </c>
      <c r="T427">
        <v>201</v>
      </c>
      <c r="U427">
        <v>1</v>
      </c>
      <c r="V427">
        <f t="shared" si="6"/>
        <v>0</v>
      </c>
    </row>
    <row r="428" spans="1:22">
      <c r="A428" s="1">
        <v>14</v>
      </c>
      <c r="B428">
        <v>18</v>
      </c>
      <c r="C428">
        <v>34</v>
      </c>
      <c r="D428">
        <v>43</v>
      </c>
      <c r="E428">
        <v>1149</v>
      </c>
      <c r="F428">
        <v>64</v>
      </c>
      <c r="G428">
        <v>73</v>
      </c>
      <c r="H428">
        <v>4</v>
      </c>
      <c r="I428">
        <v>93</v>
      </c>
      <c r="J428">
        <v>101</v>
      </c>
      <c r="K428">
        <v>3</v>
      </c>
      <c r="L428">
        <v>121</v>
      </c>
      <c r="M428">
        <v>46</v>
      </c>
      <c r="N428">
        <v>143</v>
      </c>
      <c r="O428">
        <v>152</v>
      </c>
      <c r="P428">
        <v>2</v>
      </c>
      <c r="Q428">
        <v>173</v>
      </c>
      <c r="R428">
        <v>1</v>
      </c>
      <c r="S428">
        <v>191</v>
      </c>
      <c r="T428">
        <v>201</v>
      </c>
      <c r="U428">
        <v>1</v>
      </c>
      <c r="V428">
        <f t="shared" si="6"/>
        <v>0</v>
      </c>
    </row>
    <row r="429" spans="1:22">
      <c r="A429" s="1">
        <v>14</v>
      </c>
      <c r="B429">
        <v>9</v>
      </c>
      <c r="C429">
        <v>32</v>
      </c>
      <c r="D429">
        <v>42</v>
      </c>
      <c r="E429">
        <v>1313</v>
      </c>
      <c r="F429">
        <v>61</v>
      </c>
      <c r="G429">
        <v>75</v>
      </c>
      <c r="H429">
        <v>1</v>
      </c>
      <c r="I429">
        <v>93</v>
      </c>
      <c r="J429">
        <v>101</v>
      </c>
      <c r="K429">
        <v>4</v>
      </c>
      <c r="L429">
        <v>123</v>
      </c>
      <c r="M429">
        <v>20</v>
      </c>
      <c r="N429">
        <v>143</v>
      </c>
      <c r="O429">
        <v>152</v>
      </c>
      <c r="P429">
        <v>1</v>
      </c>
      <c r="Q429">
        <v>173</v>
      </c>
      <c r="R429">
        <v>1</v>
      </c>
      <c r="S429">
        <v>191</v>
      </c>
      <c r="T429">
        <v>201</v>
      </c>
      <c r="U429">
        <v>1</v>
      </c>
      <c r="V429">
        <f t="shared" si="6"/>
        <v>0</v>
      </c>
    </row>
    <row r="430" spans="1:22">
      <c r="A430" s="1">
        <v>11</v>
      </c>
      <c r="B430">
        <v>18</v>
      </c>
      <c r="C430">
        <v>34</v>
      </c>
      <c r="D430">
        <v>45</v>
      </c>
      <c r="E430">
        <v>1190</v>
      </c>
      <c r="F430">
        <v>61</v>
      </c>
      <c r="G430">
        <v>71</v>
      </c>
      <c r="H430">
        <v>2</v>
      </c>
      <c r="I430">
        <v>92</v>
      </c>
      <c r="J430">
        <v>101</v>
      </c>
      <c r="K430">
        <v>4</v>
      </c>
      <c r="L430">
        <v>124</v>
      </c>
      <c r="M430">
        <v>55</v>
      </c>
      <c r="N430">
        <v>143</v>
      </c>
      <c r="O430">
        <v>153</v>
      </c>
      <c r="P430">
        <v>3</v>
      </c>
      <c r="Q430">
        <v>171</v>
      </c>
      <c r="R430">
        <v>2</v>
      </c>
      <c r="S430">
        <v>191</v>
      </c>
      <c r="T430">
        <v>201</v>
      </c>
      <c r="U430">
        <v>2</v>
      </c>
      <c r="V430">
        <f t="shared" si="6"/>
        <v>1</v>
      </c>
    </row>
    <row r="431" spans="1:22">
      <c r="A431" s="1">
        <v>14</v>
      </c>
      <c r="B431">
        <v>5</v>
      </c>
      <c r="C431">
        <v>32</v>
      </c>
      <c r="D431">
        <v>49</v>
      </c>
      <c r="E431">
        <v>3448</v>
      </c>
      <c r="F431">
        <v>61</v>
      </c>
      <c r="G431">
        <v>74</v>
      </c>
      <c r="H431">
        <v>1</v>
      </c>
      <c r="I431">
        <v>93</v>
      </c>
      <c r="J431">
        <v>101</v>
      </c>
      <c r="K431">
        <v>4</v>
      </c>
      <c r="L431">
        <v>121</v>
      </c>
      <c r="M431">
        <v>74</v>
      </c>
      <c r="N431">
        <v>143</v>
      </c>
      <c r="O431">
        <v>152</v>
      </c>
      <c r="P431">
        <v>1</v>
      </c>
      <c r="Q431">
        <v>172</v>
      </c>
      <c r="R431">
        <v>1</v>
      </c>
      <c r="S431">
        <v>191</v>
      </c>
      <c r="T431">
        <v>201</v>
      </c>
      <c r="U431">
        <v>1</v>
      </c>
      <c r="V431">
        <f t="shared" si="6"/>
        <v>0</v>
      </c>
    </row>
    <row r="432" spans="1:22">
      <c r="A432" s="1">
        <v>12</v>
      </c>
      <c r="B432">
        <v>24</v>
      </c>
      <c r="C432">
        <v>32</v>
      </c>
      <c r="D432">
        <v>410</v>
      </c>
      <c r="E432">
        <v>11328</v>
      </c>
      <c r="F432">
        <v>61</v>
      </c>
      <c r="G432">
        <v>73</v>
      </c>
      <c r="H432">
        <v>2</v>
      </c>
      <c r="I432">
        <v>93</v>
      </c>
      <c r="J432">
        <v>102</v>
      </c>
      <c r="K432">
        <v>3</v>
      </c>
      <c r="L432">
        <v>123</v>
      </c>
      <c r="M432">
        <v>29</v>
      </c>
      <c r="N432">
        <v>141</v>
      </c>
      <c r="O432">
        <v>152</v>
      </c>
      <c r="P432">
        <v>2</v>
      </c>
      <c r="Q432">
        <v>174</v>
      </c>
      <c r="R432">
        <v>1</v>
      </c>
      <c r="S432">
        <v>192</v>
      </c>
      <c r="T432">
        <v>201</v>
      </c>
      <c r="U432">
        <v>2</v>
      </c>
      <c r="V432">
        <f t="shared" si="6"/>
        <v>1</v>
      </c>
    </row>
    <row r="433" spans="1:22">
      <c r="A433" s="1">
        <v>11</v>
      </c>
      <c r="B433">
        <v>6</v>
      </c>
      <c r="C433">
        <v>34</v>
      </c>
      <c r="D433">
        <v>42</v>
      </c>
      <c r="E433">
        <v>1872</v>
      </c>
      <c r="F433">
        <v>61</v>
      </c>
      <c r="G433">
        <v>71</v>
      </c>
      <c r="H433">
        <v>4</v>
      </c>
      <c r="I433">
        <v>93</v>
      </c>
      <c r="J433">
        <v>101</v>
      </c>
      <c r="K433">
        <v>4</v>
      </c>
      <c r="L433">
        <v>124</v>
      </c>
      <c r="M433">
        <v>36</v>
      </c>
      <c r="N433">
        <v>143</v>
      </c>
      <c r="O433">
        <v>153</v>
      </c>
      <c r="P433">
        <v>3</v>
      </c>
      <c r="Q433">
        <v>174</v>
      </c>
      <c r="R433">
        <v>1</v>
      </c>
      <c r="S433">
        <v>192</v>
      </c>
      <c r="T433">
        <v>201</v>
      </c>
      <c r="U433">
        <v>1</v>
      </c>
      <c r="V433">
        <f t="shared" si="6"/>
        <v>0</v>
      </c>
    </row>
    <row r="434" spans="1:22">
      <c r="A434" s="1">
        <v>14</v>
      </c>
      <c r="B434">
        <v>24</v>
      </c>
      <c r="C434">
        <v>34</v>
      </c>
      <c r="D434">
        <v>45</v>
      </c>
      <c r="E434">
        <v>2058</v>
      </c>
      <c r="F434">
        <v>61</v>
      </c>
      <c r="G434">
        <v>73</v>
      </c>
      <c r="H434">
        <v>4</v>
      </c>
      <c r="I434">
        <v>91</v>
      </c>
      <c r="J434">
        <v>101</v>
      </c>
      <c r="K434">
        <v>2</v>
      </c>
      <c r="L434">
        <v>121</v>
      </c>
      <c r="M434">
        <v>33</v>
      </c>
      <c r="N434">
        <v>143</v>
      </c>
      <c r="O434">
        <v>152</v>
      </c>
      <c r="P434">
        <v>2</v>
      </c>
      <c r="Q434">
        <v>173</v>
      </c>
      <c r="R434">
        <v>1</v>
      </c>
      <c r="S434">
        <v>192</v>
      </c>
      <c r="T434">
        <v>201</v>
      </c>
      <c r="U434">
        <v>1</v>
      </c>
      <c r="V434">
        <f t="shared" si="6"/>
        <v>0</v>
      </c>
    </row>
    <row r="435" spans="1:22">
      <c r="A435" s="1">
        <v>11</v>
      </c>
      <c r="B435">
        <v>9</v>
      </c>
      <c r="C435">
        <v>32</v>
      </c>
      <c r="D435">
        <v>42</v>
      </c>
      <c r="E435">
        <v>2136</v>
      </c>
      <c r="F435">
        <v>61</v>
      </c>
      <c r="G435">
        <v>73</v>
      </c>
      <c r="H435">
        <v>3</v>
      </c>
      <c r="I435">
        <v>93</v>
      </c>
      <c r="J435">
        <v>101</v>
      </c>
      <c r="K435">
        <v>2</v>
      </c>
      <c r="L435">
        <v>121</v>
      </c>
      <c r="M435">
        <v>25</v>
      </c>
      <c r="N435">
        <v>143</v>
      </c>
      <c r="O435">
        <v>152</v>
      </c>
      <c r="P435">
        <v>1</v>
      </c>
      <c r="Q435">
        <v>173</v>
      </c>
      <c r="R435">
        <v>1</v>
      </c>
      <c r="S435">
        <v>191</v>
      </c>
      <c r="T435">
        <v>201</v>
      </c>
      <c r="U435">
        <v>1</v>
      </c>
      <c r="V435">
        <f t="shared" si="6"/>
        <v>0</v>
      </c>
    </row>
    <row r="436" spans="1:22">
      <c r="A436" s="1">
        <v>12</v>
      </c>
      <c r="B436">
        <v>12</v>
      </c>
      <c r="C436">
        <v>32</v>
      </c>
      <c r="D436">
        <v>43</v>
      </c>
      <c r="E436">
        <v>1484</v>
      </c>
      <c r="F436">
        <v>65</v>
      </c>
      <c r="G436">
        <v>73</v>
      </c>
      <c r="H436">
        <v>2</v>
      </c>
      <c r="I436">
        <v>94</v>
      </c>
      <c r="J436">
        <v>101</v>
      </c>
      <c r="K436">
        <v>1</v>
      </c>
      <c r="L436">
        <v>121</v>
      </c>
      <c r="M436">
        <v>25</v>
      </c>
      <c r="N436">
        <v>143</v>
      </c>
      <c r="O436">
        <v>152</v>
      </c>
      <c r="P436">
        <v>1</v>
      </c>
      <c r="Q436">
        <v>173</v>
      </c>
      <c r="R436">
        <v>1</v>
      </c>
      <c r="S436">
        <v>192</v>
      </c>
      <c r="T436">
        <v>201</v>
      </c>
      <c r="U436">
        <v>2</v>
      </c>
      <c r="V436">
        <f t="shared" si="6"/>
        <v>1</v>
      </c>
    </row>
    <row r="437" spans="1:22">
      <c r="A437" s="1">
        <v>14</v>
      </c>
      <c r="B437">
        <v>6</v>
      </c>
      <c r="C437">
        <v>32</v>
      </c>
      <c r="D437">
        <v>45</v>
      </c>
      <c r="E437">
        <v>660</v>
      </c>
      <c r="F437">
        <v>63</v>
      </c>
      <c r="G437">
        <v>74</v>
      </c>
      <c r="H437">
        <v>2</v>
      </c>
      <c r="I437">
        <v>94</v>
      </c>
      <c r="J437">
        <v>101</v>
      </c>
      <c r="K437">
        <v>4</v>
      </c>
      <c r="L437">
        <v>121</v>
      </c>
      <c r="M437">
        <v>23</v>
      </c>
      <c r="N437">
        <v>143</v>
      </c>
      <c r="O437">
        <v>151</v>
      </c>
      <c r="P437">
        <v>1</v>
      </c>
      <c r="Q437">
        <v>172</v>
      </c>
      <c r="R437">
        <v>1</v>
      </c>
      <c r="S437">
        <v>191</v>
      </c>
      <c r="T437">
        <v>201</v>
      </c>
      <c r="U437">
        <v>1</v>
      </c>
      <c r="V437">
        <f t="shared" si="6"/>
        <v>0</v>
      </c>
    </row>
    <row r="438" spans="1:22">
      <c r="A438" s="1">
        <v>14</v>
      </c>
      <c r="B438">
        <v>24</v>
      </c>
      <c r="C438">
        <v>34</v>
      </c>
      <c r="D438">
        <v>40</v>
      </c>
      <c r="E438">
        <v>1287</v>
      </c>
      <c r="F438">
        <v>64</v>
      </c>
      <c r="G438">
        <v>75</v>
      </c>
      <c r="H438">
        <v>4</v>
      </c>
      <c r="I438">
        <v>92</v>
      </c>
      <c r="J438">
        <v>101</v>
      </c>
      <c r="K438">
        <v>4</v>
      </c>
      <c r="L438">
        <v>121</v>
      </c>
      <c r="M438">
        <v>37</v>
      </c>
      <c r="N438">
        <v>143</v>
      </c>
      <c r="O438">
        <v>152</v>
      </c>
      <c r="P438">
        <v>2</v>
      </c>
      <c r="Q438">
        <v>173</v>
      </c>
      <c r="R438">
        <v>1</v>
      </c>
      <c r="S438">
        <v>192</v>
      </c>
      <c r="T438">
        <v>201</v>
      </c>
      <c r="U438">
        <v>1</v>
      </c>
      <c r="V438">
        <f t="shared" si="6"/>
        <v>0</v>
      </c>
    </row>
    <row r="439" spans="1:22">
      <c r="A439" s="1">
        <v>11</v>
      </c>
      <c r="B439">
        <v>42</v>
      </c>
      <c r="C439">
        <v>34</v>
      </c>
      <c r="D439">
        <v>45</v>
      </c>
      <c r="E439">
        <v>3394</v>
      </c>
      <c r="F439">
        <v>61</v>
      </c>
      <c r="G439">
        <v>71</v>
      </c>
      <c r="H439">
        <v>4</v>
      </c>
      <c r="I439">
        <v>93</v>
      </c>
      <c r="J439">
        <v>102</v>
      </c>
      <c r="K439">
        <v>4</v>
      </c>
      <c r="L439">
        <v>123</v>
      </c>
      <c r="M439">
        <v>65</v>
      </c>
      <c r="N439">
        <v>143</v>
      </c>
      <c r="O439">
        <v>152</v>
      </c>
      <c r="P439">
        <v>2</v>
      </c>
      <c r="Q439">
        <v>171</v>
      </c>
      <c r="R439">
        <v>1</v>
      </c>
      <c r="S439">
        <v>191</v>
      </c>
      <c r="T439">
        <v>201</v>
      </c>
      <c r="U439">
        <v>1</v>
      </c>
      <c r="V439">
        <f t="shared" si="6"/>
        <v>0</v>
      </c>
    </row>
    <row r="440" spans="1:22">
      <c r="A440" s="1">
        <v>13</v>
      </c>
      <c r="B440">
        <v>12</v>
      </c>
      <c r="C440">
        <v>31</v>
      </c>
      <c r="D440">
        <v>49</v>
      </c>
      <c r="E440">
        <v>609</v>
      </c>
      <c r="F440">
        <v>61</v>
      </c>
      <c r="G440">
        <v>72</v>
      </c>
      <c r="H440">
        <v>4</v>
      </c>
      <c r="I440">
        <v>92</v>
      </c>
      <c r="J440">
        <v>101</v>
      </c>
      <c r="K440">
        <v>1</v>
      </c>
      <c r="L440">
        <v>121</v>
      </c>
      <c r="M440">
        <v>26</v>
      </c>
      <c r="N440">
        <v>143</v>
      </c>
      <c r="O440">
        <v>152</v>
      </c>
      <c r="P440">
        <v>1</v>
      </c>
      <c r="Q440">
        <v>171</v>
      </c>
      <c r="R440">
        <v>1</v>
      </c>
      <c r="S440">
        <v>191</v>
      </c>
      <c r="T440">
        <v>201</v>
      </c>
      <c r="U440">
        <v>2</v>
      </c>
      <c r="V440">
        <f t="shared" si="6"/>
        <v>1</v>
      </c>
    </row>
    <row r="441" spans="1:22">
      <c r="A441" s="1">
        <v>14</v>
      </c>
      <c r="B441">
        <v>12</v>
      </c>
      <c r="C441">
        <v>32</v>
      </c>
      <c r="D441">
        <v>40</v>
      </c>
      <c r="E441">
        <v>1884</v>
      </c>
      <c r="F441">
        <v>61</v>
      </c>
      <c r="G441">
        <v>75</v>
      </c>
      <c r="H441">
        <v>4</v>
      </c>
      <c r="I441">
        <v>93</v>
      </c>
      <c r="J441">
        <v>101</v>
      </c>
      <c r="K441">
        <v>4</v>
      </c>
      <c r="L441">
        <v>123</v>
      </c>
      <c r="M441">
        <v>39</v>
      </c>
      <c r="N441">
        <v>143</v>
      </c>
      <c r="O441">
        <v>152</v>
      </c>
      <c r="P441">
        <v>1</v>
      </c>
      <c r="Q441">
        <v>174</v>
      </c>
      <c r="R441">
        <v>1</v>
      </c>
      <c r="S441">
        <v>192</v>
      </c>
      <c r="T441">
        <v>201</v>
      </c>
      <c r="U441">
        <v>1</v>
      </c>
      <c r="V441">
        <f t="shared" si="6"/>
        <v>0</v>
      </c>
    </row>
    <row r="442" spans="1:22">
      <c r="A442" s="1">
        <v>11</v>
      </c>
      <c r="B442">
        <v>12</v>
      </c>
      <c r="C442">
        <v>32</v>
      </c>
      <c r="D442">
        <v>42</v>
      </c>
      <c r="E442">
        <v>1620</v>
      </c>
      <c r="F442">
        <v>61</v>
      </c>
      <c r="G442">
        <v>73</v>
      </c>
      <c r="H442">
        <v>2</v>
      </c>
      <c r="I442">
        <v>92</v>
      </c>
      <c r="J442">
        <v>102</v>
      </c>
      <c r="K442">
        <v>3</v>
      </c>
      <c r="L442">
        <v>122</v>
      </c>
      <c r="M442">
        <v>30</v>
      </c>
      <c r="N442">
        <v>143</v>
      </c>
      <c r="O442">
        <v>152</v>
      </c>
      <c r="P442">
        <v>1</v>
      </c>
      <c r="Q442">
        <v>173</v>
      </c>
      <c r="R442">
        <v>1</v>
      </c>
      <c r="S442">
        <v>191</v>
      </c>
      <c r="T442">
        <v>201</v>
      </c>
      <c r="U442">
        <v>1</v>
      </c>
      <c r="V442">
        <f t="shared" si="6"/>
        <v>0</v>
      </c>
    </row>
    <row r="443" spans="1:22">
      <c r="A443" s="1">
        <v>12</v>
      </c>
      <c r="B443">
        <v>20</v>
      </c>
      <c r="C443">
        <v>33</v>
      </c>
      <c r="D443">
        <v>410</v>
      </c>
      <c r="E443">
        <v>2629</v>
      </c>
      <c r="F443">
        <v>61</v>
      </c>
      <c r="G443">
        <v>73</v>
      </c>
      <c r="H443">
        <v>2</v>
      </c>
      <c r="I443">
        <v>93</v>
      </c>
      <c r="J443">
        <v>101</v>
      </c>
      <c r="K443">
        <v>3</v>
      </c>
      <c r="L443">
        <v>123</v>
      </c>
      <c r="M443">
        <v>29</v>
      </c>
      <c r="N443">
        <v>141</v>
      </c>
      <c r="O443">
        <v>152</v>
      </c>
      <c r="P443">
        <v>2</v>
      </c>
      <c r="Q443">
        <v>173</v>
      </c>
      <c r="R443">
        <v>1</v>
      </c>
      <c r="S443">
        <v>192</v>
      </c>
      <c r="T443">
        <v>201</v>
      </c>
      <c r="U443">
        <v>1</v>
      </c>
      <c r="V443">
        <f t="shared" si="6"/>
        <v>0</v>
      </c>
    </row>
    <row r="444" spans="1:22">
      <c r="A444" s="1">
        <v>14</v>
      </c>
      <c r="B444">
        <v>12</v>
      </c>
      <c r="C444">
        <v>32</v>
      </c>
      <c r="D444">
        <v>46</v>
      </c>
      <c r="E444">
        <v>719</v>
      </c>
      <c r="F444">
        <v>61</v>
      </c>
      <c r="G444">
        <v>75</v>
      </c>
      <c r="H444">
        <v>4</v>
      </c>
      <c r="I444">
        <v>93</v>
      </c>
      <c r="J444">
        <v>101</v>
      </c>
      <c r="K444">
        <v>4</v>
      </c>
      <c r="L444">
        <v>123</v>
      </c>
      <c r="M444">
        <v>41</v>
      </c>
      <c r="N444">
        <v>141</v>
      </c>
      <c r="O444">
        <v>152</v>
      </c>
      <c r="P444">
        <v>1</v>
      </c>
      <c r="Q444">
        <v>172</v>
      </c>
      <c r="R444">
        <v>2</v>
      </c>
      <c r="S444">
        <v>191</v>
      </c>
      <c r="T444">
        <v>201</v>
      </c>
      <c r="U444">
        <v>2</v>
      </c>
      <c r="V444">
        <f t="shared" si="6"/>
        <v>1</v>
      </c>
    </row>
    <row r="445" spans="1:22">
      <c r="A445" s="1">
        <v>12</v>
      </c>
      <c r="B445">
        <v>48</v>
      </c>
      <c r="C445">
        <v>34</v>
      </c>
      <c r="D445">
        <v>42</v>
      </c>
      <c r="E445">
        <v>5096</v>
      </c>
      <c r="F445">
        <v>61</v>
      </c>
      <c r="G445">
        <v>73</v>
      </c>
      <c r="H445">
        <v>2</v>
      </c>
      <c r="I445">
        <v>92</v>
      </c>
      <c r="J445">
        <v>101</v>
      </c>
      <c r="K445">
        <v>3</v>
      </c>
      <c r="L445">
        <v>123</v>
      </c>
      <c r="M445">
        <v>30</v>
      </c>
      <c r="N445">
        <v>143</v>
      </c>
      <c r="O445">
        <v>152</v>
      </c>
      <c r="P445">
        <v>1</v>
      </c>
      <c r="Q445">
        <v>174</v>
      </c>
      <c r="R445">
        <v>1</v>
      </c>
      <c r="S445">
        <v>192</v>
      </c>
      <c r="T445">
        <v>201</v>
      </c>
      <c r="U445">
        <v>2</v>
      </c>
      <c r="V445">
        <f t="shared" si="6"/>
        <v>1</v>
      </c>
    </row>
    <row r="446" spans="1:22">
      <c r="A446" s="1">
        <v>14</v>
      </c>
      <c r="B446">
        <v>9</v>
      </c>
      <c r="C446">
        <v>34</v>
      </c>
      <c r="D446">
        <v>46</v>
      </c>
      <c r="E446">
        <v>1244</v>
      </c>
      <c r="F446">
        <v>65</v>
      </c>
      <c r="G446">
        <v>75</v>
      </c>
      <c r="H446">
        <v>4</v>
      </c>
      <c r="I446">
        <v>92</v>
      </c>
      <c r="J446">
        <v>101</v>
      </c>
      <c r="K446">
        <v>4</v>
      </c>
      <c r="L446">
        <v>122</v>
      </c>
      <c r="M446">
        <v>41</v>
      </c>
      <c r="N446">
        <v>143</v>
      </c>
      <c r="O446">
        <v>151</v>
      </c>
      <c r="P446">
        <v>2</v>
      </c>
      <c r="Q446">
        <v>172</v>
      </c>
      <c r="R446">
        <v>1</v>
      </c>
      <c r="S446">
        <v>191</v>
      </c>
      <c r="T446">
        <v>201</v>
      </c>
      <c r="U446">
        <v>1</v>
      </c>
      <c r="V446">
        <f t="shared" si="6"/>
        <v>0</v>
      </c>
    </row>
    <row r="447" spans="1:22">
      <c r="A447" s="1">
        <v>11</v>
      </c>
      <c r="B447">
        <v>36</v>
      </c>
      <c r="C447">
        <v>32</v>
      </c>
      <c r="D447">
        <v>40</v>
      </c>
      <c r="E447">
        <v>1842</v>
      </c>
      <c r="F447">
        <v>61</v>
      </c>
      <c r="G447">
        <v>72</v>
      </c>
      <c r="H447">
        <v>4</v>
      </c>
      <c r="I447">
        <v>92</v>
      </c>
      <c r="J447">
        <v>101</v>
      </c>
      <c r="K447">
        <v>4</v>
      </c>
      <c r="L447">
        <v>123</v>
      </c>
      <c r="M447">
        <v>34</v>
      </c>
      <c r="N447">
        <v>143</v>
      </c>
      <c r="O447">
        <v>152</v>
      </c>
      <c r="P447">
        <v>1</v>
      </c>
      <c r="Q447">
        <v>173</v>
      </c>
      <c r="R447">
        <v>1</v>
      </c>
      <c r="S447">
        <v>192</v>
      </c>
      <c r="T447">
        <v>201</v>
      </c>
      <c r="U447">
        <v>2</v>
      </c>
      <c r="V447">
        <f t="shared" si="6"/>
        <v>1</v>
      </c>
    </row>
    <row r="448" spans="1:22">
      <c r="A448" s="1">
        <v>12</v>
      </c>
      <c r="B448">
        <v>7</v>
      </c>
      <c r="C448">
        <v>32</v>
      </c>
      <c r="D448">
        <v>43</v>
      </c>
      <c r="E448">
        <v>2576</v>
      </c>
      <c r="F448">
        <v>61</v>
      </c>
      <c r="G448">
        <v>73</v>
      </c>
      <c r="H448">
        <v>2</v>
      </c>
      <c r="I448">
        <v>93</v>
      </c>
      <c r="J448">
        <v>103</v>
      </c>
      <c r="K448">
        <v>2</v>
      </c>
      <c r="L448">
        <v>121</v>
      </c>
      <c r="M448">
        <v>35</v>
      </c>
      <c r="N448">
        <v>143</v>
      </c>
      <c r="O448">
        <v>152</v>
      </c>
      <c r="P448">
        <v>1</v>
      </c>
      <c r="Q448">
        <v>173</v>
      </c>
      <c r="R448">
        <v>1</v>
      </c>
      <c r="S448">
        <v>191</v>
      </c>
      <c r="T448">
        <v>201</v>
      </c>
      <c r="U448">
        <v>1</v>
      </c>
      <c r="V448">
        <f t="shared" si="6"/>
        <v>0</v>
      </c>
    </row>
    <row r="449" spans="1:22">
      <c r="A449" s="1">
        <v>13</v>
      </c>
      <c r="B449">
        <v>12</v>
      </c>
      <c r="C449">
        <v>32</v>
      </c>
      <c r="D449">
        <v>42</v>
      </c>
      <c r="E449">
        <v>1424</v>
      </c>
      <c r="F449">
        <v>65</v>
      </c>
      <c r="G449">
        <v>75</v>
      </c>
      <c r="H449">
        <v>3</v>
      </c>
      <c r="I449">
        <v>92</v>
      </c>
      <c r="J449">
        <v>101</v>
      </c>
      <c r="K449">
        <v>4</v>
      </c>
      <c r="L449">
        <v>121</v>
      </c>
      <c r="M449">
        <v>55</v>
      </c>
      <c r="N449">
        <v>143</v>
      </c>
      <c r="O449">
        <v>152</v>
      </c>
      <c r="P449">
        <v>1</v>
      </c>
      <c r="Q449">
        <v>174</v>
      </c>
      <c r="R449">
        <v>1</v>
      </c>
      <c r="S449">
        <v>192</v>
      </c>
      <c r="T449">
        <v>201</v>
      </c>
      <c r="U449">
        <v>1</v>
      </c>
      <c r="V449">
        <f t="shared" si="6"/>
        <v>0</v>
      </c>
    </row>
    <row r="450" spans="1:22">
      <c r="A450" s="1">
        <v>12</v>
      </c>
      <c r="B450">
        <v>15</v>
      </c>
      <c r="C450">
        <v>33</v>
      </c>
      <c r="D450">
        <v>45</v>
      </c>
      <c r="E450">
        <v>1512</v>
      </c>
      <c r="F450">
        <v>64</v>
      </c>
      <c r="G450">
        <v>73</v>
      </c>
      <c r="H450">
        <v>3</v>
      </c>
      <c r="I450">
        <v>94</v>
      </c>
      <c r="J450">
        <v>101</v>
      </c>
      <c r="K450">
        <v>3</v>
      </c>
      <c r="L450">
        <v>122</v>
      </c>
      <c r="M450">
        <v>61</v>
      </c>
      <c r="N450">
        <v>142</v>
      </c>
      <c r="O450">
        <v>152</v>
      </c>
      <c r="P450">
        <v>2</v>
      </c>
      <c r="Q450">
        <v>173</v>
      </c>
      <c r="R450">
        <v>1</v>
      </c>
      <c r="S450">
        <v>191</v>
      </c>
      <c r="T450">
        <v>201</v>
      </c>
      <c r="U450">
        <v>2</v>
      </c>
      <c r="V450">
        <f t="shared" ref="V450:V513" si="7">U450-1</f>
        <v>1</v>
      </c>
    </row>
    <row r="451" spans="1:22">
      <c r="A451" s="1">
        <v>14</v>
      </c>
      <c r="B451">
        <v>36</v>
      </c>
      <c r="C451">
        <v>34</v>
      </c>
      <c r="D451">
        <v>41</v>
      </c>
      <c r="E451">
        <v>11054</v>
      </c>
      <c r="F451">
        <v>65</v>
      </c>
      <c r="G451">
        <v>73</v>
      </c>
      <c r="H451">
        <v>4</v>
      </c>
      <c r="I451">
        <v>93</v>
      </c>
      <c r="J451">
        <v>101</v>
      </c>
      <c r="K451">
        <v>2</v>
      </c>
      <c r="L451">
        <v>123</v>
      </c>
      <c r="M451">
        <v>30</v>
      </c>
      <c r="N451">
        <v>143</v>
      </c>
      <c r="O451">
        <v>152</v>
      </c>
      <c r="P451">
        <v>1</v>
      </c>
      <c r="Q451">
        <v>174</v>
      </c>
      <c r="R451">
        <v>1</v>
      </c>
      <c r="S451">
        <v>192</v>
      </c>
      <c r="T451">
        <v>201</v>
      </c>
      <c r="U451">
        <v>1</v>
      </c>
      <c r="V451">
        <f t="shared" si="7"/>
        <v>0</v>
      </c>
    </row>
    <row r="452" spans="1:22">
      <c r="A452" s="1">
        <v>14</v>
      </c>
      <c r="B452">
        <v>6</v>
      </c>
      <c r="C452">
        <v>32</v>
      </c>
      <c r="D452">
        <v>43</v>
      </c>
      <c r="E452">
        <v>518</v>
      </c>
      <c r="F452">
        <v>61</v>
      </c>
      <c r="G452">
        <v>73</v>
      </c>
      <c r="H452">
        <v>3</v>
      </c>
      <c r="I452">
        <v>92</v>
      </c>
      <c r="J452">
        <v>101</v>
      </c>
      <c r="K452">
        <v>1</v>
      </c>
      <c r="L452">
        <v>121</v>
      </c>
      <c r="M452">
        <v>29</v>
      </c>
      <c r="N452">
        <v>143</v>
      </c>
      <c r="O452">
        <v>152</v>
      </c>
      <c r="P452">
        <v>1</v>
      </c>
      <c r="Q452">
        <v>173</v>
      </c>
      <c r="R452">
        <v>1</v>
      </c>
      <c r="S452">
        <v>191</v>
      </c>
      <c r="T452">
        <v>201</v>
      </c>
      <c r="U452">
        <v>1</v>
      </c>
      <c r="V452">
        <f t="shared" si="7"/>
        <v>0</v>
      </c>
    </row>
    <row r="453" spans="1:22">
      <c r="A453" s="1">
        <v>14</v>
      </c>
      <c r="B453">
        <v>12</v>
      </c>
      <c r="C453">
        <v>30</v>
      </c>
      <c r="D453">
        <v>42</v>
      </c>
      <c r="E453">
        <v>2759</v>
      </c>
      <c r="F453">
        <v>61</v>
      </c>
      <c r="G453">
        <v>75</v>
      </c>
      <c r="H453">
        <v>2</v>
      </c>
      <c r="I453">
        <v>93</v>
      </c>
      <c r="J453">
        <v>101</v>
      </c>
      <c r="K453">
        <v>4</v>
      </c>
      <c r="L453">
        <v>122</v>
      </c>
      <c r="M453">
        <v>34</v>
      </c>
      <c r="N453">
        <v>143</v>
      </c>
      <c r="O453">
        <v>152</v>
      </c>
      <c r="P453">
        <v>2</v>
      </c>
      <c r="Q453">
        <v>173</v>
      </c>
      <c r="R453">
        <v>1</v>
      </c>
      <c r="S453">
        <v>191</v>
      </c>
      <c r="T453">
        <v>201</v>
      </c>
      <c r="U453">
        <v>1</v>
      </c>
      <c r="V453">
        <f t="shared" si="7"/>
        <v>0</v>
      </c>
    </row>
    <row r="454" spans="1:22">
      <c r="A454" s="1">
        <v>14</v>
      </c>
      <c r="B454">
        <v>24</v>
      </c>
      <c r="C454">
        <v>32</v>
      </c>
      <c r="D454">
        <v>41</v>
      </c>
      <c r="E454">
        <v>2670</v>
      </c>
      <c r="F454">
        <v>61</v>
      </c>
      <c r="G454">
        <v>75</v>
      </c>
      <c r="H454">
        <v>4</v>
      </c>
      <c r="I454">
        <v>93</v>
      </c>
      <c r="J454">
        <v>101</v>
      </c>
      <c r="K454">
        <v>4</v>
      </c>
      <c r="L454">
        <v>123</v>
      </c>
      <c r="M454">
        <v>35</v>
      </c>
      <c r="N454">
        <v>143</v>
      </c>
      <c r="O454">
        <v>152</v>
      </c>
      <c r="P454">
        <v>1</v>
      </c>
      <c r="Q454">
        <v>174</v>
      </c>
      <c r="R454">
        <v>1</v>
      </c>
      <c r="S454">
        <v>192</v>
      </c>
      <c r="T454">
        <v>201</v>
      </c>
      <c r="U454">
        <v>1</v>
      </c>
      <c r="V454">
        <f t="shared" si="7"/>
        <v>0</v>
      </c>
    </row>
    <row r="455" spans="1:22">
      <c r="A455" s="1">
        <v>11</v>
      </c>
      <c r="B455">
        <v>24</v>
      </c>
      <c r="C455">
        <v>32</v>
      </c>
      <c r="D455">
        <v>40</v>
      </c>
      <c r="E455">
        <v>4817</v>
      </c>
      <c r="F455">
        <v>61</v>
      </c>
      <c r="G455">
        <v>74</v>
      </c>
      <c r="H455">
        <v>2</v>
      </c>
      <c r="I455">
        <v>93</v>
      </c>
      <c r="J455">
        <v>102</v>
      </c>
      <c r="K455">
        <v>3</v>
      </c>
      <c r="L455">
        <v>122</v>
      </c>
      <c r="M455">
        <v>31</v>
      </c>
      <c r="N455">
        <v>143</v>
      </c>
      <c r="O455">
        <v>152</v>
      </c>
      <c r="P455">
        <v>1</v>
      </c>
      <c r="Q455">
        <v>173</v>
      </c>
      <c r="R455">
        <v>1</v>
      </c>
      <c r="S455">
        <v>192</v>
      </c>
      <c r="T455">
        <v>201</v>
      </c>
      <c r="U455">
        <v>2</v>
      </c>
      <c r="V455">
        <f t="shared" si="7"/>
        <v>1</v>
      </c>
    </row>
    <row r="456" spans="1:22">
      <c r="A456" s="1">
        <v>14</v>
      </c>
      <c r="B456">
        <v>24</v>
      </c>
      <c r="C456">
        <v>32</v>
      </c>
      <c r="D456">
        <v>41</v>
      </c>
      <c r="E456">
        <v>2679</v>
      </c>
      <c r="F456">
        <v>61</v>
      </c>
      <c r="G456">
        <v>72</v>
      </c>
      <c r="H456">
        <v>4</v>
      </c>
      <c r="I456">
        <v>92</v>
      </c>
      <c r="J456">
        <v>101</v>
      </c>
      <c r="K456">
        <v>1</v>
      </c>
      <c r="L456">
        <v>124</v>
      </c>
      <c r="M456">
        <v>29</v>
      </c>
      <c r="N456">
        <v>143</v>
      </c>
      <c r="O456">
        <v>152</v>
      </c>
      <c r="P456">
        <v>1</v>
      </c>
      <c r="Q456">
        <v>174</v>
      </c>
      <c r="R456">
        <v>1</v>
      </c>
      <c r="S456">
        <v>192</v>
      </c>
      <c r="T456">
        <v>201</v>
      </c>
      <c r="U456">
        <v>1</v>
      </c>
      <c r="V456">
        <f t="shared" si="7"/>
        <v>0</v>
      </c>
    </row>
    <row r="457" spans="1:22">
      <c r="A457" s="1">
        <v>11</v>
      </c>
      <c r="B457">
        <v>11</v>
      </c>
      <c r="C457">
        <v>34</v>
      </c>
      <c r="D457">
        <v>40</v>
      </c>
      <c r="E457">
        <v>3905</v>
      </c>
      <c r="F457">
        <v>61</v>
      </c>
      <c r="G457">
        <v>73</v>
      </c>
      <c r="H457">
        <v>2</v>
      </c>
      <c r="I457">
        <v>93</v>
      </c>
      <c r="J457">
        <v>101</v>
      </c>
      <c r="K457">
        <v>2</v>
      </c>
      <c r="L457">
        <v>121</v>
      </c>
      <c r="M457">
        <v>36</v>
      </c>
      <c r="N457">
        <v>143</v>
      </c>
      <c r="O457">
        <v>151</v>
      </c>
      <c r="P457">
        <v>2</v>
      </c>
      <c r="Q457">
        <v>173</v>
      </c>
      <c r="R457">
        <v>2</v>
      </c>
      <c r="S457">
        <v>191</v>
      </c>
      <c r="T457">
        <v>201</v>
      </c>
      <c r="U457">
        <v>1</v>
      </c>
      <c r="V457">
        <f t="shared" si="7"/>
        <v>0</v>
      </c>
    </row>
    <row r="458" spans="1:22">
      <c r="A458" s="1">
        <v>11</v>
      </c>
      <c r="B458">
        <v>12</v>
      </c>
      <c r="C458">
        <v>32</v>
      </c>
      <c r="D458">
        <v>41</v>
      </c>
      <c r="E458">
        <v>3386</v>
      </c>
      <c r="F458">
        <v>61</v>
      </c>
      <c r="G458">
        <v>75</v>
      </c>
      <c r="H458">
        <v>3</v>
      </c>
      <c r="I458">
        <v>93</v>
      </c>
      <c r="J458">
        <v>101</v>
      </c>
      <c r="K458">
        <v>4</v>
      </c>
      <c r="L458">
        <v>124</v>
      </c>
      <c r="M458">
        <v>35</v>
      </c>
      <c r="N458">
        <v>143</v>
      </c>
      <c r="O458">
        <v>153</v>
      </c>
      <c r="P458">
        <v>1</v>
      </c>
      <c r="Q458">
        <v>173</v>
      </c>
      <c r="R458">
        <v>1</v>
      </c>
      <c r="S458">
        <v>192</v>
      </c>
      <c r="T458">
        <v>201</v>
      </c>
      <c r="U458">
        <v>2</v>
      </c>
      <c r="V458">
        <f t="shared" si="7"/>
        <v>1</v>
      </c>
    </row>
    <row r="459" spans="1:22">
      <c r="A459" s="1">
        <v>11</v>
      </c>
      <c r="B459">
        <v>6</v>
      </c>
      <c r="C459">
        <v>32</v>
      </c>
      <c r="D459">
        <v>44</v>
      </c>
      <c r="E459">
        <v>343</v>
      </c>
      <c r="F459">
        <v>61</v>
      </c>
      <c r="G459">
        <v>72</v>
      </c>
      <c r="H459">
        <v>4</v>
      </c>
      <c r="I459">
        <v>92</v>
      </c>
      <c r="J459">
        <v>101</v>
      </c>
      <c r="K459">
        <v>1</v>
      </c>
      <c r="L459">
        <v>121</v>
      </c>
      <c r="M459">
        <v>27</v>
      </c>
      <c r="N459">
        <v>143</v>
      </c>
      <c r="O459">
        <v>152</v>
      </c>
      <c r="P459">
        <v>1</v>
      </c>
      <c r="Q459">
        <v>173</v>
      </c>
      <c r="R459">
        <v>1</v>
      </c>
      <c r="S459">
        <v>191</v>
      </c>
      <c r="T459">
        <v>201</v>
      </c>
      <c r="U459">
        <v>1</v>
      </c>
      <c r="V459">
        <f t="shared" si="7"/>
        <v>0</v>
      </c>
    </row>
    <row r="460" spans="1:22">
      <c r="A460" s="1">
        <v>14</v>
      </c>
      <c r="B460">
        <v>18</v>
      </c>
      <c r="C460">
        <v>32</v>
      </c>
      <c r="D460">
        <v>43</v>
      </c>
      <c r="E460">
        <v>4594</v>
      </c>
      <c r="F460">
        <v>61</v>
      </c>
      <c r="G460">
        <v>72</v>
      </c>
      <c r="H460">
        <v>3</v>
      </c>
      <c r="I460">
        <v>93</v>
      </c>
      <c r="J460">
        <v>101</v>
      </c>
      <c r="K460">
        <v>2</v>
      </c>
      <c r="L460">
        <v>123</v>
      </c>
      <c r="M460">
        <v>32</v>
      </c>
      <c r="N460">
        <v>143</v>
      </c>
      <c r="O460">
        <v>152</v>
      </c>
      <c r="P460">
        <v>1</v>
      </c>
      <c r="Q460">
        <v>173</v>
      </c>
      <c r="R460">
        <v>1</v>
      </c>
      <c r="S460">
        <v>192</v>
      </c>
      <c r="T460">
        <v>201</v>
      </c>
      <c r="U460">
        <v>1</v>
      </c>
      <c r="V460">
        <f t="shared" si="7"/>
        <v>0</v>
      </c>
    </row>
    <row r="461" spans="1:22">
      <c r="A461" s="1">
        <v>11</v>
      </c>
      <c r="B461">
        <v>36</v>
      </c>
      <c r="C461">
        <v>32</v>
      </c>
      <c r="D461">
        <v>42</v>
      </c>
      <c r="E461">
        <v>3620</v>
      </c>
      <c r="F461">
        <v>61</v>
      </c>
      <c r="G461">
        <v>73</v>
      </c>
      <c r="H461">
        <v>1</v>
      </c>
      <c r="I461">
        <v>93</v>
      </c>
      <c r="J461">
        <v>103</v>
      </c>
      <c r="K461">
        <v>2</v>
      </c>
      <c r="L461">
        <v>122</v>
      </c>
      <c r="M461">
        <v>37</v>
      </c>
      <c r="N461">
        <v>143</v>
      </c>
      <c r="O461">
        <v>152</v>
      </c>
      <c r="P461">
        <v>1</v>
      </c>
      <c r="Q461">
        <v>173</v>
      </c>
      <c r="R461">
        <v>2</v>
      </c>
      <c r="S461">
        <v>191</v>
      </c>
      <c r="T461">
        <v>201</v>
      </c>
      <c r="U461">
        <v>1</v>
      </c>
      <c r="V461">
        <f t="shared" si="7"/>
        <v>0</v>
      </c>
    </row>
    <row r="462" spans="1:22">
      <c r="A462" s="1">
        <v>11</v>
      </c>
      <c r="B462">
        <v>15</v>
      </c>
      <c r="C462">
        <v>32</v>
      </c>
      <c r="D462">
        <v>40</v>
      </c>
      <c r="E462">
        <v>1721</v>
      </c>
      <c r="F462">
        <v>61</v>
      </c>
      <c r="G462">
        <v>72</v>
      </c>
      <c r="H462">
        <v>2</v>
      </c>
      <c r="I462">
        <v>93</v>
      </c>
      <c r="J462">
        <v>101</v>
      </c>
      <c r="K462">
        <v>3</v>
      </c>
      <c r="L462">
        <v>121</v>
      </c>
      <c r="M462">
        <v>36</v>
      </c>
      <c r="N462">
        <v>143</v>
      </c>
      <c r="O462">
        <v>152</v>
      </c>
      <c r="P462">
        <v>1</v>
      </c>
      <c r="Q462">
        <v>173</v>
      </c>
      <c r="R462">
        <v>1</v>
      </c>
      <c r="S462">
        <v>191</v>
      </c>
      <c r="T462">
        <v>201</v>
      </c>
      <c r="U462">
        <v>1</v>
      </c>
      <c r="V462">
        <f t="shared" si="7"/>
        <v>0</v>
      </c>
    </row>
    <row r="463" spans="1:22">
      <c r="A463" s="1">
        <v>12</v>
      </c>
      <c r="B463">
        <v>12</v>
      </c>
      <c r="C463">
        <v>32</v>
      </c>
      <c r="D463">
        <v>42</v>
      </c>
      <c r="E463">
        <v>3017</v>
      </c>
      <c r="F463">
        <v>61</v>
      </c>
      <c r="G463">
        <v>72</v>
      </c>
      <c r="H463">
        <v>3</v>
      </c>
      <c r="I463">
        <v>92</v>
      </c>
      <c r="J463">
        <v>101</v>
      </c>
      <c r="K463">
        <v>1</v>
      </c>
      <c r="L463">
        <v>121</v>
      </c>
      <c r="M463">
        <v>34</v>
      </c>
      <c r="N463">
        <v>143</v>
      </c>
      <c r="O463">
        <v>151</v>
      </c>
      <c r="P463">
        <v>1</v>
      </c>
      <c r="Q463">
        <v>174</v>
      </c>
      <c r="R463">
        <v>1</v>
      </c>
      <c r="S463">
        <v>191</v>
      </c>
      <c r="T463">
        <v>201</v>
      </c>
      <c r="U463">
        <v>1</v>
      </c>
      <c r="V463">
        <f t="shared" si="7"/>
        <v>0</v>
      </c>
    </row>
    <row r="464" spans="1:22">
      <c r="A464" s="1">
        <v>12</v>
      </c>
      <c r="B464">
        <v>12</v>
      </c>
      <c r="C464">
        <v>32</v>
      </c>
      <c r="D464">
        <v>48</v>
      </c>
      <c r="E464">
        <v>754</v>
      </c>
      <c r="F464">
        <v>65</v>
      </c>
      <c r="G464">
        <v>75</v>
      </c>
      <c r="H464">
        <v>4</v>
      </c>
      <c r="I464">
        <v>93</v>
      </c>
      <c r="J464">
        <v>101</v>
      </c>
      <c r="K464">
        <v>4</v>
      </c>
      <c r="L464">
        <v>122</v>
      </c>
      <c r="M464">
        <v>38</v>
      </c>
      <c r="N464">
        <v>143</v>
      </c>
      <c r="O464">
        <v>152</v>
      </c>
      <c r="P464">
        <v>2</v>
      </c>
      <c r="Q464">
        <v>173</v>
      </c>
      <c r="R464">
        <v>1</v>
      </c>
      <c r="S464">
        <v>191</v>
      </c>
      <c r="T464">
        <v>201</v>
      </c>
      <c r="U464">
        <v>1</v>
      </c>
      <c r="V464">
        <f t="shared" si="7"/>
        <v>0</v>
      </c>
    </row>
    <row r="465" spans="1:22">
      <c r="A465" s="1">
        <v>14</v>
      </c>
      <c r="B465">
        <v>18</v>
      </c>
      <c r="C465">
        <v>32</v>
      </c>
      <c r="D465">
        <v>49</v>
      </c>
      <c r="E465">
        <v>1950</v>
      </c>
      <c r="F465">
        <v>61</v>
      </c>
      <c r="G465">
        <v>74</v>
      </c>
      <c r="H465">
        <v>4</v>
      </c>
      <c r="I465">
        <v>93</v>
      </c>
      <c r="J465">
        <v>101</v>
      </c>
      <c r="K465">
        <v>1</v>
      </c>
      <c r="L465">
        <v>123</v>
      </c>
      <c r="M465">
        <v>34</v>
      </c>
      <c r="N465">
        <v>142</v>
      </c>
      <c r="O465">
        <v>152</v>
      </c>
      <c r="P465">
        <v>2</v>
      </c>
      <c r="Q465">
        <v>173</v>
      </c>
      <c r="R465">
        <v>1</v>
      </c>
      <c r="S465">
        <v>192</v>
      </c>
      <c r="T465">
        <v>201</v>
      </c>
      <c r="U465">
        <v>1</v>
      </c>
      <c r="V465">
        <f t="shared" si="7"/>
        <v>0</v>
      </c>
    </row>
    <row r="466" spans="1:22">
      <c r="A466" s="1">
        <v>11</v>
      </c>
      <c r="B466">
        <v>24</v>
      </c>
      <c r="C466">
        <v>32</v>
      </c>
      <c r="D466">
        <v>41</v>
      </c>
      <c r="E466">
        <v>2924</v>
      </c>
      <c r="F466">
        <v>61</v>
      </c>
      <c r="G466">
        <v>73</v>
      </c>
      <c r="H466">
        <v>3</v>
      </c>
      <c r="I466">
        <v>93</v>
      </c>
      <c r="J466">
        <v>103</v>
      </c>
      <c r="K466">
        <v>4</v>
      </c>
      <c r="L466">
        <v>124</v>
      </c>
      <c r="M466">
        <v>63</v>
      </c>
      <c r="N466">
        <v>141</v>
      </c>
      <c r="O466">
        <v>152</v>
      </c>
      <c r="P466">
        <v>1</v>
      </c>
      <c r="Q466">
        <v>173</v>
      </c>
      <c r="R466">
        <v>2</v>
      </c>
      <c r="S466">
        <v>192</v>
      </c>
      <c r="T466">
        <v>201</v>
      </c>
      <c r="U466">
        <v>1</v>
      </c>
      <c r="V466">
        <f t="shared" si="7"/>
        <v>0</v>
      </c>
    </row>
    <row r="467" spans="1:22">
      <c r="A467" s="1">
        <v>11</v>
      </c>
      <c r="B467">
        <v>24</v>
      </c>
      <c r="C467">
        <v>33</v>
      </c>
      <c r="D467">
        <v>43</v>
      </c>
      <c r="E467">
        <v>1659</v>
      </c>
      <c r="F467">
        <v>61</v>
      </c>
      <c r="G467">
        <v>72</v>
      </c>
      <c r="H467">
        <v>4</v>
      </c>
      <c r="I467">
        <v>92</v>
      </c>
      <c r="J467">
        <v>101</v>
      </c>
      <c r="K467">
        <v>2</v>
      </c>
      <c r="L467">
        <v>123</v>
      </c>
      <c r="M467">
        <v>29</v>
      </c>
      <c r="N467">
        <v>143</v>
      </c>
      <c r="O467">
        <v>151</v>
      </c>
      <c r="P467">
        <v>1</v>
      </c>
      <c r="Q467">
        <v>172</v>
      </c>
      <c r="R467">
        <v>1</v>
      </c>
      <c r="S467">
        <v>192</v>
      </c>
      <c r="T467">
        <v>201</v>
      </c>
      <c r="U467">
        <v>2</v>
      </c>
      <c r="V467">
        <f t="shared" si="7"/>
        <v>1</v>
      </c>
    </row>
    <row r="468" spans="1:22">
      <c r="A468" s="1">
        <v>14</v>
      </c>
      <c r="B468">
        <v>48</v>
      </c>
      <c r="C468">
        <v>33</v>
      </c>
      <c r="D468">
        <v>43</v>
      </c>
      <c r="E468">
        <v>7238</v>
      </c>
      <c r="F468">
        <v>65</v>
      </c>
      <c r="G468">
        <v>75</v>
      </c>
      <c r="H468">
        <v>3</v>
      </c>
      <c r="I468">
        <v>93</v>
      </c>
      <c r="J468">
        <v>101</v>
      </c>
      <c r="K468">
        <v>3</v>
      </c>
      <c r="L468">
        <v>123</v>
      </c>
      <c r="M468">
        <v>32</v>
      </c>
      <c r="N468">
        <v>141</v>
      </c>
      <c r="O468">
        <v>152</v>
      </c>
      <c r="P468">
        <v>2</v>
      </c>
      <c r="Q468">
        <v>173</v>
      </c>
      <c r="R468">
        <v>2</v>
      </c>
      <c r="S468">
        <v>191</v>
      </c>
      <c r="T468">
        <v>201</v>
      </c>
      <c r="U468">
        <v>1</v>
      </c>
      <c r="V468">
        <f t="shared" si="7"/>
        <v>0</v>
      </c>
    </row>
    <row r="469" spans="1:22">
      <c r="A469" s="1">
        <v>14</v>
      </c>
      <c r="B469">
        <v>33</v>
      </c>
      <c r="C469">
        <v>33</v>
      </c>
      <c r="D469">
        <v>49</v>
      </c>
      <c r="E469">
        <v>2764</v>
      </c>
      <c r="F469">
        <v>61</v>
      </c>
      <c r="G469">
        <v>73</v>
      </c>
      <c r="H469">
        <v>2</v>
      </c>
      <c r="I469">
        <v>92</v>
      </c>
      <c r="J469">
        <v>101</v>
      </c>
      <c r="K469">
        <v>2</v>
      </c>
      <c r="L469">
        <v>123</v>
      </c>
      <c r="M469">
        <v>26</v>
      </c>
      <c r="N469">
        <v>143</v>
      </c>
      <c r="O469">
        <v>152</v>
      </c>
      <c r="P469">
        <v>2</v>
      </c>
      <c r="Q469">
        <v>173</v>
      </c>
      <c r="R469">
        <v>1</v>
      </c>
      <c r="S469">
        <v>192</v>
      </c>
      <c r="T469">
        <v>201</v>
      </c>
      <c r="U469">
        <v>1</v>
      </c>
      <c r="V469">
        <f t="shared" si="7"/>
        <v>0</v>
      </c>
    </row>
    <row r="470" spans="1:22">
      <c r="A470" s="1">
        <v>14</v>
      </c>
      <c r="B470">
        <v>24</v>
      </c>
      <c r="C470">
        <v>33</v>
      </c>
      <c r="D470">
        <v>41</v>
      </c>
      <c r="E470">
        <v>4679</v>
      </c>
      <c r="F470">
        <v>61</v>
      </c>
      <c r="G470">
        <v>74</v>
      </c>
      <c r="H470">
        <v>3</v>
      </c>
      <c r="I470">
        <v>93</v>
      </c>
      <c r="J470">
        <v>101</v>
      </c>
      <c r="K470">
        <v>3</v>
      </c>
      <c r="L470">
        <v>123</v>
      </c>
      <c r="M470">
        <v>35</v>
      </c>
      <c r="N470">
        <v>143</v>
      </c>
      <c r="O470">
        <v>152</v>
      </c>
      <c r="P470">
        <v>2</v>
      </c>
      <c r="Q470">
        <v>172</v>
      </c>
      <c r="R470">
        <v>1</v>
      </c>
      <c r="S470">
        <v>192</v>
      </c>
      <c r="T470">
        <v>201</v>
      </c>
      <c r="U470">
        <v>1</v>
      </c>
      <c r="V470">
        <f t="shared" si="7"/>
        <v>0</v>
      </c>
    </row>
    <row r="471" spans="1:22">
      <c r="A471" s="1">
        <v>12</v>
      </c>
      <c r="B471">
        <v>24</v>
      </c>
      <c r="C471">
        <v>32</v>
      </c>
      <c r="D471">
        <v>43</v>
      </c>
      <c r="E471">
        <v>3092</v>
      </c>
      <c r="F471">
        <v>62</v>
      </c>
      <c r="G471">
        <v>72</v>
      </c>
      <c r="H471">
        <v>3</v>
      </c>
      <c r="I471">
        <v>94</v>
      </c>
      <c r="J471">
        <v>101</v>
      </c>
      <c r="K471">
        <v>2</v>
      </c>
      <c r="L471">
        <v>123</v>
      </c>
      <c r="M471">
        <v>22</v>
      </c>
      <c r="N471">
        <v>143</v>
      </c>
      <c r="O471">
        <v>151</v>
      </c>
      <c r="P471">
        <v>1</v>
      </c>
      <c r="Q471">
        <v>173</v>
      </c>
      <c r="R471">
        <v>1</v>
      </c>
      <c r="S471">
        <v>192</v>
      </c>
      <c r="T471">
        <v>201</v>
      </c>
      <c r="U471">
        <v>2</v>
      </c>
      <c r="V471">
        <f t="shared" si="7"/>
        <v>1</v>
      </c>
    </row>
    <row r="472" spans="1:22">
      <c r="A472" s="1">
        <v>11</v>
      </c>
      <c r="B472">
        <v>6</v>
      </c>
      <c r="C472">
        <v>32</v>
      </c>
      <c r="D472">
        <v>46</v>
      </c>
      <c r="E472">
        <v>448</v>
      </c>
      <c r="F472">
        <v>61</v>
      </c>
      <c r="G472">
        <v>72</v>
      </c>
      <c r="H472">
        <v>4</v>
      </c>
      <c r="I472">
        <v>92</v>
      </c>
      <c r="J472">
        <v>101</v>
      </c>
      <c r="K472">
        <v>4</v>
      </c>
      <c r="L472">
        <v>122</v>
      </c>
      <c r="M472">
        <v>23</v>
      </c>
      <c r="N472">
        <v>143</v>
      </c>
      <c r="O472">
        <v>152</v>
      </c>
      <c r="P472">
        <v>1</v>
      </c>
      <c r="Q472">
        <v>173</v>
      </c>
      <c r="R472">
        <v>1</v>
      </c>
      <c r="S472">
        <v>191</v>
      </c>
      <c r="T472">
        <v>201</v>
      </c>
      <c r="U472">
        <v>2</v>
      </c>
      <c r="V472">
        <f t="shared" si="7"/>
        <v>1</v>
      </c>
    </row>
    <row r="473" spans="1:22">
      <c r="A473" s="1">
        <v>11</v>
      </c>
      <c r="B473">
        <v>9</v>
      </c>
      <c r="C473">
        <v>32</v>
      </c>
      <c r="D473">
        <v>40</v>
      </c>
      <c r="E473">
        <v>654</v>
      </c>
      <c r="F473">
        <v>61</v>
      </c>
      <c r="G473">
        <v>73</v>
      </c>
      <c r="H473">
        <v>4</v>
      </c>
      <c r="I473">
        <v>93</v>
      </c>
      <c r="J473">
        <v>101</v>
      </c>
      <c r="K473">
        <v>3</v>
      </c>
      <c r="L473">
        <v>123</v>
      </c>
      <c r="M473">
        <v>28</v>
      </c>
      <c r="N473">
        <v>143</v>
      </c>
      <c r="O473">
        <v>152</v>
      </c>
      <c r="P473">
        <v>1</v>
      </c>
      <c r="Q473">
        <v>172</v>
      </c>
      <c r="R473">
        <v>1</v>
      </c>
      <c r="S473">
        <v>191</v>
      </c>
      <c r="T473">
        <v>201</v>
      </c>
      <c r="U473">
        <v>2</v>
      </c>
      <c r="V473">
        <f t="shared" si="7"/>
        <v>1</v>
      </c>
    </row>
    <row r="474" spans="1:22">
      <c r="A474" s="1">
        <v>14</v>
      </c>
      <c r="B474">
        <v>6</v>
      </c>
      <c r="C474">
        <v>32</v>
      </c>
      <c r="D474">
        <v>48</v>
      </c>
      <c r="E474">
        <v>1238</v>
      </c>
      <c r="F474">
        <v>65</v>
      </c>
      <c r="G474">
        <v>71</v>
      </c>
      <c r="H474">
        <v>4</v>
      </c>
      <c r="I474">
        <v>93</v>
      </c>
      <c r="J474">
        <v>101</v>
      </c>
      <c r="K474">
        <v>4</v>
      </c>
      <c r="L474">
        <v>122</v>
      </c>
      <c r="M474">
        <v>36</v>
      </c>
      <c r="N474">
        <v>143</v>
      </c>
      <c r="O474">
        <v>152</v>
      </c>
      <c r="P474">
        <v>1</v>
      </c>
      <c r="Q474">
        <v>174</v>
      </c>
      <c r="R474">
        <v>2</v>
      </c>
      <c r="S474">
        <v>192</v>
      </c>
      <c r="T474">
        <v>201</v>
      </c>
      <c r="U474">
        <v>1</v>
      </c>
      <c r="V474">
        <f t="shared" si="7"/>
        <v>0</v>
      </c>
    </row>
    <row r="475" spans="1:22">
      <c r="A475" s="1">
        <v>12</v>
      </c>
      <c r="B475">
        <v>18</v>
      </c>
      <c r="C475">
        <v>34</v>
      </c>
      <c r="D475">
        <v>43</v>
      </c>
      <c r="E475">
        <v>1245</v>
      </c>
      <c r="F475">
        <v>61</v>
      </c>
      <c r="G475">
        <v>73</v>
      </c>
      <c r="H475">
        <v>4</v>
      </c>
      <c r="I475">
        <v>94</v>
      </c>
      <c r="J475">
        <v>101</v>
      </c>
      <c r="K475">
        <v>2</v>
      </c>
      <c r="L475">
        <v>123</v>
      </c>
      <c r="M475">
        <v>33</v>
      </c>
      <c r="N475">
        <v>143</v>
      </c>
      <c r="O475">
        <v>152</v>
      </c>
      <c r="P475">
        <v>1</v>
      </c>
      <c r="Q475">
        <v>173</v>
      </c>
      <c r="R475">
        <v>1</v>
      </c>
      <c r="S475">
        <v>191</v>
      </c>
      <c r="T475">
        <v>201</v>
      </c>
      <c r="U475">
        <v>2</v>
      </c>
      <c r="V475">
        <f t="shared" si="7"/>
        <v>1</v>
      </c>
    </row>
    <row r="476" spans="1:22">
      <c r="A476" s="1">
        <v>11</v>
      </c>
      <c r="B476">
        <v>18</v>
      </c>
      <c r="C476">
        <v>30</v>
      </c>
      <c r="D476">
        <v>42</v>
      </c>
      <c r="E476">
        <v>3114</v>
      </c>
      <c r="F476">
        <v>61</v>
      </c>
      <c r="G476">
        <v>72</v>
      </c>
      <c r="H476">
        <v>1</v>
      </c>
      <c r="I476">
        <v>92</v>
      </c>
      <c r="J476">
        <v>101</v>
      </c>
      <c r="K476">
        <v>4</v>
      </c>
      <c r="L476">
        <v>122</v>
      </c>
      <c r="M476">
        <v>26</v>
      </c>
      <c r="N476">
        <v>143</v>
      </c>
      <c r="O476">
        <v>151</v>
      </c>
      <c r="P476">
        <v>1</v>
      </c>
      <c r="Q476">
        <v>173</v>
      </c>
      <c r="R476">
        <v>1</v>
      </c>
      <c r="S476">
        <v>191</v>
      </c>
      <c r="T476">
        <v>201</v>
      </c>
      <c r="U476">
        <v>2</v>
      </c>
      <c r="V476">
        <f t="shared" si="7"/>
        <v>1</v>
      </c>
    </row>
    <row r="477" spans="1:22">
      <c r="A477" s="1">
        <v>14</v>
      </c>
      <c r="B477">
        <v>39</v>
      </c>
      <c r="C477">
        <v>32</v>
      </c>
      <c r="D477">
        <v>41</v>
      </c>
      <c r="E477">
        <v>2569</v>
      </c>
      <c r="F477">
        <v>63</v>
      </c>
      <c r="G477">
        <v>73</v>
      </c>
      <c r="H477">
        <v>4</v>
      </c>
      <c r="I477">
        <v>93</v>
      </c>
      <c r="J477">
        <v>101</v>
      </c>
      <c r="K477">
        <v>4</v>
      </c>
      <c r="L477">
        <v>123</v>
      </c>
      <c r="M477">
        <v>24</v>
      </c>
      <c r="N477">
        <v>143</v>
      </c>
      <c r="O477">
        <v>152</v>
      </c>
      <c r="P477">
        <v>1</v>
      </c>
      <c r="Q477">
        <v>173</v>
      </c>
      <c r="R477">
        <v>1</v>
      </c>
      <c r="S477">
        <v>191</v>
      </c>
      <c r="T477">
        <v>201</v>
      </c>
      <c r="U477">
        <v>1</v>
      </c>
      <c r="V477">
        <f t="shared" si="7"/>
        <v>0</v>
      </c>
    </row>
    <row r="478" spans="1:22">
      <c r="A478" s="1">
        <v>13</v>
      </c>
      <c r="B478">
        <v>24</v>
      </c>
      <c r="C478">
        <v>32</v>
      </c>
      <c r="D478">
        <v>43</v>
      </c>
      <c r="E478">
        <v>5152</v>
      </c>
      <c r="F478">
        <v>61</v>
      </c>
      <c r="G478">
        <v>74</v>
      </c>
      <c r="H478">
        <v>4</v>
      </c>
      <c r="I478">
        <v>93</v>
      </c>
      <c r="J478">
        <v>101</v>
      </c>
      <c r="K478">
        <v>2</v>
      </c>
      <c r="L478">
        <v>123</v>
      </c>
      <c r="M478">
        <v>25</v>
      </c>
      <c r="N478">
        <v>141</v>
      </c>
      <c r="O478">
        <v>152</v>
      </c>
      <c r="P478">
        <v>1</v>
      </c>
      <c r="Q478">
        <v>173</v>
      </c>
      <c r="R478">
        <v>1</v>
      </c>
      <c r="S478">
        <v>191</v>
      </c>
      <c r="T478">
        <v>201</v>
      </c>
      <c r="U478">
        <v>1</v>
      </c>
      <c r="V478">
        <f t="shared" si="7"/>
        <v>0</v>
      </c>
    </row>
    <row r="479" spans="1:22">
      <c r="A479" s="1">
        <v>12</v>
      </c>
      <c r="B479">
        <v>12</v>
      </c>
      <c r="C479">
        <v>32</v>
      </c>
      <c r="D479">
        <v>49</v>
      </c>
      <c r="E479">
        <v>1037</v>
      </c>
      <c r="F479">
        <v>62</v>
      </c>
      <c r="G479">
        <v>74</v>
      </c>
      <c r="H479">
        <v>3</v>
      </c>
      <c r="I479">
        <v>93</v>
      </c>
      <c r="J479">
        <v>101</v>
      </c>
      <c r="K479">
        <v>4</v>
      </c>
      <c r="L479">
        <v>121</v>
      </c>
      <c r="M479">
        <v>39</v>
      </c>
      <c r="N479">
        <v>143</v>
      </c>
      <c r="O479">
        <v>152</v>
      </c>
      <c r="P479">
        <v>1</v>
      </c>
      <c r="Q479">
        <v>172</v>
      </c>
      <c r="R479">
        <v>1</v>
      </c>
      <c r="S479">
        <v>191</v>
      </c>
      <c r="T479">
        <v>201</v>
      </c>
      <c r="U479">
        <v>1</v>
      </c>
      <c r="V479">
        <f t="shared" si="7"/>
        <v>0</v>
      </c>
    </row>
    <row r="480" spans="1:22">
      <c r="A480" s="1">
        <v>11</v>
      </c>
      <c r="B480">
        <v>15</v>
      </c>
      <c r="C480">
        <v>34</v>
      </c>
      <c r="D480">
        <v>42</v>
      </c>
      <c r="E480">
        <v>1478</v>
      </c>
      <c r="F480">
        <v>61</v>
      </c>
      <c r="G480">
        <v>75</v>
      </c>
      <c r="H480">
        <v>4</v>
      </c>
      <c r="I480">
        <v>93</v>
      </c>
      <c r="J480">
        <v>101</v>
      </c>
      <c r="K480">
        <v>4</v>
      </c>
      <c r="L480">
        <v>123</v>
      </c>
      <c r="M480">
        <v>44</v>
      </c>
      <c r="N480">
        <v>143</v>
      </c>
      <c r="O480">
        <v>152</v>
      </c>
      <c r="P480">
        <v>2</v>
      </c>
      <c r="Q480">
        <v>173</v>
      </c>
      <c r="R480">
        <v>2</v>
      </c>
      <c r="S480">
        <v>192</v>
      </c>
      <c r="T480">
        <v>201</v>
      </c>
      <c r="U480">
        <v>1</v>
      </c>
      <c r="V480">
        <f t="shared" si="7"/>
        <v>0</v>
      </c>
    </row>
    <row r="481" spans="1:22">
      <c r="A481" s="1">
        <v>12</v>
      </c>
      <c r="B481">
        <v>12</v>
      </c>
      <c r="C481">
        <v>34</v>
      </c>
      <c r="D481">
        <v>43</v>
      </c>
      <c r="E481">
        <v>3573</v>
      </c>
      <c r="F481">
        <v>61</v>
      </c>
      <c r="G481">
        <v>73</v>
      </c>
      <c r="H481">
        <v>1</v>
      </c>
      <c r="I481">
        <v>92</v>
      </c>
      <c r="J481">
        <v>101</v>
      </c>
      <c r="K481">
        <v>1</v>
      </c>
      <c r="L481">
        <v>121</v>
      </c>
      <c r="M481">
        <v>23</v>
      </c>
      <c r="N481">
        <v>143</v>
      </c>
      <c r="O481">
        <v>152</v>
      </c>
      <c r="P481">
        <v>1</v>
      </c>
      <c r="Q481">
        <v>172</v>
      </c>
      <c r="R481">
        <v>1</v>
      </c>
      <c r="S481">
        <v>191</v>
      </c>
      <c r="T481">
        <v>201</v>
      </c>
      <c r="U481">
        <v>1</v>
      </c>
      <c r="V481">
        <f t="shared" si="7"/>
        <v>0</v>
      </c>
    </row>
    <row r="482" spans="1:22">
      <c r="A482" s="1">
        <v>12</v>
      </c>
      <c r="B482">
        <v>24</v>
      </c>
      <c r="C482">
        <v>32</v>
      </c>
      <c r="D482">
        <v>40</v>
      </c>
      <c r="E482">
        <v>1201</v>
      </c>
      <c r="F482">
        <v>61</v>
      </c>
      <c r="G482">
        <v>72</v>
      </c>
      <c r="H482">
        <v>4</v>
      </c>
      <c r="I482">
        <v>93</v>
      </c>
      <c r="J482">
        <v>101</v>
      </c>
      <c r="K482">
        <v>1</v>
      </c>
      <c r="L482">
        <v>122</v>
      </c>
      <c r="M482">
        <v>26</v>
      </c>
      <c r="N482">
        <v>143</v>
      </c>
      <c r="O482">
        <v>152</v>
      </c>
      <c r="P482">
        <v>1</v>
      </c>
      <c r="Q482">
        <v>173</v>
      </c>
      <c r="R482">
        <v>1</v>
      </c>
      <c r="S482">
        <v>191</v>
      </c>
      <c r="T482">
        <v>201</v>
      </c>
      <c r="U482">
        <v>1</v>
      </c>
      <c r="V482">
        <f t="shared" si="7"/>
        <v>0</v>
      </c>
    </row>
    <row r="483" spans="1:22">
      <c r="A483" s="1">
        <v>11</v>
      </c>
      <c r="B483">
        <v>30</v>
      </c>
      <c r="C483">
        <v>32</v>
      </c>
      <c r="D483">
        <v>42</v>
      </c>
      <c r="E483">
        <v>3622</v>
      </c>
      <c r="F483">
        <v>64</v>
      </c>
      <c r="G483">
        <v>75</v>
      </c>
      <c r="H483">
        <v>4</v>
      </c>
      <c r="I483">
        <v>92</v>
      </c>
      <c r="J483">
        <v>101</v>
      </c>
      <c r="K483">
        <v>4</v>
      </c>
      <c r="L483">
        <v>122</v>
      </c>
      <c r="M483">
        <v>57</v>
      </c>
      <c r="N483">
        <v>143</v>
      </c>
      <c r="O483">
        <v>151</v>
      </c>
      <c r="P483">
        <v>2</v>
      </c>
      <c r="Q483">
        <v>173</v>
      </c>
      <c r="R483">
        <v>1</v>
      </c>
      <c r="S483">
        <v>192</v>
      </c>
      <c r="T483">
        <v>201</v>
      </c>
      <c r="U483">
        <v>1</v>
      </c>
      <c r="V483">
        <f t="shared" si="7"/>
        <v>0</v>
      </c>
    </row>
    <row r="484" spans="1:22">
      <c r="A484" s="1">
        <v>14</v>
      </c>
      <c r="B484">
        <v>15</v>
      </c>
      <c r="C484">
        <v>33</v>
      </c>
      <c r="D484">
        <v>42</v>
      </c>
      <c r="E484">
        <v>960</v>
      </c>
      <c r="F484">
        <v>64</v>
      </c>
      <c r="G484">
        <v>74</v>
      </c>
      <c r="H484">
        <v>3</v>
      </c>
      <c r="I484">
        <v>92</v>
      </c>
      <c r="J484">
        <v>101</v>
      </c>
      <c r="K484">
        <v>2</v>
      </c>
      <c r="L484">
        <v>122</v>
      </c>
      <c r="M484">
        <v>30</v>
      </c>
      <c r="N484">
        <v>143</v>
      </c>
      <c r="O484">
        <v>152</v>
      </c>
      <c r="P484">
        <v>2</v>
      </c>
      <c r="Q484">
        <v>173</v>
      </c>
      <c r="R484">
        <v>1</v>
      </c>
      <c r="S484">
        <v>191</v>
      </c>
      <c r="T484">
        <v>201</v>
      </c>
      <c r="U484">
        <v>1</v>
      </c>
      <c r="V484">
        <f t="shared" si="7"/>
        <v>0</v>
      </c>
    </row>
    <row r="485" spans="1:22">
      <c r="A485" s="1">
        <v>14</v>
      </c>
      <c r="B485">
        <v>12</v>
      </c>
      <c r="C485">
        <v>34</v>
      </c>
      <c r="D485">
        <v>40</v>
      </c>
      <c r="E485">
        <v>1163</v>
      </c>
      <c r="F485">
        <v>63</v>
      </c>
      <c r="G485">
        <v>73</v>
      </c>
      <c r="H485">
        <v>4</v>
      </c>
      <c r="I485">
        <v>93</v>
      </c>
      <c r="J485">
        <v>101</v>
      </c>
      <c r="K485">
        <v>4</v>
      </c>
      <c r="L485">
        <v>121</v>
      </c>
      <c r="M485">
        <v>44</v>
      </c>
      <c r="N485">
        <v>143</v>
      </c>
      <c r="O485">
        <v>152</v>
      </c>
      <c r="P485">
        <v>1</v>
      </c>
      <c r="Q485">
        <v>173</v>
      </c>
      <c r="R485">
        <v>1</v>
      </c>
      <c r="S485">
        <v>192</v>
      </c>
      <c r="T485">
        <v>201</v>
      </c>
      <c r="U485">
        <v>1</v>
      </c>
      <c r="V485">
        <f t="shared" si="7"/>
        <v>0</v>
      </c>
    </row>
    <row r="486" spans="1:22">
      <c r="A486" s="1">
        <v>12</v>
      </c>
      <c r="B486">
        <v>6</v>
      </c>
      <c r="C486">
        <v>33</v>
      </c>
      <c r="D486">
        <v>40</v>
      </c>
      <c r="E486">
        <v>1209</v>
      </c>
      <c r="F486">
        <v>61</v>
      </c>
      <c r="G486">
        <v>71</v>
      </c>
      <c r="H486">
        <v>4</v>
      </c>
      <c r="I486">
        <v>93</v>
      </c>
      <c r="J486">
        <v>101</v>
      </c>
      <c r="K486">
        <v>4</v>
      </c>
      <c r="L486">
        <v>122</v>
      </c>
      <c r="M486">
        <v>47</v>
      </c>
      <c r="N486">
        <v>143</v>
      </c>
      <c r="O486">
        <v>152</v>
      </c>
      <c r="P486">
        <v>1</v>
      </c>
      <c r="Q486">
        <v>174</v>
      </c>
      <c r="R486">
        <v>1</v>
      </c>
      <c r="S486">
        <v>192</v>
      </c>
      <c r="T486">
        <v>201</v>
      </c>
      <c r="U486">
        <v>2</v>
      </c>
      <c r="V486">
        <f t="shared" si="7"/>
        <v>1</v>
      </c>
    </row>
    <row r="487" spans="1:22">
      <c r="A487" s="1">
        <v>14</v>
      </c>
      <c r="B487">
        <v>12</v>
      </c>
      <c r="C487">
        <v>32</v>
      </c>
      <c r="D487">
        <v>43</v>
      </c>
      <c r="E487">
        <v>3077</v>
      </c>
      <c r="F487">
        <v>61</v>
      </c>
      <c r="G487">
        <v>73</v>
      </c>
      <c r="H487">
        <v>2</v>
      </c>
      <c r="I487">
        <v>93</v>
      </c>
      <c r="J487">
        <v>101</v>
      </c>
      <c r="K487">
        <v>4</v>
      </c>
      <c r="L487">
        <v>123</v>
      </c>
      <c r="M487">
        <v>52</v>
      </c>
      <c r="N487">
        <v>143</v>
      </c>
      <c r="O487">
        <v>152</v>
      </c>
      <c r="P487">
        <v>1</v>
      </c>
      <c r="Q487">
        <v>173</v>
      </c>
      <c r="R487">
        <v>1</v>
      </c>
      <c r="S487">
        <v>192</v>
      </c>
      <c r="T487">
        <v>201</v>
      </c>
      <c r="U487">
        <v>1</v>
      </c>
      <c r="V487">
        <f t="shared" si="7"/>
        <v>0</v>
      </c>
    </row>
    <row r="488" spans="1:22">
      <c r="A488" s="1">
        <v>14</v>
      </c>
      <c r="B488">
        <v>24</v>
      </c>
      <c r="C488">
        <v>32</v>
      </c>
      <c r="D488">
        <v>40</v>
      </c>
      <c r="E488">
        <v>3757</v>
      </c>
      <c r="F488">
        <v>61</v>
      </c>
      <c r="G488">
        <v>75</v>
      </c>
      <c r="H488">
        <v>4</v>
      </c>
      <c r="I488">
        <v>92</v>
      </c>
      <c r="J488">
        <v>102</v>
      </c>
      <c r="K488">
        <v>4</v>
      </c>
      <c r="L488">
        <v>124</v>
      </c>
      <c r="M488">
        <v>62</v>
      </c>
      <c r="N488">
        <v>143</v>
      </c>
      <c r="O488">
        <v>153</v>
      </c>
      <c r="P488">
        <v>1</v>
      </c>
      <c r="Q488">
        <v>173</v>
      </c>
      <c r="R488">
        <v>1</v>
      </c>
      <c r="S488">
        <v>192</v>
      </c>
      <c r="T488">
        <v>201</v>
      </c>
      <c r="U488">
        <v>1</v>
      </c>
      <c r="V488">
        <f t="shared" si="7"/>
        <v>0</v>
      </c>
    </row>
    <row r="489" spans="1:22">
      <c r="A489" s="1">
        <v>14</v>
      </c>
      <c r="B489">
        <v>10</v>
      </c>
      <c r="C489">
        <v>32</v>
      </c>
      <c r="D489">
        <v>40</v>
      </c>
      <c r="E489">
        <v>1418</v>
      </c>
      <c r="F489">
        <v>62</v>
      </c>
      <c r="G489">
        <v>73</v>
      </c>
      <c r="H489">
        <v>3</v>
      </c>
      <c r="I489">
        <v>93</v>
      </c>
      <c r="J489">
        <v>101</v>
      </c>
      <c r="K489">
        <v>2</v>
      </c>
      <c r="L489">
        <v>121</v>
      </c>
      <c r="M489">
        <v>35</v>
      </c>
      <c r="N489">
        <v>143</v>
      </c>
      <c r="O489">
        <v>151</v>
      </c>
      <c r="P489">
        <v>1</v>
      </c>
      <c r="Q489">
        <v>172</v>
      </c>
      <c r="R489">
        <v>1</v>
      </c>
      <c r="S489">
        <v>191</v>
      </c>
      <c r="T489">
        <v>202</v>
      </c>
      <c r="U489">
        <v>1</v>
      </c>
      <c r="V489">
        <f t="shared" si="7"/>
        <v>0</v>
      </c>
    </row>
    <row r="490" spans="1:22">
      <c r="A490" s="1">
        <v>14</v>
      </c>
      <c r="B490">
        <v>6</v>
      </c>
      <c r="C490">
        <v>32</v>
      </c>
      <c r="D490">
        <v>40</v>
      </c>
      <c r="E490">
        <v>3518</v>
      </c>
      <c r="F490">
        <v>61</v>
      </c>
      <c r="G490">
        <v>73</v>
      </c>
      <c r="H490">
        <v>2</v>
      </c>
      <c r="I490">
        <v>93</v>
      </c>
      <c r="J490">
        <v>103</v>
      </c>
      <c r="K490">
        <v>3</v>
      </c>
      <c r="L490">
        <v>122</v>
      </c>
      <c r="M490">
        <v>26</v>
      </c>
      <c r="N490">
        <v>143</v>
      </c>
      <c r="O490">
        <v>151</v>
      </c>
      <c r="P490">
        <v>1</v>
      </c>
      <c r="Q490">
        <v>173</v>
      </c>
      <c r="R490">
        <v>1</v>
      </c>
      <c r="S490">
        <v>191</v>
      </c>
      <c r="T490">
        <v>201</v>
      </c>
      <c r="U490">
        <v>1</v>
      </c>
      <c r="V490">
        <f t="shared" si="7"/>
        <v>0</v>
      </c>
    </row>
    <row r="491" spans="1:22">
      <c r="A491" s="1">
        <v>14</v>
      </c>
      <c r="B491">
        <v>12</v>
      </c>
      <c r="C491">
        <v>34</v>
      </c>
      <c r="D491">
        <v>43</v>
      </c>
      <c r="E491">
        <v>1934</v>
      </c>
      <c r="F491">
        <v>61</v>
      </c>
      <c r="G491">
        <v>75</v>
      </c>
      <c r="H491">
        <v>2</v>
      </c>
      <c r="I491">
        <v>93</v>
      </c>
      <c r="J491">
        <v>101</v>
      </c>
      <c r="K491">
        <v>2</v>
      </c>
      <c r="L491">
        <v>124</v>
      </c>
      <c r="M491">
        <v>26</v>
      </c>
      <c r="N491">
        <v>143</v>
      </c>
      <c r="O491">
        <v>152</v>
      </c>
      <c r="P491">
        <v>2</v>
      </c>
      <c r="Q491">
        <v>173</v>
      </c>
      <c r="R491">
        <v>1</v>
      </c>
      <c r="S491">
        <v>191</v>
      </c>
      <c r="T491">
        <v>201</v>
      </c>
      <c r="U491">
        <v>1</v>
      </c>
      <c r="V491">
        <f t="shared" si="7"/>
        <v>0</v>
      </c>
    </row>
    <row r="492" spans="1:22">
      <c r="A492" s="1">
        <v>12</v>
      </c>
      <c r="B492">
        <v>27</v>
      </c>
      <c r="C492">
        <v>30</v>
      </c>
      <c r="D492">
        <v>49</v>
      </c>
      <c r="E492">
        <v>8318</v>
      </c>
      <c r="F492">
        <v>61</v>
      </c>
      <c r="G492">
        <v>75</v>
      </c>
      <c r="H492">
        <v>2</v>
      </c>
      <c r="I492">
        <v>92</v>
      </c>
      <c r="J492">
        <v>101</v>
      </c>
      <c r="K492">
        <v>4</v>
      </c>
      <c r="L492">
        <v>124</v>
      </c>
      <c r="M492">
        <v>42</v>
      </c>
      <c r="N492">
        <v>143</v>
      </c>
      <c r="O492">
        <v>153</v>
      </c>
      <c r="P492">
        <v>2</v>
      </c>
      <c r="Q492">
        <v>174</v>
      </c>
      <c r="R492">
        <v>1</v>
      </c>
      <c r="S492">
        <v>192</v>
      </c>
      <c r="T492">
        <v>201</v>
      </c>
      <c r="U492">
        <v>2</v>
      </c>
      <c r="V492">
        <f t="shared" si="7"/>
        <v>1</v>
      </c>
    </row>
    <row r="493" spans="1:22">
      <c r="A493" s="1">
        <v>14</v>
      </c>
      <c r="B493">
        <v>6</v>
      </c>
      <c r="C493">
        <v>34</v>
      </c>
      <c r="D493">
        <v>43</v>
      </c>
      <c r="E493">
        <v>1237</v>
      </c>
      <c r="F493">
        <v>62</v>
      </c>
      <c r="G493">
        <v>73</v>
      </c>
      <c r="H493">
        <v>1</v>
      </c>
      <c r="I493">
        <v>92</v>
      </c>
      <c r="J493">
        <v>101</v>
      </c>
      <c r="K493">
        <v>1</v>
      </c>
      <c r="L493">
        <v>122</v>
      </c>
      <c r="M493">
        <v>27</v>
      </c>
      <c r="N493">
        <v>143</v>
      </c>
      <c r="O493">
        <v>152</v>
      </c>
      <c r="P493">
        <v>2</v>
      </c>
      <c r="Q493">
        <v>173</v>
      </c>
      <c r="R493">
        <v>1</v>
      </c>
      <c r="S493">
        <v>191</v>
      </c>
      <c r="T493">
        <v>201</v>
      </c>
      <c r="U493">
        <v>1</v>
      </c>
      <c r="V493">
        <f t="shared" si="7"/>
        <v>0</v>
      </c>
    </row>
    <row r="494" spans="1:22">
      <c r="A494" s="1">
        <v>12</v>
      </c>
      <c r="B494">
        <v>6</v>
      </c>
      <c r="C494">
        <v>32</v>
      </c>
      <c r="D494">
        <v>43</v>
      </c>
      <c r="E494">
        <v>368</v>
      </c>
      <c r="F494">
        <v>65</v>
      </c>
      <c r="G494">
        <v>75</v>
      </c>
      <c r="H494">
        <v>4</v>
      </c>
      <c r="I494">
        <v>93</v>
      </c>
      <c r="J494">
        <v>101</v>
      </c>
      <c r="K494">
        <v>4</v>
      </c>
      <c r="L494">
        <v>122</v>
      </c>
      <c r="M494">
        <v>38</v>
      </c>
      <c r="N494">
        <v>143</v>
      </c>
      <c r="O494">
        <v>152</v>
      </c>
      <c r="P494">
        <v>1</v>
      </c>
      <c r="Q494">
        <v>173</v>
      </c>
      <c r="R494">
        <v>1</v>
      </c>
      <c r="S494">
        <v>191</v>
      </c>
      <c r="T494">
        <v>201</v>
      </c>
      <c r="U494">
        <v>1</v>
      </c>
      <c r="V494">
        <f t="shared" si="7"/>
        <v>0</v>
      </c>
    </row>
    <row r="495" spans="1:22">
      <c r="A495" s="1">
        <v>11</v>
      </c>
      <c r="B495">
        <v>12</v>
      </c>
      <c r="C495">
        <v>34</v>
      </c>
      <c r="D495">
        <v>40</v>
      </c>
      <c r="E495">
        <v>2122</v>
      </c>
      <c r="F495">
        <v>61</v>
      </c>
      <c r="G495">
        <v>73</v>
      </c>
      <c r="H495">
        <v>3</v>
      </c>
      <c r="I495">
        <v>93</v>
      </c>
      <c r="J495">
        <v>101</v>
      </c>
      <c r="K495">
        <v>2</v>
      </c>
      <c r="L495">
        <v>121</v>
      </c>
      <c r="M495">
        <v>39</v>
      </c>
      <c r="N495">
        <v>143</v>
      </c>
      <c r="O495">
        <v>151</v>
      </c>
      <c r="P495">
        <v>2</v>
      </c>
      <c r="Q495">
        <v>172</v>
      </c>
      <c r="R495">
        <v>2</v>
      </c>
      <c r="S495">
        <v>191</v>
      </c>
      <c r="T495">
        <v>202</v>
      </c>
      <c r="U495">
        <v>1</v>
      </c>
      <c r="V495">
        <f t="shared" si="7"/>
        <v>0</v>
      </c>
    </row>
    <row r="496" spans="1:22">
      <c r="A496" s="1">
        <v>11</v>
      </c>
      <c r="B496">
        <v>24</v>
      </c>
      <c r="C496">
        <v>32</v>
      </c>
      <c r="D496">
        <v>42</v>
      </c>
      <c r="E496">
        <v>2996</v>
      </c>
      <c r="F496">
        <v>65</v>
      </c>
      <c r="G496">
        <v>73</v>
      </c>
      <c r="H496">
        <v>2</v>
      </c>
      <c r="I496">
        <v>94</v>
      </c>
      <c r="J496">
        <v>101</v>
      </c>
      <c r="K496">
        <v>4</v>
      </c>
      <c r="L496">
        <v>123</v>
      </c>
      <c r="M496">
        <v>20</v>
      </c>
      <c r="N496">
        <v>143</v>
      </c>
      <c r="O496">
        <v>152</v>
      </c>
      <c r="P496">
        <v>1</v>
      </c>
      <c r="Q496">
        <v>173</v>
      </c>
      <c r="R496">
        <v>1</v>
      </c>
      <c r="S496">
        <v>191</v>
      </c>
      <c r="T496">
        <v>201</v>
      </c>
      <c r="U496">
        <v>2</v>
      </c>
      <c r="V496">
        <f t="shared" si="7"/>
        <v>1</v>
      </c>
    </row>
    <row r="497" spans="1:22">
      <c r="A497" s="1">
        <v>12</v>
      </c>
      <c r="B497">
        <v>36</v>
      </c>
      <c r="C497">
        <v>32</v>
      </c>
      <c r="D497">
        <v>42</v>
      </c>
      <c r="E497">
        <v>9034</v>
      </c>
      <c r="F497">
        <v>62</v>
      </c>
      <c r="G497">
        <v>72</v>
      </c>
      <c r="H497">
        <v>4</v>
      </c>
      <c r="I497">
        <v>93</v>
      </c>
      <c r="J497">
        <v>102</v>
      </c>
      <c r="K497">
        <v>1</v>
      </c>
      <c r="L497">
        <v>124</v>
      </c>
      <c r="M497">
        <v>29</v>
      </c>
      <c r="N497">
        <v>143</v>
      </c>
      <c r="O497">
        <v>151</v>
      </c>
      <c r="P497">
        <v>1</v>
      </c>
      <c r="Q497">
        <v>174</v>
      </c>
      <c r="R497">
        <v>1</v>
      </c>
      <c r="S497">
        <v>192</v>
      </c>
      <c r="T497">
        <v>201</v>
      </c>
      <c r="U497">
        <v>2</v>
      </c>
      <c r="V497">
        <f t="shared" si="7"/>
        <v>1</v>
      </c>
    </row>
    <row r="498" spans="1:22">
      <c r="A498" s="1">
        <v>14</v>
      </c>
      <c r="B498">
        <v>24</v>
      </c>
      <c r="C498">
        <v>34</v>
      </c>
      <c r="D498">
        <v>42</v>
      </c>
      <c r="E498">
        <v>1585</v>
      </c>
      <c r="F498">
        <v>61</v>
      </c>
      <c r="G498">
        <v>74</v>
      </c>
      <c r="H498">
        <v>4</v>
      </c>
      <c r="I498">
        <v>93</v>
      </c>
      <c r="J498">
        <v>101</v>
      </c>
      <c r="K498">
        <v>3</v>
      </c>
      <c r="L498">
        <v>122</v>
      </c>
      <c r="M498">
        <v>40</v>
      </c>
      <c r="N498">
        <v>143</v>
      </c>
      <c r="O498">
        <v>152</v>
      </c>
      <c r="P498">
        <v>2</v>
      </c>
      <c r="Q498">
        <v>173</v>
      </c>
      <c r="R498">
        <v>1</v>
      </c>
      <c r="S498">
        <v>191</v>
      </c>
      <c r="T498">
        <v>201</v>
      </c>
      <c r="U498">
        <v>1</v>
      </c>
      <c r="V498">
        <f t="shared" si="7"/>
        <v>0</v>
      </c>
    </row>
    <row r="499" spans="1:22">
      <c r="A499" s="1">
        <v>12</v>
      </c>
      <c r="B499">
        <v>18</v>
      </c>
      <c r="C499">
        <v>32</v>
      </c>
      <c r="D499">
        <v>43</v>
      </c>
      <c r="E499">
        <v>1301</v>
      </c>
      <c r="F499">
        <v>61</v>
      </c>
      <c r="G499">
        <v>75</v>
      </c>
      <c r="H499">
        <v>4</v>
      </c>
      <c r="I499">
        <v>94</v>
      </c>
      <c r="J499">
        <v>103</v>
      </c>
      <c r="K499">
        <v>2</v>
      </c>
      <c r="L499">
        <v>121</v>
      </c>
      <c r="M499">
        <v>32</v>
      </c>
      <c r="N499">
        <v>143</v>
      </c>
      <c r="O499">
        <v>152</v>
      </c>
      <c r="P499">
        <v>1</v>
      </c>
      <c r="Q499">
        <v>172</v>
      </c>
      <c r="R499">
        <v>1</v>
      </c>
      <c r="S499">
        <v>191</v>
      </c>
      <c r="T499">
        <v>201</v>
      </c>
      <c r="U499">
        <v>1</v>
      </c>
      <c r="V499">
        <f t="shared" si="7"/>
        <v>0</v>
      </c>
    </row>
    <row r="500" spans="1:22">
      <c r="A500" s="1">
        <v>13</v>
      </c>
      <c r="B500">
        <v>6</v>
      </c>
      <c r="C500">
        <v>34</v>
      </c>
      <c r="D500">
        <v>40</v>
      </c>
      <c r="E500">
        <v>1323</v>
      </c>
      <c r="F500">
        <v>62</v>
      </c>
      <c r="G500">
        <v>75</v>
      </c>
      <c r="H500">
        <v>2</v>
      </c>
      <c r="I500">
        <v>91</v>
      </c>
      <c r="J500">
        <v>101</v>
      </c>
      <c r="K500">
        <v>4</v>
      </c>
      <c r="L500">
        <v>123</v>
      </c>
      <c r="M500">
        <v>28</v>
      </c>
      <c r="N500">
        <v>143</v>
      </c>
      <c r="O500">
        <v>152</v>
      </c>
      <c r="P500">
        <v>2</v>
      </c>
      <c r="Q500">
        <v>173</v>
      </c>
      <c r="R500">
        <v>2</v>
      </c>
      <c r="S500">
        <v>192</v>
      </c>
      <c r="T500">
        <v>201</v>
      </c>
      <c r="U500">
        <v>1</v>
      </c>
      <c r="V500">
        <f t="shared" si="7"/>
        <v>0</v>
      </c>
    </row>
    <row r="501" spans="1:22">
      <c r="A501" s="1">
        <v>11</v>
      </c>
      <c r="B501">
        <v>24</v>
      </c>
      <c r="C501">
        <v>32</v>
      </c>
      <c r="D501">
        <v>40</v>
      </c>
      <c r="E501">
        <v>3123</v>
      </c>
      <c r="F501">
        <v>61</v>
      </c>
      <c r="G501">
        <v>72</v>
      </c>
      <c r="H501">
        <v>4</v>
      </c>
      <c r="I501">
        <v>92</v>
      </c>
      <c r="J501">
        <v>101</v>
      </c>
      <c r="K501">
        <v>1</v>
      </c>
      <c r="L501">
        <v>122</v>
      </c>
      <c r="M501">
        <v>27</v>
      </c>
      <c r="N501">
        <v>143</v>
      </c>
      <c r="O501">
        <v>152</v>
      </c>
      <c r="P501">
        <v>1</v>
      </c>
      <c r="Q501">
        <v>173</v>
      </c>
      <c r="R501">
        <v>1</v>
      </c>
      <c r="S501">
        <v>191</v>
      </c>
      <c r="T501">
        <v>201</v>
      </c>
      <c r="U501">
        <v>2</v>
      </c>
      <c r="V501">
        <f t="shared" si="7"/>
        <v>1</v>
      </c>
    </row>
    <row r="502" spans="1:22">
      <c r="A502" s="1">
        <v>11</v>
      </c>
      <c r="B502">
        <v>36</v>
      </c>
      <c r="C502">
        <v>32</v>
      </c>
      <c r="D502">
        <v>41</v>
      </c>
      <c r="E502">
        <v>5493</v>
      </c>
      <c r="F502">
        <v>61</v>
      </c>
      <c r="G502">
        <v>75</v>
      </c>
      <c r="H502">
        <v>2</v>
      </c>
      <c r="I502">
        <v>93</v>
      </c>
      <c r="J502">
        <v>101</v>
      </c>
      <c r="K502">
        <v>4</v>
      </c>
      <c r="L502">
        <v>124</v>
      </c>
      <c r="M502">
        <v>42</v>
      </c>
      <c r="N502">
        <v>143</v>
      </c>
      <c r="O502">
        <v>153</v>
      </c>
      <c r="P502">
        <v>1</v>
      </c>
      <c r="Q502">
        <v>173</v>
      </c>
      <c r="R502">
        <v>2</v>
      </c>
      <c r="S502">
        <v>191</v>
      </c>
      <c r="T502">
        <v>201</v>
      </c>
      <c r="U502">
        <v>1</v>
      </c>
      <c r="V502">
        <f t="shared" si="7"/>
        <v>0</v>
      </c>
    </row>
    <row r="503" spans="1:22">
      <c r="A503" s="1">
        <v>13</v>
      </c>
      <c r="B503">
        <v>9</v>
      </c>
      <c r="C503">
        <v>32</v>
      </c>
      <c r="D503">
        <v>43</v>
      </c>
      <c r="E503">
        <v>1126</v>
      </c>
      <c r="F503">
        <v>62</v>
      </c>
      <c r="G503">
        <v>75</v>
      </c>
      <c r="H503">
        <v>2</v>
      </c>
      <c r="I503">
        <v>91</v>
      </c>
      <c r="J503">
        <v>101</v>
      </c>
      <c r="K503">
        <v>4</v>
      </c>
      <c r="L503">
        <v>121</v>
      </c>
      <c r="M503">
        <v>49</v>
      </c>
      <c r="N503">
        <v>143</v>
      </c>
      <c r="O503">
        <v>152</v>
      </c>
      <c r="P503">
        <v>1</v>
      </c>
      <c r="Q503">
        <v>173</v>
      </c>
      <c r="R503">
        <v>1</v>
      </c>
      <c r="S503">
        <v>191</v>
      </c>
      <c r="T503">
        <v>201</v>
      </c>
      <c r="U503">
        <v>1</v>
      </c>
      <c r="V503">
        <f t="shared" si="7"/>
        <v>0</v>
      </c>
    </row>
    <row r="504" spans="1:22">
      <c r="A504" s="1">
        <v>12</v>
      </c>
      <c r="B504">
        <v>24</v>
      </c>
      <c r="C504">
        <v>34</v>
      </c>
      <c r="D504">
        <v>43</v>
      </c>
      <c r="E504">
        <v>1216</v>
      </c>
      <c r="F504">
        <v>62</v>
      </c>
      <c r="G504">
        <v>72</v>
      </c>
      <c r="H504">
        <v>4</v>
      </c>
      <c r="I504">
        <v>93</v>
      </c>
      <c r="J504">
        <v>101</v>
      </c>
      <c r="K504">
        <v>4</v>
      </c>
      <c r="L504">
        <v>124</v>
      </c>
      <c r="M504">
        <v>38</v>
      </c>
      <c r="N504">
        <v>141</v>
      </c>
      <c r="O504">
        <v>152</v>
      </c>
      <c r="P504">
        <v>2</v>
      </c>
      <c r="Q504">
        <v>173</v>
      </c>
      <c r="R504">
        <v>2</v>
      </c>
      <c r="S504">
        <v>191</v>
      </c>
      <c r="T504">
        <v>201</v>
      </c>
      <c r="U504">
        <v>2</v>
      </c>
      <c r="V504">
        <f t="shared" si="7"/>
        <v>1</v>
      </c>
    </row>
    <row r="505" spans="1:22">
      <c r="A505" s="1">
        <v>11</v>
      </c>
      <c r="B505">
        <v>24</v>
      </c>
      <c r="C505">
        <v>32</v>
      </c>
      <c r="D505">
        <v>40</v>
      </c>
      <c r="E505">
        <v>1207</v>
      </c>
      <c r="F505">
        <v>61</v>
      </c>
      <c r="G505">
        <v>72</v>
      </c>
      <c r="H505">
        <v>4</v>
      </c>
      <c r="I505">
        <v>92</v>
      </c>
      <c r="J505">
        <v>101</v>
      </c>
      <c r="K505">
        <v>4</v>
      </c>
      <c r="L505">
        <v>122</v>
      </c>
      <c r="M505">
        <v>24</v>
      </c>
      <c r="N505">
        <v>143</v>
      </c>
      <c r="O505">
        <v>151</v>
      </c>
      <c r="P505">
        <v>1</v>
      </c>
      <c r="Q505">
        <v>173</v>
      </c>
      <c r="R505">
        <v>1</v>
      </c>
      <c r="S505">
        <v>191</v>
      </c>
      <c r="T505">
        <v>201</v>
      </c>
      <c r="U505">
        <v>2</v>
      </c>
      <c r="V505">
        <f t="shared" si="7"/>
        <v>1</v>
      </c>
    </row>
    <row r="506" spans="1:22">
      <c r="A506" s="1">
        <v>14</v>
      </c>
      <c r="B506">
        <v>10</v>
      </c>
      <c r="C506">
        <v>32</v>
      </c>
      <c r="D506">
        <v>40</v>
      </c>
      <c r="E506">
        <v>1309</v>
      </c>
      <c r="F506">
        <v>65</v>
      </c>
      <c r="G506">
        <v>73</v>
      </c>
      <c r="H506">
        <v>4</v>
      </c>
      <c r="I506">
        <v>93</v>
      </c>
      <c r="J506">
        <v>103</v>
      </c>
      <c r="K506">
        <v>4</v>
      </c>
      <c r="L506">
        <v>122</v>
      </c>
      <c r="M506">
        <v>27</v>
      </c>
      <c r="N506">
        <v>143</v>
      </c>
      <c r="O506">
        <v>152</v>
      </c>
      <c r="P506">
        <v>1</v>
      </c>
      <c r="Q506">
        <v>172</v>
      </c>
      <c r="R506">
        <v>1</v>
      </c>
      <c r="S506">
        <v>191</v>
      </c>
      <c r="T506">
        <v>201</v>
      </c>
      <c r="U506">
        <v>2</v>
      </c>
      <c r="V506">
        <f t="shared" si="7"/>
        <v>1</v>
      </c>
    </row>
    <row r="507" spans="1:22">
      <c r="A507" s="1">
        <v>13</v>
      </c>
      <c r="B507">
        <v>15</v>
      </c>
      <c r="C507">
        <v>34</v>
      </c>
      <c r="D507">
        <v>41</v>
      </c>
      <c r="E507">
        <v>2360</v>
      </c>
      <c r="F507">
        <v>63</v>
      </c>
      <c r="G507">
        <v>73</v>
      </c>
      <c r="H507">
        <v>2</v>
      </c>
      <c r="I507">
        <v>93</v>
      </c>
      <c r="J507">
        <v>101</v>
      </c>
      <c r="K507">
        <v>2</v>
      </c>
      <c r="L507">
        <v>123</v>
      </c>
      <c r="M507">
        <v>36</v>
      </c>
      <c r="N507">
        <v>143</v>
      </c>
      <c r="O507">
        <v>152</v>
      </c>
      <c r="P507">
        <v>1</v>
      </c>
      <c r="Q507">
        <v>173</v>
      </c>
      <c r="R507">
        <v>1</v>
      </c>
      <c r="S507">
        <v>192</v>
      </c>
      <c r="T507">
        <v>201</v>
      </c>
      <c r="U507">
        <v>1</v>
      </c>
      <c r="V507">
        <f t="shared" si="7"/>
        <v>0</v>
      </c>
    </row>
    <row r="508" spans="1:22">
      <c r="A508" s="1">
        <v>12</v>
      </c>
      <c r="B508">
        <v>15</v>
      </c>
      <c r="C508">
        <v>31</v>
      </c>
      <c r="D508">
        <v>40</v>
      </c>
      <c r="E508">
        <v>6850</v>
      </c>
      <c r="F508">
        <v>62</v>
      </c>
      <c r="G508">
        <v>71</v>
      </c>
      <c r="H508">
        <v>1</v>
      </c>
      <c r="I508">
        <v>93</v>
      </c>
      <c r="J508">
        <v>101</v>
      </c>
      <c r="K508">
        <v>2</v>
      </c>
      <c r="L508">
        <v>122</v>
      </c>
      <c r="M508">
        <v>34</v>
      </c>
      <c r="N508">
        <v>143</v>
      </c>
      <c r="O508">
        <v>152</v>
      </c>
      <c r="P508">
        <v>1</v>
      </c>
      <c r="Q508">
        <v>174</v>
      </c>
      <c r="R508">
        <v>2</v>
      </c>
      <c r="S508">
        <v>192</v>
      </c>
      <c r="T508">
        <v>201</v>
      </c>
      <c r="U508">
        <v>2</v>
      </c>
      <c r="V508">
        <f t="shared" si="7"/>
        <v>1</v>
      </c>
    </row>
    <row r="509" spans="1:22">
      <c r="A509" s="1">
        <v>14</v>
      </c>
      <c r="B509">
        <v>24</v>
      </c>
      <c r="C509">
        <v>32</v>
      </c>
      <c r="D509">
        <v>43</v>
      </c>
      <c r="E509">
        <v>1413</v>
      </c>
      <c r="F509">
        <v>61</v>
      </c>
      <c r="G509">
        <v>73</v>
      </c>
      <c r="H509">
        <v>4</v>
      </c>
      <c r="I509">
        <v>94</v>
      </c>
      <c r="J509">
        <v>101</v>
      </c>
      <c r="K509">
        <v>2</v>
      </c>
      <c r="L509">
        <v>122</v>
      </c>
      <c r="M509">
        <v>28</v>
      </c>
      <c r="N509">
        <v>143</v>
      </c>
      <c r="O509">
        <v>152</v>
      </c>
      <c r="P509">
        <v>1</v>
      </c>
      <c r="Q509">
        <v>173</v>
      </c>
      <c r="R509">
        <v>1</v>
      </c>
      <c r="S509">
        <v>191</v>
      </c>
      <c r="T509">
        <v>201</v>
      </c>
      <c r="U509">
        <v>1</v>
      </c>
      <c r="V509">
        <f t="shared" si="7"/>
        <v>0</v>
      </c>
    </row>
    <row r="510" spans="1:22">
      <c r="A510" s="1">
        <v>14</v>
      </c>
      <c r="B510">
        <v>39</v>
      </c>
      <c r="C510">
        <v>32</v>
      </c>
      <c r="D510">
        <v>41</v>
      </c>
      <c r="E510">
        <v>8588</v>
      </c>
      <c r="F510">
        <v>62</v>
      </c>
      <c r="G510">
        <v>75</v>
      </c>
      <c r="H510">
        <v>4</v>
      </c>
      <c r="I510">
        <v>93</v>
      </c>
      <c r="J510">
        <v>101</v>
      </c>
      <c r="K510">
        <v>2</v>
      </c>
      <c r="L510">
        <v>123</v>
      </c>
      <c r="M510">
        <v>45</v>
      </c>
      <c r="N510">
        <v>143</v>
      </c>
      <c r="O510">
        <v>152</v>
      </c>
      <c r="P510">
        <v>1</v>
      </c>
      <c r="Q510">
        <v>174</v>
      </c>
      <c r="R510">
        <v>1</v>
      </c>
      <c r="S510">
        <v>192</v>
      </c>
      <c r="T510">
        <v>201</v>
      </c>
      <c r="U510">
        <v>1</v>
      </c>
      <c r="V510">
        <f t="shared" si="7"/>
        <v>0</v>
      </c>
    </row>
    <row r="511" spans="1:22">
      <c r="A511" s="1">
        <v>11</v>
      </c>
      <c r="B511">
        <v>12</v>
      </c>
      <c r="C511">
        <v>32</v>
      </c>
      <c r="D511">
        <v>40</v>
      </c>
      <c r="E511">
        <v>759</v>
      </c>
      <c r="F511">
        <v>61</v>
      </c>
      <c r="G511">
        <v>74</v>
      </c>
      <c r="H511">
        <v>4</v>
      </c>
      <c r="I511">
        <v>93</v>
      </c>
      <c r="J511">
        <v>101</v>
      </c>
      <c r="K511">
        <v>2</v>
      </c>
      <c r="L511">
        <v>121</v>
      </c>
      <c r="M511">
        <v>26</v>
      </c>
      <c r="N511">
        <v>143</v>
      </c>
      <c r="O511">
        <v>152</v>
      </c>
      <c r="P511">
        <v>1</v>
      </c>
      <c r="Q511">
        <v>173</v>
      </c>
      <c r="R511">
        <v>1</v>
      </c>
      <c r="S511">
        <v>191</v>
      </c>
      <c r="T511">
        <v>201</v>
      </c>
      <c r="U511">
        <v>2</v>
      </c>
      <c r="V511">
        <f t="shared" si="7"/>
        <v>1</v>
      </c>
    </row>
    <row r="512" spans="1:22">
      <c r="A512" s="1">
        <v>14</v>
      </c>
      <c r="B512">
        <v>36</v>
      </c>
      <c r="C512">
        <v>32</v>
      </c>
      <c r="D512">
        <v>41</v>
      </c>
      <c r="E512">
        <v>4686</v>
      </c>
      <c r="F512">
        <v>61</v>
      </c>
      <c r="G512">
        <v>73</v>
      </c>
      <c r="H512">
        <v>2</v>
      </c>
      <c r="I512">
        <v>93</v>
      </c>
      <c r="J512">
        <v>101</v>
      </c>
      <c r="K512">
        <v>2</v>
      </c>
      <c r="L512">
        <v>124</v>
      </c>
      <c r="M512">
        <v>32</v>
      </c>
      <c r="N512">
        <v>143</v>
      </c>
      <c r="O512">
        <v>153</v>
      </c>
      <c r="P512">
        <v>1</v>
      </c>
      <c r="Q512">
        <v>174</v>
      </c>
      <c r="R512">
        <v>1</v>
      </c>
      <c r="S512">
        <v>192</v>
      </c>
      <c r="T512">
        <v>201</v>
      </c>
      <c r="U512">
        <v>1</v>
      </c>
      <c r="V512">
        <f t="shared" si="7"/>
        <v>0</v>
      </c>
    </row>
    <row r="513" spans="1:22">
      <c r="A513" s="1">
        <v>13</v>
      </c>
      <c r="B513">
        <v>15</v>
      </c>
      <c r="C513">
        <v>32</v>
      </c>
      <c r="D513">
        <v>49</v>
      </c>
      <c r="E513">
        <v>2687</v>
      </c>
      <c r="F513">
        <v>61</v>
      </c>
      <c r="G513">
        <v>74</v>
      </c>
      <c r="H513">
        <v>2</v>
      </c>
      <c r="I513">
        <v>93</v>
      </c>
      <c r="J513">
        <v>101</v>
      </c>
      <c r="K513">
        <v>4</v>
      </c>
      <c r="L513">
        <v>122</v>
      </c>
      <c r="M513">
        <v>26</v>
      </c>
      <c r="N513">
        <v>143</v>
      </c>
      <c r="O513">
        <v>151</v>
      </c>
      <c r="P513">
        <v>1</v>
      </c>
      <c r="Q513">
        <v>173</v>
      </c>
      <c r="R513">
        <v>1</v>
      </c>
      <c r="S513">
        <v>192</v>
      </c>
      <c r="T513">
        <v>201</v>
      </c>
      <c r="U513">
        <v>1</v>
      </c>
      <c r="V513">
        <f t="shared" si="7"/>
        <v>0</v>
      </c>
    </row>
    <row r="514" spans="1:22">
      <c r="A514" s="1">
        <v>12</v>
      </c>
      <c r="B514">
        <v>12</v>
      </c>
      <c r="C514">
        <v>33</v>
      </c>
      <c r="D514">
        <v>43</v>
      </c>
      <c r="E514">
        <v>585</v>
      </c>
      <c r="F514">
        <v>61</v>
      </c>
      <c r="G514">
        <v>73</v>
      </c>
      <c r="H514">
        <v>4</v>
      </c>
      <c r="I514">
        <v>94</v>
      </c>
      <c r="J514">
        <v>102</v>
      </c>
      <c r="K514">
        <v>4</v>
      </c>
      <c r="L514">
        <v>121</v>
      </c>
      <c r="M514">
        <v>20</v>
      </c>
      <c r="N514">
        <v>143</v>
      </c>
      <c r="O514">
        <v>151</v>
      </c>
      <c r="P514">
        <v>2</v>
      </c>
      <c r="Q514">
        <v>173</v>
      </c>
      <c r="R514">
        <v>1</v>
      </c>
      <c r="S514">
        <v>191</v>
      </c>
      <c r="T514">
        <v>201</v>
      </c>
      <c r="U514">
        <v>1</v>
      </c>
      <c r="V514">
        <f t="shared" ref="V514:V577" si="8">U514-1</f>
        <v>0</v>
      </c>
    </row>
    <row r="515" spans="1:22">
      <c r="A515" s="1">
        <v>14</v>
      </c>
      <c r="B515">
        <v>24</v>
      </c>
      <c r="C515">
        <v>32</v>
      </c>
      <c r="D515">
        <v>40</v>
      </c>
      <c r="E515">
        <v>2255</v>
      </c>
      <c r="F515">
        <v>65</v>
      </c>
      <c r="G515">
        <v>72</v>
      </c>
      <c r="H515">
        <v>4</v>
      </c>
      <c r="I515">
        <v>93</v>
      </c>
      <c r="J515">
        <v>101</v>
      </c>
      <c r="K515">
        <v>1</v>
      </c>
      <c r="L515">
        <v>122</v>
      </c>
      <c r="M515">
        <v>54</v>
      </c>
      <c r="N515">
        <v>143</v>
      </c>
      <c r="O515">
        <v>152</v>
      </c>
      <c r="P515">
        <v>1</v>
      </c>
      <c r="Q515">
        <v>173</v>
      </c>
      <c r="R515">
        <v>1</v>
      </c>
      <c r="S515">
        <v>191</v>
      </c>
      <c r="T515">
        <v>201</v>
      </c>
      <c r="U515">
        <v>1</v>
      </c>
      <c r="V515">
        <f t="shared" si="8"/>
        <v>0</v>
      </c>
    </row>
    <row r="516" spans="1:22">
      <c r="A516" s="1">
        <v>11</v>
      </c>
      <c r="B516">
        <v>6</v>
      </c>
      <c r="C516">
        <v>34</v>
      </c>
      <c r="D516">
        <v>40</v>
      </c>
      <c r="E516">
        <v>609</v>
      </c>
      <c r="F516">
        <v>61</v>
      </c>
      <c r="G516">
        <v>74</v>
      </c>
      <c r="H516">
        <v>4</v>
      </c>
      <c r="I516">
        <v>92</v>
      </c>
      <c r="J516">
        <v>101</v>
      </c>
      <c r="K516">
        <v>3</v>
      </c>
      <c r="L516">
        <v>122</v>
      </c>
      <c r="M516">
        <v>37</v>
      </c>
      <c r="N516">
        <v>143</v>
      </c>
      <c r="O516">
        <v>152</v>
      </c>
      <c r="P516">
        <v>2</v>
      </c>
      <c r="Q516">
        <v>173</v>
      </c>
      <c r="R516">
        <v>1</v>
      </c>
      <c r="S516">
        <v>191</v>
      </c>
      <c r="T516">
        <v>202</v>
      </c>
      <c r="U516">
        <v>1</v>
      </c>
      <c r="V516">
        <f t="shared" si="8"/>
        <v>0</v>
      </c>
    </row>
    <row r="517" spans="1:22">
      <c r="A517" s="1">
        <v>11</v>
      </c>
      <c r="B517">
        <v>6</v>
      </c>
      <c r="C517">
        <v>34</v>
      </c>
      <c r="D517">
        <v>40</v>
      </c>
      <c r="E517">
        <v>1361</v>
      </c>
      <c r="F517">
        <v>61</v>
      </c>
      <c r="G517">
        <v>72</v>
      </c>
      <c r="H517">
        <v>2</v>
      </c>
      <c r="I517">
        <v>93</v>
      </c>
      <c r="J517">
        <v>101</v>
      </c>
      <c r="K517">
        <v>4</v>
      </c>
      <c r="L517">
        <v>121</v>
      </c>
      <c r="M517">
        <v>40</v>
      </c>
      <c r="N517">
        <v>143</v>
      </c>
      <c r="O517">
        <v>152</v>
      </c>
      <c r="P517">
        <v>1</v>
      </c>
      <c r="Q517">
        <v>172</v>
      </c>
      <c r="R517">
        <v>2</v>
      </c>
      <c r="S517">
        <v>191</v>
      </c>
      <c r="T517">
        <v>202</v>
      </c>
      <c r="U517">
        <v>1</v>
      </c>
      <c r="V517">
        <f t="shared" si="8"/>
        <v>0</v>
      </c>
    </row>
    <row r="518" spans="1:22">
      <c r="A518" s="1">
        <v>14</v>
      </c>
      <c r="B518">
        <v>36</v>
      </c>
      <c r="C518">
        <v>34</v>
      </c>
      <c r="D518">
        <v>42</v>
      </c>
      <c r="E518">
        <v>7127</v>
      </c>
      <c r="F518">
        <v>61</v>
      </c>
      <c r="G518">
        <v>72</v>
      </c>
      <c r="H518">
        <v>2</v>
      </c>
      <c r="I518">
        <v>92</v>
      </c>
      <c r="J518">
        <v>101</v>
      </c>
      <c r="K518">
        <v>4</v>
      </c>
      <c r="L518">
        <v>122</v>
      </c>
      <c r="M518">
        <v>23</v>
      </c>
      <c r="N518">
        <v>143</v>
      </c>
      <c r="O518">
        <v>151</v>
      </c>
      <c r="P518">
        <v>2</v>
      </c>
      <c r="Q518">
        <v>173</v>
      </c>
      <c r="R518">
        <v>1</v>
      </c>
      <c r="S518">
        <v>192</v>
      </c>
      <c r="T518">
        <v>201</v>
      </c>
      <c r="U518">
        <v>2</v>
      </c>
      <c r="V518">
        <f t="shared" si="8"/>
        <v>1</v>
      </c>
    </row>
    <row r="519" spans="1:22">
      <c r="A519" s="1">
        <v>11</v>
      </c>
      <c r="B519">
        <v>6</v>
      </c>
      <c r="C519">
        <v>32</v>
      </c>
      <c r="D519">
        <v>40</v>
      </c>
      <c r="E519">
        <v>1203</v>
      </c>
      <c r="F519">
        <v>62</v>
      </c>
      <c r="G519">
        <v>75</v>
      </c>
      <c r="H519">
        <v>3</v>
      </c>
      <c r="I519">
        <v>93</v>
      </c>
      <c r="J519">
        <v>101</v>
      </c>
      <c r="K519">
        <v>2</v>
      </c>
      <c r="L519">
        <v>122</v>
      </c>
      <c r="M519">
        <v>43</v>
      </c>
      <c r="N519">
        <v>143</v>
      </c>
      <c r="O519">
        <v>152</v>
      </c>
      <c r="P519">
        <v>1</v>
      </c>
      <c r="Q519">
        <v>173</v>
      </c>
      <c r="R519">
        <v>1</v>
      </c>
      <c r="S519">
        <v>192</v>
      </c>
      <c r="T519">
        <v>201</v>
      </c>
      <c r="U519">
        <v>1</v>
      </c>
      <c r="V519">
        <f t="shared" si="8"/>
        <v>0</v>
      </c>
    </row>
    <row r="520" spans="1:22">
      <c r="A520" s="1">
        <v>14</v>
      </c>
      <c r="B520">
        <v>6</v>
      </c>
      <c r="C520">
        <v>34</v>
      </c>
      <c r="D520">
        <v>43</v>
      </c>
      <c r="E520">
        <v>700</v>
      </c>
      <c r="F520">
        <v>65</v>
      </c>
      <c r="G520">
        <v>75</v>
      </c>
      <c r="H520">
        <v>4</v>
      </c>
      <c r="I520">
        <v>93</v>
      </c>
      <c r="J520">
        <v>101</v>
      </c>
      <c r="K520">
        <v>4</v>
      </c>
      <c r="L520">
        <v>124</v>
      </c>
      <c r="M520">
        <v>36</v>
      </c>
      <c r="N520">
        <v>143</v>
      </c>
      <c r="O520">
        <v>153</v>
      </c>
      <c r="P520">
        <v>2</v>
      </c>
      <c r="Q520">
        <v>173</v>
      </c>
      <c r="R520">
        <v>1</v>
      </c>
      <c r="S520">
        <v>191</v>
      </c>
      <c r="T520">
        <v>201</v>
      </c>
      <c r="U520">
        <v>1</v>
      </c>
      <c r="V520">
        <f t="shared" si="8"/>
        <v>0</v>
      </c>
    </row>
    <row r="521" spans="1:22">
      <c r="A521" s="1">
        <v>14</v>
      </c>
      <c r="B521">
        <v>24</v>
      </c>
      <c r="C521">
        <v>34</v>
      </c>
      <c r="D521">
        <v>45</v>
      </c>
      <c r="E521">
        <v>5507</v>
      </c>
      <c r="F521">
        <v>61</v>
      </c>
      <c r="G521">
        <v>75</v>
      </c>
      <c r="H521">
        <v>3</v>
      </c>
      <c r="I521">
        <v>93</v>
      </c>
      <c r="J521">
        <v>101</v>
      </c>
      <c r="K521">
        <v>4</v>
      </c>
      <c r="L521">
        <v>124</v>
      </c>
      <c r="M521">
        <v>44</v>
      </c>
      <c r="N521">
        <v>143</v>
      </c>
      <c r="O521">
        <v>153</v>
      </c>
      <c r="P521">
        <v>2</v>
      </c>
      <c r="Q521">
        <v>173</v>
      </c>
      <c r="R521">
        <v>1</v>
      </c>
      <c r="S521">
        <v>191</v>
      </c>
      <c r="T521">
        <v>201</v>
      </c>
      <c r="U521">
        <v>1</v>
      </c>
      <c r="V521">
        <f t="shared" si="8"/>
        <v>0</v>
      </c>
    </row>
    <row r="522" spans="1:22">
      <c r="A522" s="1">
        <v>11</v>
      </c>
      <c r="B522">
        <v>18</v>
      </c>
      <c r="C522">
        <v>32</v>
      </c>
      <c r="D522">
        <v>43</v>
      </c>
      <c r="E522">
        <v>3190</v>
      </c>
      <c r="F522">
        <v>61</v>
      </c>
      <c r="G522">
        <v>73</v>
      </c>
      <c r="H522">
        <v>2</v>
      </c>
      <c r="I522">
        <v>92</v>
      </c>
      <c r="J522">
        <v>101</v>
      </c>
      <c r="K522">
        <v>2</v>
      </c>
      <c r="L522">
        <v>121</v>
      </c>
      <c r="M522">
        <v>24</v>
      </c>
      <c r="N522">
        <v>143</v>
      </c>
      <c r="O522">
        <v>152</v>
      </c>
      <c r="P522">
        <v>1</v>
      </c>
      <c r="Q522">
        <v>173</v>
      </c>
      <c r="R522">
        <v>1</v>
      </c>
      <c r="S522">
        <v>191</v>
      </c>
      <c r="T522">
        <v>201</v>
      </c>
      <c r="U522">
        <v>2</v>
      </c>
      <c r="V522">
        <f t="shared" si="8"/>
        <v>1</v>
      </c>
    </row>
    <row r="523" spans="1:22">
      <c r="A523" s="1">
        <v>11</v>
      </c>
      <c r="B523">
        <v>48</v>
      </c>
      <c r="C523">
        <v>30</v>
      </c>
      <c r="D523">
        <v>42</v>
      </c>
      <c r="E523">
        <v>7119</v>
      </c>
      <c r="F523">
        <v>61</v>
      </c>
      <c r="G523">
        <v>73</v>
      </c>
      <c r="H523">
        <v>3</v>
      </c>
      <c r="I523">
        <v>93</v>
      </c>
      <c r="J523">
        <v>101</v>
      </c>
      <c r="K523">
        <v>4</v>
      </c>
      <c r="L523">
        <v>124</v>
      </c>
      <c r="M523">
        <v>53</v>
      </c>
      <c r="N523">
        <v>143</v>
      </c>
      <c r="O523">
        <v>153</v>
      </c>
      <c r="P523">
        <v>2</v>
      </c>
      <c r="Q523">
        <v>173</v>
      </c>
      <c r="R523">
        <v>2</v>
      </c>
      <c r="S523">
        <v>191</v>
      </c>
      <c r="T523">
        <v>201</v>
      </c>
      <c r="U523">
        <v>2</v>
      </c>
      <c r="V523">
        <f t="shared" si="8"/>
        <v>1</v>
      </c>
    </row>
    <row r="524" spans="1:22">
      <c r="A524" s="1">
        <v>14</v>
      </c>
      <c r="B524">
        <v>24</v>
      </c>
      <c r="C524">
        <v>32</v>
      </c>
      <c r="D524">
        <v>41</v>
      </c>
      <c r="E524">
        <v>3488</v>
      </c>
      <c r="F524">
        <v>62</v>
      </c>
      <c r="G524">
        <v>74</v>
      </c>
      <c r="H524">
        <v>3</v>
      </c>
      <c r="I524">
        <v>92</v>
      </c>
      <c r="J524">
        <v>101</v>
      </c>
      <c r="K524">
        <v>4</v>
      </c>
      <c r="L524">
        <v>123</v>
      </c>
      <c r="M524">
        <v>23</v>
      </c>
      <c r="N524">
        <v>143</v>
      </c>
      <c r="O524">
        <v>152</v>
      </c>
      <c r="P524">
        <v>1</v>
      </c>
      <c r="Q524">
        <v>173</v>
      </c>
      <c r="R524">
        <v>1</v>
      </c>
      <c r="S524">
        <v>191</v>
      </c>
      <c r="T524">
        <v>201</v>
      </c>
      <c r="U524">
        <v>1</v>
      </c>
      <c r="V524">
        <f t="shared" si="8"/>
        <v>0</v>
      </c>
    </row>
    <row r="525" spans="1:22">
      <c r="A525" s="1">
        <v>12</v>
      </c>
      <c r="B525">
        <v>18</v>
      </c>
      <c r="C525">
        <v>32</v>
      </c>
      <c r="D525">
        <v>43</v>
      </c>
      <c r="E525">
        <v>1113</v>
      </c>
      <c r="F525">
        <v>61</v>
      </c>
      <c r="G525">
        <v>73</v>
      </c>
      <c r="H525">
        <v>4</v>
      </c>
      <c r="I525">
        <v>92</v>
      </c>
      <c r="J525">
        <v>103</v>
      </c>
      <c r="K525">
        <v>4</v>
      </c>
      <c r="L525">
        <v>121</v>
      </c>
      <c r="M525">
        <v>26</v>
      </c>
      <c r="N525">
        <v>143</v>
      </c>
      <c r="O525">
        <v>152</v>
      </c>
      <c r="P525">
        <v>1</v>
      </c>
      <c r="Q525">
        <v>172</v>
      </c>
      <c r="R525">
        <v>2</v>
      </c>
      <c r="S525">
        <v>191</v>
      </c>
      <c r="T525">
        <v>201</v>
      </c>
      <c r="U525">
        <v>1</v>
      </c>
      <c r="V525">
        <f t="shared" si="8"/>
        <v>0</v>
      </c>
    </row>
    <row r="526" spans="1:22">
      <c r="A526" s="1">
        <v>12</v>
      </c>
      <c r="B526">
        <v>26</v>
      </c>
      <c r="C526">
        <v>32</v>
      </c>
      <c r="D526">
        <v>41</v>
      </c>
      <c r="E526">
        <v>7966</v>
      </c>
      <c r="F526">
        <v>61</v>
      </c>
      <c r="G526">
        <v>72</v>
      </c>
      <c r="H526">
        <v>2</v>
      </c>
      <c r="I526">
        <v>93</v>
      </c>
      <c r="J526">
        <v>101</v>
      </c>
      <c r="K526">
        <v>3</v>
      </c>
      <c r="L526">
        <v>123</v>
      </c>
      <c r="M526">
        <v>30</v>
      </c>
      <c r="N526">
        <v>143</v>
      </c>
      <c r="O526">
        <v>152</v>
      </c>
      <c r="P526">
        <v>2</v>
      </c>
      <c r="Q526">
        <v>173</v>
      </c>
      <c r="R526">
        <v>1</v>
      </c>
      <c r="S526">
        <v>191</v>
      </c>
      <c r="T526">
        <v>201</v>
      </c>
      <c r="U526">
        <v>1</v>
      </c>
      <c r="V526">
        <f t="shared" si="8"/>
        <v>0</v>
      </c>
    </row>
    <row r="527" spans="1:22">
      <c r="A527" s="1">
        <v>14</v>
      </c>
      <c r="B527">
        <v>15</v>
      </c>
      <c r="C527">
        <v>34</v>
      </c>
      <c r="D527">
        <v>46</v>
      </c>
      <c r="E527">
        <v>1532</v>
      </c>
      <c r="F527">
        <v>62</v>
      </c>
      <c r="G527">
        <v>73</v>
      </c>
      <c r="H527">
        <v>4</v>
      </c>
      <c r="I527">
        <v>92</v>
      </c>
      <c r="J527">
        <v>101</v>
      </c>
      <c r="K527">
        <v>3</v>
      </c>
      <c r="L527">
        <v>123</v>
      </c>
      <c r="M527">
        <v>31</v>
      </c>
      <c r="N527">
        <v>143</v>
      </c>
      <c r="O527">
        <v>152</v>
      </c>
      <c r="P527">
        <v>1</v>
      </c>
      <c r="Q527">
        <v>173</v>
      </c>
      <c r="R527">
        <v>1</v>
      </c>
      <c r="S527">
        <v>191</v>
      </c>
      <c r="T527">
        <v>201</v>
      </c>
      <c r="U527">
        <v>1</v>
      </c>
      <c r="V527">
        <f t="shared" si="8"/>
        <v>0</v>
      </c>
    </row>
    <row r="528" spans="1:22">
      <c r="A528" s="1">
        <v>14</v>
      </c>
      <c r="B528">
        <v>4</v>
      </c>
      <c r="C528">
        <v>34</v>
      </c>
      <c r="D528">
        <v>43</v>
      </c>
      <c r="E528">
        <v>1503</v>
      </c>
      <c r="F528">
        <v>61</v>
      </c>
      <c r="G528">
        <v>74</v>
      </c>
      <c r="H528">
        <v>2</v>
      </c>
      <c r="I528">
        <v>93</v>
      </c>
      <c r="J528">
        <v>101</v>
      </c>
      <c r="K528">
        <v>1</v>
      </c>
      <c r="L528">
        <v>121</v>
      </c>
      <c r="M528">
        <v>42</v>
      </c>
      <c r="N528">
        <v>143</v>
      </c>
      <c r="O528">
        <v>152</v>
      </c>
      <c r="P528">
        <v>2</v>
      </c>
      <c r="Q528">
        <v>172</v>
      </c>
      <c r="R528">
        <v>2</v>
      </c>
      <c r="S528">
        <v>191</v>
      </c>
      <c r="T528">
        <v>201</v>
      </c>
      <c r="U528">
        <v>1</v>
      </c>
      <c r="V528">
        <f t="shared" si="8"/>
        <v>0</v>
      </c>
    </row>
    <row r="529" spans="1:22">
      <c r="A529" s="1">
        <v>11</v>
      </c>
      <c r="B529">
        <v>36</v>
      </c>
      <c r="C529">
        <v>32</v>
      </c>
      <c r="D529">
        <v>43</v>
      </c>
      <c r="E529">
        <v>2302</v>
      </c>
      <c r="F529">
        <v>61</v>
      </c>
      <c r="G529">
        <v>73</v>
      </c>
      <c r="H529">
        <v>4</v>
      </c>
      <c r="I529">
        <v>91</v>
      </c>
      <c r="J529">
        <v>101</v>
      </c>
      <c r="K529">
        <v>4</v>
      </c>
      <c r="L529">
        <v>123</v>
      </c>
      <c r="M529">
        <v>31</v>
      </c>
      <c r="N529">
        <v>143</v>
      </c>
      <c r="O529">
        <v>151</v>
      </c>
      <c r="P529">
        <v>1</v>
      </c>
      <c r="Q529">
        <v>173</v>
      </c>
      <c r="R529">
        <v>1</v>
      </c>
      <c r="S529">
        <v>191</v>
      </c>
      <c r="T529">
        <v>201</v>
      </c>
      <c r="U529">
        <v>2</v>
      </c>
      <c r="V529">
        <f t="shared" si="8"/>
        <v>1</v>
      </c>
    </row>
    <row r="530" spans="1:22">
      <c r="A530" s="1">
        <v>11</v>
      </c>
      <c r="B530">
        <v>6</v>
      </c>
      <c r="C530">
        <v>32</v>
      </c>
      <c r="D530">
        <v>40</v>
      </c>
      <c r="E530">
        <v>662</v>
      </c>
      <c r="F530">
        <v>61</v>
      </c>
      <c r="G530">
        <v>72</v>
      </c>
      <c r="H530">
        <v>3</v>
      </c>
      <c r="I530">
        <v>93</v>
      </c>
      <c r="J530">
        <v>101</v>
      </c>
      <c r="K530">
        <v>4</v>
      </c>
      <c r="L530">
        <v>121</v>
      </c>
      <c r="M530">
        <v>41</v>
      </c>
      <c r="N530">
        <v>143</v>
      </c>
      <c r="O530">
        <v>152</v>
      </c>
      <c r="P530">
        <v>1</v>
      </c>
      <c r="Q530">
        <v>172</v>
      </c>
      <c r="R530">
        <v>2</v>
      </c>
      <c r="S530">
        <v>192</v>
      </c>
      <c r="T530">
        <v>201</v>
      </c>
      <c r="U530">
        <v>1</v>
      </c>
      <c r="V530">
        <f t="shared" si="8"/>
        <v>0</v>
      </c>
    </row>
    <row r="531" spans="1:22">
      <c r="A531" s="1">
        <v>12</v>
      </c>
      <c r="B531">
        <v>36</v>
      </c>
      <c r="C531">
        <v>32</v>
      </c>
      <c r="D531">
        <v>46</v>
      </c>
      <c r="E531">
        <v>2273</v>
      </c>
      <c r="F531">
        <v>61</v>
      </c>
      <c r="G531">
        <v>74</v>
      </c>
      <c r="H531">
        <v>3</v>
      </c>
      <c r="I531">
        <v>93</v>
      </c>
      <c r="J531">
        <v>101</v>
      </c>
      <c r="K531">
        <v>1</v>
      </c>
      <c r="L531">
        <v>123</v>
      </c>
      <c r="M531">
        <v>32</v>
      </c>
      <c r="N531">
        <v>143</v>
      </c>
      <c r="O531">
        <v>152</v>
      </c>
      <c r="P531">
        <v>2</v>
      </c>
      <c r="Q531">
        <v>173</v>
      </c>
      <c r="R531">
        <v>2</v>
      </c>
      <c r="S531">
        <v>191</v>
      </c>
      <c r="T531">
        <v>201</v>
      </c>
      <c r="U531">
        <v>1</v>
      </c>
      <c r="V531">
        <f t="shared" si="8"/>
        <v>0</v>
      </c>
    </row>
    <row r="532" spans="1:22">
      <c r="A532" s="1">
        <v>12</v>
      </c>
      <c r="B532">
        <v>15</v>
      </c>
      <c r="C532">
        <v>32</v>
      </c>
      <c r="D532">
        <v>40</v>
      </c>
      <c r="E532">
        <v>2631</v>
      </c>
      <c r="F532">
        <v>62</v>
      </c>
      <c r="G532">
        <v>73</v>
      </c>
      <c r="H532">
        <v>2</v>
      </c>
      <c r="I532">
        <v>92</v>
      </c>
      <c r="J532">
        <v>101</v>
      </c>
      <c r="K532">
        <v>4</v>
      </c>
      <c r="L532">
        <v>123</v>
      </c>
      <c r="M532">
        <v>28</v>
      </c>
      <c r="N532">
        <v>143</v>
      </c>
      <c r="O532">
        <v>151</v>
      </c>
      <c r="P532">
        <v>2</v>
      </c>
      <c r="Q532">
        <v>173</v>
      </c>
      <c r="R532">
        <v>1</v>
      </c>
      <c r="S532">
        <v>192</v>
      </c>
      <c r="T532">
        <v>201</v>
      </c>
      <c r="U532">
        <v>2</v>
      </c>
      <c r="V532">
        <f t="shared" si="8"/>
        <v>1</v>
      </c>
    </row>
    <row r="533" spans="1:22">
      <c r="A533" s="1">
        <v>14</v>
      </c>
      <c r="B533">
        <v>12</v>
      </c>
      <c r="C533">
        <v>33</v>
      </c>
      <c r="D533">
        <v>41</v>
      </c>
      <c r="E533">
        <v>1503</v>
      </c>
      <c r="F533">
        <v>61</v>
      </c>
      <c r="G533">
        <v>73</v>
      </c>
      <c r="H533">
        <v>4</v>
      </c>
      <c r="I533">
        <v>94</v>
      </c>
      <c r="J533">
        <v>101</v>
      </c>
      <c r="K533">
        <v>4</v>
      </c>
      <c r="L533">
        <v>121</v>
      </c>
      <c r="M533">
        <v>41</v>
      </c>
      <c r="N533">
        <v>143</v>
      </c>
      <c r="O533">
        <v>151</v>
      </c>
      <c r="P533">
        <v>1</v>
      </c>
      <c r="Q533">
        <v>173</v>
      </c>
      <c r="R533">
        <v>1</v>
      </c>
      <c r="S533">
        <v>191</v>
      </c>
      <c r="T533">
        <v>201</v>
      </c>
      <c r="U533">
        <v>1</v>
      </c>
      <c r="V533">
        <f t="shared" si="8"/>
        <v>0</v>
      </c>
    </row>
    <row r="534" spans="1:22">
      <c r="A534" s="1">
        <v>14</v>
      </c>
      <c r="B534">
        <v>24</v>
      </c>
      <c r="C534">
        <v>32</v>
      </c>
      <c r="D534">
        <v>43</v>
      </c>
      <c r="E534">
        <v>1311</v>
      </c>
      <c r="F534">
        <v>62</v>
      </c>
      <c r="G534">
        <v>74</v>
      </c>
      <c r="H534">
        <v>4</v>
      </c>
      <c r="I534">
        <v>94</v>
      </c>
      <c r="J534">
        <v>101</v>
      </c>
      <c r="K534">
        <v>3</v>
      </c>
      <c r="L534">
        <v>122</v>
      </c>
      <c r="M534">
        <v>26</v>
      </c>
      <c r="N534">
        <v>143</v>
      </c>
      <c r="O534">
        <v>152</v>
      </c>
      <c r="P534">
        <v>1</v>
      </c>
      <c r="Q534">
        <v>173</v>
      </c>
      <c r="R534">
        <v>1</v>
      </c>
      <c r="S534">
        <v>192</v>
      </c>
      <c r="T534">
        <v>201</v>
      </c>
      <c r="U534">
        <v>1</v>
      </c>
      <c r="V534">
        <f t="shared" si="8"/>
        <v>0</v>
      </c>
    </row>
    <row r="535" spans="1:22">
      <c r="A535" s="1">
        <v>14</v>
      </c>
      <c r="B535">
        <v>24</v>
      </c>
      <c r="C535">
        <v>32</v>
      </c>
      <c r="D535">
        <v>43</v>
      </c>
      <c r="E535">
        <v>3105</v>
      </c>
      <c r="F535">
        <v>65</v>
      </c>
      <c r="G535">
        <v>72</v>
      </c>
      <c r="H535">
        <v>4</v>
      </c>
      <c r="I535">
        <v>93</v>
      </c>
      <c r="J535">
        <v>101</v>
      </c>
      <c r="K535">
        <v>2</v>
      </c>
      <c r="L535">
        <v>123</v>
      </c>
      <c r="M535">
        <v>25</v>
      </c>
      <c r="N535">
        <v>143</v>
      </c>
      <c r="O535">
        <v>152</v>
      </c>
      <c r="P535">
        <v>2</v>
      </c>
      <c r="Q535">
        <v>173</v>
      </c>
      <c r="R535">
        <v>1</v>
      </c>
      <c r="S535">
        <v>191</v>
      </c>
      <c r="T535">
        <v>201</v>
      </c>
      <c r="U535">
        <v>1</v>
      </c>
      <c r="V535">
        <f t="shared" si="8"/>
        <v>0</v>
      </c>
    </row>
    <row r="536" spans="1:22">
      <c r="A536" s="1">
        <v>13</v>
      </c>
      <c r="B536">
        <v>21</v>
      </c>
      <c r="C536">
        <v>34</v>
      </c>
      <c r="D536">
        <v>46</v>
      </c>
      <c r="E536">
        <v>2319</v>
      </c>
      <c r="F536">
        <v>61</v>
      </c>
      <c r="G536">
        <v>72</v>
      </c>
      <c r="H536">
        <v>2</v>
      </c>
      <c r="I536">
        <v>91</v>
      </c>
      <c r="J536">
        <v>101</v>
      </c>
      <c r="K536">
        <v>1</v>
      </c>
      <c r="L536">
        <v>123</v>
      </c>
      <c r="M536">
        <v>33</v>
      </c>
      <c r="N536">
        <v>143</v>
      </c>
      <c r="O536">
        <v>151</v>
      </c>
      <c r="P536">
        <v>1</v>
      </c>
      <c r="Q536">
        <v>173</v>
      </c>
      <c r="R536">
        <v>1</v>
      </c>
      <c r="S536">
        <v>191</v>
      </c>
      <c r="T536">
        <v>201</v>
      </c>
      <c r="U536">
        <v>2</v>
      </c>
      <c r="V536">
        <f t="shared" si="8"/>
        <v>1</v>
      </c>
    </row>
    <row r="537" spans="1:22">
      <c r="A537" s="1">
        <v>11</v>
      </c>
      <c r="B537">
        <v>6</v>
      </c>
      <c r="C537">
        <v>32</v>
      </c>
      <c r="D537">
        <v>40</v>
      </c>
      <c r="E537">
        <v>1374</v>
      </c>
      <c r="F537">
        <v>65</v>
      </c>
      <c r="G537">
        <v>71</v>
      </c>
      <c r="H537">
        <v>4</v>
      </c>
      <c r="I537">
        <v>92</v>
      </c>
      <c r="J537">
        <v>101</v>
      </c>
      <c r="K537">
        <v>3</v>
      </c>
      <c r="L537">
        <v>122</v>
      </c>
      <c r="M537">
        <v>75</v>
      </c>
      <c r="N537">
        <v>143</v>
      </c>
      <c r="O537">
        <v>152</v>
      </c>
      <c r="P537">
        <v>1</v>
      </c>
      <c r="Q537">
        <v>174</v>
      </c>
      <c r="R537">
        <v>1</v>
      </c>
      <c r="S537">
        <v>192</v>
      </c>
      <c r="T537">
        <v>201</v>
      </c>
      <c r="U537">
        <v>1</v>
      </c>
      <c r="V537">
        <f t="shared" si="8"/>
        <v>0</v>
      </c>
    </row>
    <row r="538" spans="1:22">
      <c r="A538" s="1">
        <v>12</v>
      </c>
      <c r="B538">
        <v>18</v>
      </c>
      <c r="C538">
        <v>34</v>
      </c>
      <c r="D538">
        <v>42</v>
      </c>
      <c r="E538">
        <v>3612</v>
      </c>
      <c r="F538">
        <v>61</v>
      </c>
      <c r="G538">
        <v>75</v>
      </c>
      <c r="H538">
        <v>3</v>
      </c>
      <c r="I538">
        <v>92</v>
      </c>
      <c r="J538">
        <v>101</v>
      </c>
      <c r="K538">
        <v>4</v>
      </c>
      <c r="L538">
        <v>122</v>
      </c>
      <c r="M538">
        <v>37</v>
      </c>
      <c r="N538">
        <v>143</v>
      </c>
      <c r="O538">
        <v>152</v>
      </c>
      <c r="P538">
        <v>1</v>
      </c>
      <c r="Q538">
        <v>173</v>
      </c>
      <c r="R538">
        <v>1</v>
      </c>
      <c r="S538">
        <v>192</v>
      </c>
      <c r="T538">
        <v>201</v>
      </c>
      <c r="U538">
        <v>1</v>
      </c>
      <c r="V538">
        <f t="shared" si="8"/>
        <v>0</v>
      </c>
    </row>
    <row r="539" spans="1:22">
      <c r="A539" s="1">
        <v>11</v>
      </c>
      <c r="B539">
        <v>48</v>
      </c>
      <c r="C539">
        <v>32</v>
      </c>
      <c r="D539">
        <v>40</v>
      </c>
      <c r="E539">
        <v>7763</v>
      </c>
      <c r="F539">
        <v>61</v>
      </c>
      <c r="G539">
        <v>75</v>
      </c>
      <c r="H539">
        <v>4</v>
      </c>
      <c r="I539">
        <v>93</v>
      </c>
      <c r="J539">
        <v>101</v>
      </c>
      <c r="K539">
        <v>4</v>
      </c>
      <c r="L539">
        <v>124</v>
      </c>
      <c r="M539">
        <v>42</v>
      </c>
      <c r="N539">
        <v>141</v>
      </c>
      <c r="O539">
        <v>153</v>
      </c>
      <c r="P539">
        <v>1</v>
      </c>
      <c r="Q539">
        <v>174</v>
      </c>
      <c r="R539">
        <v>1</v>
      </c>
      <c r="S539">
        <v>191</v>
      </c>
      <c r="T539">
        <v>201</v>
      </c>
      <c r="U539">
        <v>2</v>
      </c>
      <c r="V539">
        <f t="shared" si="8"/>
        <v>1</v>
      </c>
    </row>
    <row r="540" spans="1:22">
      <c r="A540" s="1">
        <v>13</v>
      </c>
      <c r="B540">
        <v>18</v>
      </c>
      <c r="C540">
        <v>32</v>
      </c>
      <c r="D540">
        <v>42</v>
      </c>
      <c r="E540">
        <v>3049</v>
      </c>
      <c r="F540">
        <v>61</v>
      </c>
      <c r="G540">
        <v>72</v>
      </c>
      <c r="H540">
        <v>1</v>
      </c>
      <c r="I540">
        <v>92</v>
      </c>
      <c r="J540">
        <v>101</v>
      </c>
      <c r="K540">
        <v>1</v>
      </c>
      <c r="L540">
        <v>122</v>
      </c>
      <c r="M540">
        <v>45</v>
      </c>
      <c r="N540">
        <v>142</v>
      </c>
      <c r="O540">
        <v>152</v>
      </c>
      <c r="P540">
        <v>1</v>
      </c>
      <c r="Q540">
        <v>172</v>
      </c>
      <c r="R540">
        <v>1</v>
      </c>
      <c r="S540">
        <v>191</v>
      </c>
      <c r="T540">
        <v>201</v>
      </c>
      <c r="U540">
        <v>1</v>
      </c>
      <c r="V540">
        <f t="shared" si="8"/>
        <v>0</v>
      </c>
    </row>
    <row r="541" spans="1:22">
      <c r="A541" s="1">
        <v>12</v>
      </c>
      <c r="B541">
        <v>12</v>
      </c>
      <c r="C541">
        <v>32</v>
      </c>
      <c r="D541">
        <v>43</v>
      </c>
      <c r="E541">
        <v>1534</v>
      </c>
      <c r="F541">
        <v>61</v>
      </c>
      <c r="G541">
        <v>72</v>
      </c>
      <c r="H541">
        <v>1</v>
      </c>
      <c r="I541">
        <v>94</v>
      </c>
      <c r="J541">
        <v>101</v>
      </c>
      <c r="K541">
        <v>1</v>
      </c>
      <c r="L541">
        <v>121</v>
      </c>
      <c r="M541">
        <v>23</v>
      </c>
      <c r="N541">
        <v>143</v>
      </c>
      <c r="O541">
        <v>151</v>
      </c>
      <c r="P541">
        <v>1</v>
      </c>
      <c r="Q541">
        <v>173</v>
      </c>
      <c r="R541">
        <v>1</v>
      </c>
      <c r="S541">
        <v>191</v>
      </c>
      <c r="T541">
        <v>201</v>
      </c>
      <c r="U541">
        <v>2</v>
      </c>
      <c r="V541">
        <f t="shared" si="8"/>
        <v>1</v>
      </c>
    </row>
    <row r="542" spans="1:22">
      <c r="A542" s="1">
        <v>14</v>
      </c>
      <c r="B542">
        <v>24</v>
      </c>
      <c r="C542">
        <v>33</v>
      </c>
      <c r="D542">
        <v>40</v>
      </c>
      <c r="E542">
        <v>2032</v>
      </c>
      <c r="F542">
        <v>61</v>
      </c>
      <c r="G542">
        <v>75</v>
      </c>
      <c r="H542">
        <v>4</v>
      </c>
      <c r="I542">
        <v>93</v>
      </c>
      <c r="J542">
        <v>101</v>
      </c>
      <c r="K542">
        <v>4</v>
      </c>
      <c r="L542">
        <v>124</v>
      </c>
      <c r="M542">
        <v>60</v>
      </c>
      <c r="N542">
        <v>143</v>
      </c>
      <c r="O542">
        <v>153</v>
      </c>
      <c r="P542">
        <v>2</v>
      </c>
      <c r="Q542">
        <v>173</v>
      </c>
      <c r="R542">
        <v>1</v>
      </c>
      <c r="S542">
        <v>192</v>
      </c>
      <c r="T542">
        <v>201</v>
      </c>
      <c r="U542">
        <v>1</v>
      </c>
      <c r="V542">
        <f t="shared" si="8"/>
        <v>0</v>
      </c>
    </row>
    <row r="543" spans="1:22">
      <c r="A543" s="1">
        <v>11</v>
      </c>
      <c r="B543">
        <v>30</v>
      </c>
      <c r="C543">
        <v>32</v>
      </c>
      <c r="D543">
        <v>42</v>
      </c>
      <c r="E543">
        <v>6350</v>
      </c>
      <c r="F543">
        <v>65</v>
      </c>
      <c r="G543">
        <v>75</v>
      </c>
      <c r="H543">
        <v>4</v>
      </c>
      <c r="I543">
        <v>93</v>
      </c>
      <c r="J543">
        <v>101</v>
      </c>
      <c r="K543">
        <v>4</v>
      </c>
      <c r="L543">
        <v>122</v>
      </c>
      <c r="M543">
        <v>31</v>
      </c>
      <c r="N543">
        <v>143</v>
      </c>
      <c r="O543">
        <v>152</v>
      </c>
      <c r="P543">
        <v>1</v>
      </c>
      <c r="Q543">
        <v>173</v>
      </c>
      <c r="R543">
        <v>1</v>
      </c>
      <c r="S543">
        <v>191</v>
      </c>
      <c r="T543">
        <v>201</v>
      </c>
      <c r="U543">
        <v>2</v>
      </c>
      <c r="V543">
        <f t="shared" si="8"/>
        <v>1</v>
      </c>
    </row>
    <row r="544" spans="1:22">
      <c r="A544" s="1">
        <v>13</v>
      </c>
      <c r="B544">
        <v>18</v>
      </c>
      <c r="C544">
        <v>32</v>
      </c>
      <c r="D544">
        <v>42</v>
      </c>
      <c r="E544">
        <v>2864</v>
      </c>
      <c r="F544">
        <v>61</v>
      </c>
      <c r="G544">
        <v>73</v>
      </c>
      <c r="H544">
        <v>2</v>
      </c>
      <c r="I544">
        <v>93</v>
      </c>
      <c r="J544">
        <v>101</v>
      </c>
      <c r="K544">
        <v>1</v>
      </c>
      <c r="L544">
        <v>121</v>
      </c>
      <c r="M544">
        <v>34</v>
      </c>
      <c r="N544">
        <v>143</v>
      </c>
      <c r="O544">
        <v>152</v>
      </c>
      <c r="P544">
        <v>1</v>
      </c>
      <c r="Q544">
        <v>172</v>
      </c>
      <c r="R544">
        <v>2</v>
      </c>
      <c r="S544">
        <v>191</v>
      </c>
      <c r="T544">
        <v>201</v>
      </c>
      <c r="U544">
        <v>2</v>
      </c>
      <c r="V544">
        <f t="shared" si="8"/>
        <v>1</v>
      </c>
    </row>
    <row r="545" spans="1:22">
      <c r="A545" s="1">
        <v>14</v>
      </c>
      <c r="B545">
        <v>12</v>
      </c>
      <c r="C545">
        <v>34</v>
      </c>
      <c r="D545">
        <v>40</v>
      </c>
      <c r="E545">
        <v>1255</v>
      </c>
      <c r="F545">
        <v>61</v>
      </c>
      <c r="G545">
        <v>75</v>
      </c>
      <c r="H545">
        <v>4</v>
      </c>
      <c r="I545">
        <v>93</v>
      </c>
      <c r="J545">
        <v>101</v>
      </c>
      <c r="K545">
        <v>4</v>
      </c>
      <c r="L545">
        <v>121</v>
      </c>
      <c r="M545">
        <v>61</v>
      </c>
      <c r="N545">
        <v>143</v>
      </c>
      <c r="O545">
        <v>152</v>
      </c>
      <c r="P545">
        <v>2</v>
      </c>
      <c r="Q545">
        <v>172</v>
      </c>
      <c r="R545">
        <v>1</v>
      </c>
      <c r="S545">
        <v>191</v>
      </c>
      <c r="T545">
        <v>201</v>
      </c>
      <c r="U545">
        <v>1</v>
      </c>
      <c r="V545">
        <f t="shared" si="8"/>
        <v>0</v>
      </c>
    </row>
    <row r="546" spans="1:22">
      <c r="A546" s="1">
        <v>11</v>
      </c>
      <c r="B546">
        <v>24</v>
      </c>
      <c r="C546">
        <v>33</v>
      </c>
      <c r="D546">
        <v>40</v>
      </c>
      <c r="E546">
        <v>1333</v>
      </c>
      <c r="F546">
        <v>61</v>
      </c>
      <c r="G546">
        <v>71</v>
      </c>
      <c r="H546">
        <v>4</v>
      </c>
      <c r="I546">
        <v>93</v>
      </c>
      <c r="J546">
        <v>101</v>
      </c>
      <c r="K546">
        <v>2</v>
      </c>
      <c r="L546">
        <v>121</v>
      </c>
      <c r="M546">
        <v>43</v>
      </c>
      <c r="N546">
        <v>143</v>
      </c>
      <c r="O546">
        <v>153</v>
      </c>
      <c r="P546">
        <v>2</v>
      </c>
      <c r="Q546">
        <v>173</v>
      </c>
      <c r="R546">
        <v>2</v>
      </c>
      <c r="S546">
        <v>191</v>
      </c>
      <c r="T546">
        <v>201</v>
      </c>
      <c r="U546">
        <v>2</v>
      </c>
      <c r="V546">
        <f t="shared" si="8"/>
        <v>1</v>
      </c>
    </row>
    <row r="547" spans="1:22">
      <c r="A547" s="1">
        <v>14</v>
      </c>
      <c r="B547">
        <v>24</v>
      </c>
      <c r="C547">
        <v>34</v>
      </c>
      <c r="D547">
        <v>40</v>
      </c>
      <c r="E547">
        <v>2022</v>
      </c>
      <c r="F547">
        <v>61</v>
      </c>
      <c r="G547">
        <v>73</v>
      </c>
      <c r="H547">
        <v>4</v>
      </c>
      <c r="I547">
        <v>92</v>
      </c>
      <c r="J547">
        <v>101</v>
      </c>
      <c r="K547">
        <v>4</v>
      </c>
      <c r="L547">
        <v>123</v>
      </c>
      <c r="M547">
        <v>37</v>
      </c>
      <c r="N547">
        <v>143</v>
      </c>
      <c r="O547">
        <v>152</v>
      </c>
      <c r="P547">
        <v>1</v>
      </c>
      <c r="Q547">
        <v>173</v>
      </c>
      <c r="R547">
        <v>1</v>
      </c>
      <c r="S547">
        <v>192</v>
      </c>
      <c r="T547">
        <v>201</v>
      </c>
      <c r="U547">
        <v>1</v>
      </c>
      <c r="V547">
        <f t="shared" si="8"/>
        <v>0</v>
      </c>
    </row>
    <row r="548" spans="1:22">
      <c r="A548" s="1">
        <v>14</v>
      </c>
      <c r="B548">
        <v>24</v>
      </c>
      <c r="C548">
        <v>32</v>
      </c>
      <c r="D548">
        <v>43</v>
      </c>
      <c r="E548">
        <v>1552</v>
      </c>
      <c r="F548">
        <v>61</v>
      </c>
      <c r="G548">
        <v>74</v>
      </c>
      <c r="H548">
        <v>3</v>
      </c>
      <c r="I548">
        <v>93</v>
      </c>
      <c r="J548">
        <v>101</v>
      </c>
      <c r="K548">
        <v>1</v>
      </c>
      <c r="L548">
        <v>123</v>
      </c>
      <c r="M548">
        <v>32</v>
      </c>
      <c r="N548">
        <v>141</v>
      </c>
      <c r="O548">
        <v>152</v>
      </c>
      <c r="P548">
        <v>1</v>
      </c>
      <c r="Q548">
        <v>173</v>
      </c>
      <c r="R548">
        <v>2</v>
      </c>
      <c r="S548">
        <v>191</v>
      </c>
      <c r="T548">
        <v>201</v>
      </c>
      <c r="U548">
        <v>1</v>
      </c>
      <c r="V548">
        <f t="shared" si="8"/>
        <v>0</v>
      </c>
    </row>
    <row r="549" spans="1:22">
      <c r="A549" s="1">
        <v>11</v>
      </c>
      <c r="B549">
        <v>12</v>
      </c>
      <c r="C549">
        <v>31</v>
      </c>
      <c r="D549">
        <v>43</v>
      </c>
      <c r="E549">
        <v>626</v>
      </c>
      <c r="F549">
        <v>61</v>
      </c>
      <c r="G549">
        <v>73</v>
      </c>
      <c r="H549">
        <v>4</v>
      </c>
      <c r="I549">
        <v>92</v>
      </c>
      <c r="J549">
        <v>101</v>
      </c>
      <c r="K549">
        <v>4</v>
      </c>
      <c r="L549">
        <v>121</v>
      </c>
      <c r="M549">
        <v>24</v>
      </c>
      <c r="N549">
        <v>141</v>
      </c>
      <c r="O549">
        <v>152</v>
      </c>
      <c r="P549">
        <v>1</v>
      </c>
      <c r="Q549">
        <v>172</v>
      </c>
      <c r="R549">
        <v>1</v>
      </c>
      <c r="S549">
        <v>191</v>
      </c>
      <c r="T549">
        <v>201</v>
      </c>
      <c r="U549">
        <v>2</v>
      </c>
      <c r="V549">
        <f t="shared" si="8"/>
        <v>1</v>
      </c>
    </row>
    <row r="550" spans="1:22">
      <c r="A550" s="1">
        <v>14</v>
      </c>
      <c r="B550">
        <v>48</v>
      </c>
      <c r="C550">
        <v>34</v>
      </c>
      <c r="D550">
        <v>41</v>
      </c>
      <c r="E550">
        <v>8858</v>
      </c>
      <c r="F550">
        <v>65</v>
      </c>
      <c r="G550">
        <v>74</v>
      </c>
      <c r="H550">
        <v>2</v>
      </c>
      <c r="I550">
        <v>93</v>
      </c>
      <c r="J550">
        <v>101</v>
      </c>
      <c r="K550">
        <v>1</v>
      </c>
      <c r="L550">
        <v>124</v>
      </c>
      <c r="M550">
        <v>35</v>
      </c>
      <c r="N550">
        <v>143</v>
      </c>
      <c r="O550">
        <v>153</v>
      </c>
      <c r="P550">
        <v>2</v>
      </c>
      <c r="Q550">
        <v>173</v>
      </c>
      <c r="R550">
        <v>1</v>
      </c>
      <c r="S550">
        <v>192</v>
      </c>
      <c r="T550">
        <v>201</v>
      </c>
      <c r="U550">
        <v>1</v>
      </c>
      <c r="V550">
        <f t="shared" si="8"/>
        <v>0</v>
      </c>
    </row>
    <row r="551" spans="1:22">
      <c r="A551" s="1">
        <v>14</v>
      </c>
      <c r="B551">
        <v>12</v>
      </c>
      <c r="C551">
        <v>34</v>
      </c>
      <c r="D551">
        <v>45</v>
      </c>
      <c r="E551">
        <v>996</v>
      </c>
      <c r="F551">
        <v>65</v>
      </c>
      <c r="G551">
        <v>74</v>
      </c>
      <c r="H551">
        <v>4</v>
      </c>
      <c r="I551">
        <v>92</v>
      </c>
      <c r="J551">
        <v>101</v>
      </c>
      <c r="K551">
        <v>4</v>
      </c>
      <c r="L551">
        <v>121</v>
      </c>
      <c r="M551">
        <v>23</v>
      </c>
      <c r="N551">
        <v>143</v>
      </c>
      <c r="O551">
        <v>152</v>
      </c>
      <c r="P551">
        <v>2</v>
      </c>
      <c r="Q551">
        <v>173</v>
      </c>
      <c r="R551">
        <v>1</v>
      </c>
      <c r="S551">
        <v>191</v>
      </c>
      <c r="T551">
        <v>201</v>
      </c>
      <c r="U551">
        <v>1</v>
      </c>
      <c r="V551">
        <f t="shared" si="8"/>
        <v>0</v>
      </c>
    </row>
    <row r="552" spans="1:22">
      <c r="A552" s="1">
        <v>14</v>
      </c>
      <c r="B552">
        <v>6</v>
      </c>
      <c r="C552">
        <v>31</v>
      </c>
      <c r="D552">
        <v>43</v>
      </c>
      <c r="E552">
        <v>1750</v>
      </c>
      <c r="F552">
        <v>63</v>
      </c>
      <c r="G552">
        <v>75</v>
      </c>
      <c r="H552">
        <v>2</v>
      </c>
      <c r="I552">
        <v>93</v>
      </c>
      <c r="J552">
        <v>101</v>
      </c>
      <c r="K552">
        <v>4</v>
      </c>
      <c r="L552">
        <v>122</v>
      </c>
      <c r="M552">
        <v>45</v>
      </c>
      <c r="N552">
        <v>141</v>
      </c>
      <c r="O552">
        <v>152</v>
      </c>
      <c r="P552">
        <v>1</v>
      </c>
      <c r="Q552">
        <v>172</v>
      </c>
      <c r="R552">
        <v>2</v>
      </c>
      <c r="S552">
        <v>191</v>
      </c>
      <c r="T552">
        <v>201</v>
      </c>
      <c r="U552">
        <v>1</v>
      </c>
      <c r="V552">
        <f t="shared" si="8"/>
        <v>0</v>
      </c>
    </row>
    <row r="553" spans="1:22">
      <c r="A553" s="1">
        <v>11</v>
      </c>
      <c r="B553">
        <v>48</v>
      </c>
      <c r="C553">
        <v>32</v>
      </c>
      <c r="D553">
        <v>43</v>
      </c>
      <c r="E553">
        <v>6999</v>
      </c>
      <c r="F553">
        <v>61</v>
      </c>
      <c r="G553">
        <v>74</v>
      </c>
      <c r="H553">
        <v>1</v>
      </c>
      <c r="I553">
        <v>94</v>
      </c>
      <c r="J553">
        <v>103</v>
      </c>
      <c r="K553">
        <v>1</v>
      </c>
      <c r="L553">
        <v>121</v>
      </c>
      <c r="M553">
        <v>34</v>
      </c>
      <c r="N553">
        <v>143</v>
      </c>
      <c r="O553">
        <v>152</v>
      </c>
      <c r="P553">
        <v>2</v>
      </c>
      <c r="Q553">
        <v>173</v>
      </c>
      <c r="R553">
        <v>1</v>
      </c>
      <c r="S553">
        <v>192</v>
      </c>
      <c r="T553">
        <v>201</v>
      </c>
      <c r="U553">
        <v>2</v>
      </c>
      <c r="V553">
        <f t="shared" si="8"/>
        <v>1</v>
      </c>
    </row>
    <row r="554" spans="1:22">
      <c r="A554" s="1">
        <v>12</v>
      </c>
      <c r="B554">
        <v>12</v>
      </c>
      <c r="C554">
        <v>34</v>
      </c>
      <c r="D554">
        <v>40</v>
      </c>
      <c r="E554">
        <v>1995</v>
      </c>
      <c r="F554">
        <v>62</v>
      </c>
      <c r="G554">
        <v>72</v>
      </c>
      <c r="H554">
        <v>4</v>
      </c>
      <c r="I554">
        <v>93</v>
      </c>
      <c r="J554">
        <v>101</v>
      </c>
      <c r="K554">
        <v>1</v>
      </c>
      <c r="L554">
        <v>123</v>
      </c>
      <c r="M554">
        <v>27</v>
      </c>
      <c r="N554">
        <v>143</v>
      </c>
      <c r="O554">
        <v>152</v>
      </c>
      <c r="P554">
        <v>1</v>
      </c>
      <c r="Q554">
        <v>173</v>
      </c>
      <c r="R554">
        <v>1</v>
      </c>
      <c r="S554">
        <v>191</v>
      </c>
      <c r="T554">
        <v>201</v>
      </c>
      <c r="U554">
        <v>1</v>
      </c>
      <c r="V554">
        <f t="shared" si="8"/>
        <v>0</v>
      </c>
    </row>
    <row r="555" spans="1:22">
      <c r="A555" s="1">
        <v>12</v>
      </c>
      <c r="B555">
        <v>9</v>
      </c>
      <c r="C555">
        <v>32</v>
      </c>
      <c r="D555">
        <v>46</v>
      </c>
      <c r="E555">
        <v>1199</v>
      </c>
      <c r="F555">
        <v>61</v>
      </c>
      <c r="G555">
        <v>74</v>
      </c>
      <c r="H555">
        <v>4</v>
      </c>
      <c r="I555">
        <v>92</v>
      </c>
      <c r="J555">
        <v>101</v>
      </c>
      <c r="K555">
        <v>4</v>
      </c>
      <c r="L555">
        <v>122</v>
      </c>
      <c r="M555">
        <v>67</v>
      </c>
      <c r="N555">
        <v>143</v>
      </c>
      <c r="O555">
        <v>152</v>
      </c>
      <c r="P555">
        <v>2</v>
      </c>
      <c r="Q555">
        <v>174</v>
      </c>
      <c r="R555">
        <v>1</v>
      </c>
      <c r="S555">
        <v>192</v>
      </c>
      <c r="T555">
        <v>201</v>
      </c>
      <c r="U555">
        <v>1</v>
      </c>
      <c r="V555">
        <f t="shared" si="8"/>
        <v>0</v>
      </c>
    </row>
    <row r="556" spans="1:22">
      <c r="A556" s="1">
        <v>12</v>
      </c>
      <c r="B556">
        <v>12</v>
      </c>
      <c r="C556">
        <v>32</v>
      </c>
      <c r="D556">
        <v>43</v>
      </c>
      <c r="E556">
        <v>1331</v>
      </c>
      <c r="F556">
        <v>61</v>
      </c>
      <c r="G556">
        <v>72</v>
      </c>
      <c r="H556">
        <v>2</v>
      </c>
      <c r="I556">
        <v>93</v>
      </c>
      <c r="J556">
        <v>101</v>
      </c>
      <c r="K556">
        <v>1</v>
      </c>
      <c r="L556">
        <v>123</v>
      </c>
      <c r="M556">
        <v>22</v>
      </c>
      <c r="N556">
        <v>142</v>
      </c>
      <c r="O556">
        <v>152</v>
      </c>
      <c r="P556">
        <v>1</v>
      </c>
      <c r="Q556">
        <v>173</v>
      </c>
      <c r="R556">
        <v>1</v>
      </c>
      <c r="S556">
        <v>191</v>
      </c>
      <c r="T556">
        <v>201</v>
      </c>
      <c r="U556">
        <v>2</v>
      </c>
      <c r="V556">
        <f t="shared" si="8"/>
        <v>1</v>
      </c>
    </row>
    <row r="557" spans="1:22">
      <c r="A557" s="1">
        <v>12</v>
      </c>
      <c r="B557">
        <v>18</v>
      </c>
      <c r="C557">
        <v>30</v>
      </c>
      <c r="D557">
        <v>40</v>
      </c>
      <c r="E557">
        <v>2278</v>
      </c>
      <c r="F557">
        <v>62</v>
      </c>
      <c r="G557">
        <v>72</v>
      </c>
      <c r="H557">
        <v>3</v>
      </c>
      <c r="I557">
        <v>92</v>
      </c>
      <c r="J557">
        <v>101</v>
      </c>
      <c r="K557">
        <v>3</v>
      </c>
      <c r="L557">
        <v>123</v>
      </c>
      <c r="M557">
        <v>28</v>
      </c>
      <c r="N557">
        <v>143</v>
      </c>
      <c r="O557">
        <v>152</v>
      </c>
      <c r="P557">
        <v>2</v>
      </c>
      <c r="Q557">
        <v>173</v>
      </c>
      <c r="R557">
        <v>1</v>
      </c>
      <c r="S557">
        <v>191</v>
      </c>
      <c r="T557">
        <v>201</v>
      </c>
      <c r="U557">
        <v>2</v>
      </c>
      <c r="V557">
        <f t="shared" si="8"/>
        <v>1</v>
      </c>
    </row>
    <row r="558" spans="1:22">
      <c r="A558" s="1">
        <v>14</v>
      </c>
      <c r="B558">
        <v>21</v>
      </c>
      <c r="C558">
        <v>30</v>
      </c>
      <c r="D558">
        <v>40</v>
      </c>
      <c r="E558">
        <v>5003</v>
      </c>
      <c r="F558">
        <v>65</v>
      </c>
      <c r="G558">
        <v>73</v>
      </c>
      <c r="H558">
        <v>1</v>
      </c>
      <c r="I558">
        <v>92</v>
      </c>
      <c r="J558">
        <v>101</v>
      </c>
      <c r="K558">
        <v>4</v>
      </c>
      <c r="L558">
        <v>122</v>
      </c>
      <c r="M558">
        <v>29</v>
      </c>
      <c r="N558">
        <v>141</v>
      </c>
      <c r="O558">
        <v>152</v>
      </c>
      <c r="P558">
        <v>2</v>
      </c>
      <c r="Q558">
        <v>173</v>
      </c>
      <c r="R558">
        <v>1</v>
      </c>
      <c r="S558">
        <v>192</v>
      </c>
      <c r="T558">
        <v>201</v>
      </c>
      <c r="U558">
        <v>2</v>
      </c>
      <c r="V558">
        <f t="shared" si="8"/>
        <v>1</v>
      </c>
    </row>
    <row r="559" spans="1:22">
      <c r="A559" s="1">
        <v>11</v>
      </c>
      <c r="B559">
        <v>24</v>
      </c>
      <c r="C559">
        <v>31</v>
      </c>
      <c r="D559">
        <v>42</v>
      </c>
      <c r="E559">
        <v>3552</v>
      </c>
      <c r="F559">
        <v>61</v>
      </c>
      <c r="G559">
        <v>74</v>
      </c>
      <c r="H559">
        <v>3</v>
      </c>
      <c r="I559">
        <v>93</v>
      </c>
      <c r="J559">
        <v>101</v>
      </c>
      <c r="K559">
        <v>4</v>
      </c>
      <c r="L559">
        <v>123</v>
      </c>
      <c r="M559">
        <v>27</v>
      </c>
      <c r="N559">
        <v>141</v>
      </c>
      <c r="O559">
        <v>152</v>
      </c>
      <c r="P559">
        <v>1</v>
      </c>
      <c r="Q559">
        <v>173</v>
      </c>
      <c r="R559">
        <v>1</v>
      </c>
      <c r="S559">
        <v>191</v>
      </c>
      <c r="T559">
        <v>201</v>
      </c>
      <c r="U559">
        <v>2</v>
      </c>
      <c r="V559">
        <f t="shared" si="8"/>
        <v>1</v>
      </c>
    </row>
    <row r="560" spans="1:22">
      <c r="A560" s="1">
        <v>12</v>
      </c>
      <c r="B560">
        <v>18</v>
      </c>
      <c r="C560">
        <v>34</v>
      </c>
      <c r="D560">
        <v>42</v>
      </c>
      <c r="E560">
        <v>1928</v>
      </c>
      <c r="F560">
        <v>61</v>
      </c>
      <c r="G560">
        <v>72</v>
      </c>
      <c r="H560">
        <v>2</v>
      </c>
      <c r="I560">
        <v>93</v>
      </c>
      <c r="J560">
        <v>101</v>
      </c>
      <c r="K560">
        <v>2</v>
      </c>
      <c r="L560">
        <v>121</v>
      </c>
      <c r="M560">
        <v>31</v>
      </c>
      <c r="N560">
        <v>143</v>
      </c>
      <c r="O560">
        <v>152</v>
      </c>
      <c r="P560">
        <v>2</v>
      </c>
      <c r="Q560">
        <v>172</v>
      </c>
      <c r="R560">
        <v>1</v>
      </c>
      <c r="S560">
        <v>191</v>
      </c>
      <c r="T560">
        <v>201</v>
      </c>
      <c r="U560">
        <v>2</v>
      </c>
      <c r="V560">
        <f t="shared" si="8"/>
        <v>1</v>
      </c>
    </row>
    <row r="561" spans="1:22">
      <c r="A561" s="1">
        <v>11</v>
      </c>
      <c r="B561">
        <v>24</v>
      </c>
      <c r="C561">
        <v>32</v>
      </c>
      <c r="D561">
        <v>41</v>
      </c>
      <c r="E561">
        <v>2964</v>
      </c>
      <c r="F561">
        <v>65</v>
      </c>
      <c r="G561">
        <v>75</v>
      </c>
      <c r="H561">
        <v>4</v>
      </c>
      <c r="I561">
        <v>93</v>
      </c>
      <c r="J561">
        <v>101</v>
      </c>
      <c r="K561">
        <v>4</v>
      </c>
      <c r="L561">
        <v>124</v>
      </c>
      <c r="M561">
        <v>49</v>
      </c>
      <c r="N561">
        <v>141</v>
      </c>
      <c r="O561">
        <v>153</v>
      </c>
      <c r="P561">
        <v>1</v>
      </c>
      <c r="Q561">
        <v>173</v>
      </c>
      <c r="R561">
        <v>2</v>
      </c>
      <c r="S561">
        <v>192</v>
      </c>
      <c r="T561">
        <v>201</v>
      </c>
      <c r="U561">
        <v>1</v>
      </c>
      <c r="V561">
        <f t="shared" si="8"/>
        <v>0</v>
      </c>
    </row>
    <row r="562" spans="1:22">
      <c r="A562" s="1">
        <v>11</v>
      </c>
      <c r="B562">
        <v>24</v>
      </c>
      <c r="C562">
        <v>31</v>
      </c>
      <c r="D562">
        <v>43</v>
      </c>
      <c r="E562">
        <v>1546</v>
      </c>
      <c r="F562">
        <v>61</v>
      </c>
      <c r="G562">
        <v>74</v>
      </c>
      <c r="H562">
        <v>4</v>
      </c>
      <c r="I562">
        <v>93</v>
      </c>
      <c r="J562">
        <v>103</v>
      </c>
      <c r="K562">
        <v>4</v>
      </c>
      <c r="L562">
        <v>123</v>
      </c>
      <c r="M562">
        <v>24</v>
      </c>
      <c r="N562">
        <v>141</v>
      </c>
      <c r="O562">
        <v>151</v>
      </c>
      <c r="P562">
        <v>1</v>
      </c>
      <c r="Q562">
        <v>172</v>
      </c>
      <c r="R562">
        <v>1</v>
      </c>
      <c r="S562">
        <v>191</v>
      </c>
      <c r="T562">
        <v>201</v>
      </c>
      <c r="U562">
        <v>2</v>
      </c>
      <c r="V562">
        <f t="shared" si="8"/>
        <v>1</v>
      </c>
    </row>
    <row r="563" spans="1:22">
      <c r="A563" s="1">
        <v>13</v>
      </c>
      <c r="B563">
        <v>6</v>
      </c>
      <c r="C563">
        <v>33</v>
      </c>
      <c r="D563">
        <v>43</v>
      </c>
      <c r="E563">
        <v>683</v>
      </c>
      <c r="F563">
        <v>61</v>
      </c>
      <c r="G563">
        <v>72</v>
      </c>
      <c r="H563">
        <v>2</v>
      </c>
      <c r="I563">
        <v>92</v>
      </c>
      <c r="J563">
        <v>101</v>
      </c>
      <c r="K563">
        <v>1</v>
      </c>
      <c r="L563">
        <v>122</v>
      </c>
      <c r="M563">
        <v>29</v>
      </c>
      <c r="N563">
        <v>141</v>
      </c>
      <c r="O563">
        <v>152</v>
      </c>
      <c r="P563">
        <v>1</v>
      </c>
      <c r="Q563">
        <v>173</v>
      </c>
      <c r="R563">
        <v>1</v>
      </c>
      <c r="S563">
        <v>191</v>
      </c>
      <c r="T563">
        <v>201</v>
      </c>
      <c r="U563">
        <v>1</v>
      </c>
      <c r="V563">
        <f t="shared" si="8"/>
        <v>0</v>
      </c>
    </row>
    <row r="564" spans="1:22">
      <c r="A564" s="1">
        <v>12</v>
      </c>
      <c r="B564">
        <v>36</v>
      </c>
      <c r="C564">
        <v>32</v>
      </c>
      <c r="D564">
        <v>40</v>
      </c>
      <c r="E564">
        <v>12389</v>
      </c>
      <c r="F564">
        <v>65</v>
      </c>
      <c r="G564">
        <v>73</v>
      </c>
      <c r="H564">
        <v>1</v>
      </c>
      <c r="I564">
        <v>93</v>
      </c>
      <c r="J564">
        <v>101</v>
      </c>
      <c r="K564">
        <v>4</v>
      </c>
      <c r="L564">
        <v>124</v>
      </c>
      <c r="M564">
        <v>37</v>
      </c>
      <c r="N564">
        <v>143</v>
      </c>
      <c r="O564">
        <v>153</v>
      </c>
      <c r="P564">
        <v>1</v>
      </c>
      <c r="Q564">
        <v>173</v>
      </c>
      <c r="R564">
        <v>1</v>
      </c>
      <c r="S564">
        <v>192</v>
      </c>
      <c r="T564">
        <v>201</v>
      </c>
      <c r="U564">
        <v>2</v>
      </c>
      <c r="V564">
        <f t="shared" si="8"/>
        <v>1</v>
      </c>
    </row>
    <row r="565" spans="1:22">
      <c r="A565" s="1">
        <v>12</v>
      </c>
      <c r="B565">
        <v>24</v>
      </c>
      <c r="C565">
        <v>33</v>
      </c>
      <c r="D565">
        <v>49</v>
      </c>
      <c r="E565">
        <v>4712</v>
      </c>
      <c r="F565">
        <v>65</v>
      </c>
      <c r="G565">
        <v>73</v>
      </c>
      <c r="H565">
        <v>4</v>
      </c>
      <c r="I565">
        <v>93</v>
      </c>
      <c r="J565">
        <v>101</v>
      </c>
      <c r="K565">
        <v>2</v>
      </c>
      <c r="L565">
        <v>122</v>
      </c>
      <c r="M565">
        <v>37</v>
      </c>
      <c r="N565">
        <v>141</v>
      </c>
      <c r="O565">
        <v>152</v>
      </c>
      <c r="P565">
        <v>2</v>
      </c>
      <c r="Q565">
        <v>174</v>
      </c>
      <c r="R565">
        <v>1</v>
      </c>
      <c r="S565">
        <v>192</v>
      </c>
      <c r="T565">
        <v>201</v>
      </c>
      <c r="U565">
        <v>1</v>
      </c>
      <c r="V565">
        <f t="shared" si="8"/>
        <v>0</v>
      </c>
    </row>
    <row r="566" spans="1:22">
      <c r="A566" s="1">
        <v>12</v>
      </c>
      <c r="B566">
        <v>24</v>
      </c>
      <c r="C566">
        <v>33</v>
      </c>
      <c r="D566">
        <v>43</v>
      </c>
      <c r="E566">
        <v>1553</v>
      </c>
      <c r="F566">
        <v>62</v>
      </c>
      <c r="G566">
        <v>74</v>
      </c>
      <c r="H566">
        <v>3</v>
      </c>
      <c r="I566">
        <v>92</v>
      </c>
      <c r="J566">
        <v>101</v>
      </c>
      <c r="K566">
        <v>2</v>
      </c>
      <c r="L566">
        <v>122</v>
      </c>
      <c r="M566">
        <v>23</v>
      </c>
      <c r="N566">
        <v>143</v>
      </c>
      <c r="O566">
        <v>151</v>
      </c>
      <c r="P566">
        <v>2</v>
      </c>
      <c r="Q566">
        <v>173</v>
      </c>
      <c r="R566">
        <v>1</v>
      </c>
      <c r="S566">
        <v>192</v>
      </c>
      <c r="T566">
        <v>201</v>
      </c>
      <c r="U566">
        <v>1</v>
      </c>
      <c r="V566">
        <f t="shared" si="8"/>
        <v>0</v>
      </c>
    </row>
    <row r="567" spans="1:22">
      <c r="A567" s="1">
        <v>11</v>
      </c>
      <c r="B567">
        <v>12</v>
      </c>
      <c r="C567">
        <v>32</v>
      </c>
      <c r="D567">
        <v>40</v>
      </c>
      <c r="E567">
        <v>1372</v>
      </c>
      <c r="F567">
        <v>61</v>
      </c>
      <c r="G567">
        <v>74</v>
      </c>
      <c r="H567">
        <v>2</v>
      </c>
      <c r="I567">
        <v>91</v>
      </c>
      <c r="J567">
        <v>101</v>
      </c>
      <c r="K567">
        <v>3</v>
      </c>
      <c r="L567">
        <v>123</v>
      </c>
      <c r="M567">
        <v>36</v>
      </c>
      <c r="N567">
        <v>143</v>
      </c>
      <c r="O567">
        <v>152</v>
      </c>
      <c r="P567">
        <v>1</v>
      </c>
      <c r="Q567">
        <v>173</v>
      </c>
      <c r="R567">
        <v>1</v>
      </c>
      <c r="S567">
        <v>191</v>
      </c>
      <c r="T567">
        <v>201</v>
      </c>
      <c r="U567">
        <v>2</v>
      </c>
      <c r="V567">
        <f t="shared" si="8"/>
        <v>1</v>
      </c>
    </row>
    <row r="568" spans="1:22">
      <c r="A568" s="1">
        <v>14</v>
      </c>
      <c r="B568">
        <v>24</v>
      </c>
      <c r="C568">
        <v>34</v>
      </c>
      <c r="D568">
        <v>43</v>
      </c>
      <c r="E568">
        <v>2578</v>
      </c>
      <c r="F568">
        <v>64</v>
      </c>
      <c r="G568">
        <v>75</v>
      </c>
      <c r="H568">
        <v>2</v>
      </c>
      <c r="I568">
        <v>93</v>
      </c>
      <c r="J568">
        <v>101</v>
      </c>
      <c r="K568">
        <v>2</v>
      </c>
      <c r="L568">
        <v>123</v>
      </c>
      <c r="M568">
        <v>34</v>
      </c>
      <c r="N568">
        <v>143</v>
      </c>
      <c r="O568">
        <v>152</v>
      </c>
      <c r="P568">
        <v>1</v>
      </c>
      <c r="Q568">
        <v>173</v>
      </c>
      <c r="R568">
        <v>1</v>
      </c>
      <c r="S568">
        <v>191</v>
      </c>
      <c r="T568">
        <v>201</v>
      </c>
      <c r="U568">
        <v>1</v>
      </c>
      <c r="V568">
        <f t="shared" si="8"/>
        <v>0</v>
      </c>
    </row>
    <row r="569" spans="1:22">
      <c r="A569" s="1">
        <v>12</v>
      </c>
      <c r="B569">
        <v>48</v>
      </c>
      <c r="C569">
        <v>32</v>
      </c>
      <c r="D569">
        <v>43</v>
      </c>
      <c r="E569">
        <v>3979</v>
      </c>
      <c r="F569">
        <v>65</v>
      </c>
      <c r="G569">
        <v>74</v>
      </c>
      <c r="H569">
        <v>4</v>
      </c>
      <c r="I569">
        <v>93</v>
      </c>
      <c r="J569">
        <v>101</v>
      </c>
      <c r="K569">
        <v>1</v>
      </c>
      <c r="L569">
        <v>123</v>
      </c>
      <c r="M569">
        <v>41</v>
      </c>
      <c r="N569">
        <v>143</v>
      </c>
      <c r="O569">
        <v>152</v>
      </c>
      <c r="P569">
        <v>2</v>
      </c>
      <c r="Q569">
        <v>173</v>
      </c>
      <c r="R569">
        <v>2</v>
      </c>
      <c r="S569">
        <v>192</v>
      </c>
      <c r="T569">
        <v>201</v>
      </c>
      <c r="U569">
        <v>1</v>
      </c>
      <c r="V569">
        <f t="shared" si="8"/>
        <v>0</v>
      </c>
    </row>
    <row r="570" spans="1:22">
      <c r="A570" s="1">
        <v>11</v>
      </c>
      <c r="B570">
        <v>48</v>
      </c>
      <c r="C570">
        <v>32</v>
      </c>
      <c r="D570">
        <v>43</v>
      </c>
      <c r="E570">
        <v>6758</v>
      </c>
      <c r="F570">
        <v>61</v>
      </c>
      <c r="G570">
        <v>73</v>
      </c>
      <c r="H570">
        <v>3</v>
      </c>
      <c r="I570">
        <v>92</v>
      </c>
      <c r="J570">
        <v>101</v>
      </c>
      <c r="K570">
        <v>2</v>
      </c>
      <c r="L570">
        <v>123</v>
      </c>
      <c r="M570">
        <v>31</v>
      </c>
      <c r="N570">
        <v>143</v>
      </c>
      <c r="O570">
        <v>152</v>
      </c>
      <c r="P570">
        <v>1</v>
      </c>
      <c r="Q570">
        <v>173</v>
      </c>
      <c r="R570">
        <v>1</v>
      </c>
      <c r="S570">
        <v>192</v>
      </c>
      <c r="T570">
        <v>201</v>
      </c>
      <c r="U570">
        <v>2</v>
      </c>
      <c r="V570">
        <f t="shared" si="8"/>
        <v>1</v>
      </c>
    </row>
    <row r="571" spans="1:22">
      <c r="A571" s="1">
        <v>11</v>
      </c>
      <c r="B571">
        <v>24</v>
      </c>
      <c r="C571">
        <v>32</v>
      </c>
      <c r="D571">
        <v>42</v>
      </c>
      <c r="E571">
        <v>3234</v>
      </c>
      <c r="F571">
        <v>61</v>
      </c>
      <c r="G571">
        <v>72</v>
      </c>
      <c r="H571">
        <v>4</v>
      </c>
      <c r="I571">
        <v>92</v>
      </c>
      <c r="J571">
        <v>101</v>
      </c>
      <c r="K571">
        <v>4</v>
      </c>
      <c r="L571">
        <v>121</v>
      </c>
      <c r="M571">
        <v>23</v>
      </c>
      <c r="N571">
        <v>143</v>
      </c>
      <c r="O571">
        <v>151</v>
      </c>
      <c r="P571">
        <v>1</v>
      </c>
      <c r="Q571">
        <v>172</v>
      </c>
      <c r="R571">
        <v>1</v>
      </c>
      <c r="S571">
        <v>192</v>
      </c>
      <c r="T571">
        <v>201</v>
      </c>
      <c r="U571">
        <v>2</v>
      </c>
      <c r="V571">
        <f t="shared" si="8"/>
        <v>1</v>
      </c>
    </row>
    <row r="572" spans="1:22">
      <c r="A572" s="1">
        <v>14</v>
      </c>
      <c r="B572">
        <v>30</v>
      </c>
      <c r="C572">
        <v>34</v>
      </c>
      <c r="D572">
        <v>43</v>
      </c>
      <c r="E572">
        <v>5954</v>
      </c>
      <c r="F572">
        <v>61</v>
      </c>
      <c r="G572">
        <v>74</v>
      </c>
      <c r="H572">
        <v>3</v>
      </c>
      <c r="I572">
        <v>93</v>
      </c>
      <c r="J572">
        <v>102</v>
      </c>
      <c r="K572">
        <v>2</v>
      </c>
      <c r="L572">
        <v>123</v>
      </c>
      <c r="M572">
        <v>38</v>
      </c>
      <c r="N572">
        <v>143</v>
      </c>
      <c r="O572">
        <v>152</v>
      </c>
      <c r="P572">
        <v>1</v>
      </c>
      <c r="Q572">
        <v>173</v>
      </c>
      <c r="R572">
        <v>1</v>
      </c>
      <c r="S572">
        <v>191</v>
      </c>
      <c r="T572">
        <v>201</v>
      </c>
      <c r="U572">
        <v>1</v>
      </c>
      <c r="V572">
        <f t="shared" si="8"/>
        <v>0</v>
      </c>
    </row>
    <row r="573" spans="1:22">
      <c r="A573" s="1">
        <v>14</v>
      </c>
      <c r="B573">
        <v>24</v>
      </c>
      <c r="C573">
        <v>32</v>
      </c>
      <c r="D573">
        <v>41</v>
      </c>
      <c r="E573">
        <v>5433</v>
      </c>
      <c r="F573">
        <v>65</v>
      </c>
      <c r="G573">
        <v>71</v>
      </c>
      <c r="H573">
        <v>2</v>
      </c>
      <c r="I573">
        <v>92</v>
      </c>
      <c r="J573">
        <v>101</v>
      </c>
      <c r="K573">
        <v>4</v>
      </c>
      <c r="L573">
        <v>122</v>
      </c>
      <c r="M573">
        <v>26</v>
      </c>
      <c r="N573">
        <v>143</v>
      </c>
      <c r="O573">
        <v>151</v>
      </c>
      <c r="P573">
        <v>1</v>
      </c>
      <c r="Q573">
        <v>174</v>
      </c>
      <c r="R573">
        <v>1</v>
      </c>
      <c r="S573">
        <v>192</v>
      </c>
      <c r="T573">
        <v>201</v>
      </c>
      <c r="U573">
        <v>1</v>
      </c>
      <c r="V573">
        <f t="shared" si="8"/>
        <v>0</v>
      </c>
    </row>
    <row r="574" spans="1:22">
      <c r="A574" s="1">
        <v>11</v>
      </c>
      <c r="B574">
        <v>15</v>
      </c>
      <c r="C574">
        <v>32</v>
      </c>
      <c r="D574">
        <v>49</v>
      </c>
      <c r="E574">
        <v>806</v>
      </c>
      <c r="F574">
        <v>61</v>
      </c>
      <c r="G574">
        <v>73</v>
      </c>
      <c r="H574">
        <v>4</v>
      </c>
      <c r="I574">
        <v>92</v>
      </c>
      <c r="J574">
        <v>101</v>
      </c>
      <c r="K574">
        <v>4</v>
      </c>
      <c r="L574">
        <v>122</v>
      </c>
      <c r="M574">
        <v>22</v>
      </c>
      <c r="N574">
        <v>143</v>
      </c>
      <c r="O574">
        <v>152</v>
      </c>
      <c r="P574">
        <v>1</v>
      </c>
      <c r="Q574">
        <v>172</v>
      </c>
      <c r="R574">
        <v>1</v>
      </c>
      <c r="S574">
        <v>191</v>
      </c>
      <c r="T574">
        <v>201</v>
      </c>
      <c r="U574">
        <v>1</v>
      </c>
      <c r="V574">
        <f t="shared" si="8"/>
        <v>0</v>
      </c>
    </row>
    <row r="575" spans="1:22">
      <c r="A575" s="1">
        <v>12</v>
      </c>
      <c r="B575">
        <v>9</v>
      </c>
      <c r="C575">
        <v>32</v>
      </c>
      <c r="D575">
        <v>43</v>
      </c>
      <c r="E575">
        <v>1082</v>
      </c>
      <c r="F575">
        <v>61</v>
      </c>
      <c r="G575">
        <v>75</v>
      </c>
      <c r="H575">
        <v>4</v>
      </c>
      <c r="I575">
        <v>93</v>
      </c>
      <c r="J575">
        <v>101</v>
      </c>
      <c r="K575">
        <v>4</v>
      </c>
      <c r="L575">
        <v>123</v>
      </c>
      <c r="M575">
        <v>27</v>
      </c>
      <c r="N575">
        <v>143</v>
      </c>
      <c r="O575">
        <v>152</v>
      </c>
      <c r="P575">
        <v>2</v>
      </c>
      <c r="Q575">
        <v>172</v>
      </c>
      <c r="R575">
        <v>1</v>
      </c>
      <c r="S575">
        <v>191</v>
      </c>
      <c r="T575">
        <v>201</v>
      </c>
      <c r="U575">
        <v>1</v>
      </c>
      <c r="V575">
        <f t="shared" si="8"/>
        <v>0</v>
      </c>
    </row>
    <row r="576" spans="1:22">
      <c r="A576" s="1">
        <v>14</v>
      </c>
      <c r="B576">
        <v>15</v>
      </c>
      <c r="C576">
        <v>34</v>
      </c>
      <c r="D576">
        <v>42</v>
      </c>
      <c r="E576">
        <v>2788</v>
      </c>
      <c r="F576">
        <v>61</v>
      </c>
      <c r="G576">
        <v>74</v>
      </c>
      <c r="H576">
        <v>2</v>
      </c>
      <c r="I576">
        <v>92</v>
      </c>
      <c r="J576">
        <v>102</v>
      </c>
      <c r="K576">
        <v>3</v>
      </c>
      <c r="L576">
        <v>123</v>
      </c>
      <c r="M576">
        <v>24</v>
      </c>
      <c r="N576">
        <v>141</v>
      </c>
      <c r="O576">
        <v>152</v>
      </c>
      <c r="P576">
        <v>2</v>
      </c>
      <c r="Q576">
        <v>173</v>
      </c>
      <c r="R576">
        <v>1</v>
      </c>
      <c r="S576">
        <v>191</v>
      </c>
      <c r="T576">
        <v>201</v>
      </c>
      <c r="U576">
        <v>1</v>
      </c>
      <c r="V576">
        <f t="shared" si="8"/>
        <v>0</v>
      </c>
    </row>
    <row r="577" spans="1:22">
      <c r="A577" s="1">
        <v>12</v>
      </c>
      <c r="B577">
        <v>12</v>
      </c>
      <c r="C577">
        <v>32</v>
      </c>
      <c r="D577">
        <v>43</v>
      </c>
      <c r="E577">
        <v>2930</v>
      </c>
      <c r="F577">
        <v>61</v>
      </c>
      <c r="G577">
        <v>74</v>
      </c>
      <c r="H577">
        <v>2</v>
      </c>
      <c r="I577">
        <v>92</v>
      </c>
      <c r="J577">
        <v>101</v>
      </c>
      <c r="K577">
        <v>1</v>
      </c>
      <c r="L577">
        <v>121</v>
      </c>
      <c r="M577">
        <v>27</v>
      </c>
      <c r="N577">
        <v>143</v>
      </c>
      <c r="O577">
        <v>152</v>
      </c>
      <c r="P577">
        <v>1</v>
      </c>
      <c r="Q577">
        <v>173</v>
      </c>
      <c r="R577">
        <v>1</v>
      </c>
      <c r="S577">
        <v>191</v>
      </c>
      <c r="T577">
        <v>201</v>
      </c>
      <c r="U577">
        <v>1</v>
      </c>
      <c r="V577">
        <f t="shared" si="8"/>
        <v>0</v>
      </c>
    </row>
    <row r="578" spans="1:22">
      <c r="A578" s="1">
        <v>14</v>
      </c>
      <c r="B578">
        <v>24</v>
      </c>
      <c r="C578">
        <v>34</v>
      </c>
      <c r="D578">
        <v>46</v>
      </c>
      <c r="E578">
        <v>1927</v>
      </c>
      <c r="F578">
        <v>65</v>
      </c>
      <c r="G578">
        <v>73</v>
      </c>
      <c r="H578">
        <v>3</v>
      </c>
      <c r="I578">
        <v>92</v>
      </c>
      <c r="J578">
        <v>101</v>
      </c>
      <c r="K578">
        <v>2</v>
      </c>
      <c r="L578">
        <v>123</v>
      </c>
      <c r="M578">
        <v>33</v>
      </c>
      <c r="N578">
        <v>143</v>
      </c>
      <c r="O578">
        <v>152</v>
      </c>
      <c r="P578">
        <v>2</v>
      </c>
      <c r="Q578">
        <v>173</v>
      </c>
      <c r="R578">
        <v>1</v>
      </c>
      <c r="S578">
        <v>192</v>
      </c>
      <c r="T578">
        <v>201</v>
      </c>
      <c r="U578">
        <v>1</v>
      </c>
      <c r="V578">
        <f t="shared" ref="V578:V641" si="9">U578-1</f>
        <v>0</v>
      </c>
    </row>
    <row r="579" spans="1:22">
      <c r="A579" s="1">
        <v>12</v>
      </c>
      <c r="B579">
        <v>36</v>
      </c>
      <c r="C579">
        <v>34</v>
      </c>
      <c r="D579">
        <v>40</v>
      </c>
      <c r="E579">
        <v>2820</v>
      </c>
      <c r="F579">
        <v>61</v>
      </c>
      <c r="G579">
        <v>72</v>
      </c>
      <c r="H579">
        <v>4</v>
      </c>
      <c r="I579">
        <v>91</v>
      </c>
      <c r="J579">
        <v>101</v>
      </c>
      <c r="K579">
        <v>4</v>
      </c>
      <c r="L579">
        <v>123</v>
      </c>
      <c r="M579">
        <v>27</v>
      </c>
      <c r="N579">
        <v>143</v>
      </c>
      <c r="O579">
        <v>152</v>
      </c>
      <c r="P579">
        <v>2</v>
      </c>
      <c r="Q579">
        <v>173</v>
      </c>
      <c r="R579">
        <v>1</v>
      </c>
      <c r="S579">
        <v>191</v>
      </c>
      <c r="T579">
        <v>201</v>
      </c>
      <c r="U579">
        <v>2</v>
      </c>
      <c r="V579">
        <f t="shared" si="9"/>
        <v>1</v>
      </c>
    </row>
    <row r="580" spans="1:22">
      <c r="A580" s="1">
        <v>14</v>
      </c>
      <c r="B580">
        <v>24</v>
      </c>
      <c r="C580">
        <v>32</v>
      </c>
      <c r="D580">
        <v>48</v>
      </c>
      <c r="E580">
        <v>937</v>
      </c>
      <c r="F580">
        <v>61</v>
      </c>
      <c r="G580">
        <v>72</v>
      </c>
      <c r="H580">
        <v>4</v>
      </c>
      <c r="I580">
        <v>94</v>
      </c>
      <c r="J580">
        <v>101</v>
      </c>
      <c r="K580">
        <v>3</v>
      </c>
      <c r="L580">
        <v>123</v>
      </c>
      <c r="M580">
        <v>27</v>
      </c>
      <c r="N580">
        <v>143</v>
      </c>
      <c r="O580">
        <v>152</v>
      </c>
      <c r="P580">
        <v>2</v>
      </c>
      <c r="Q580">
        <v>172</v>
      </c>
      <c r="R580">
        <v>1</v>
      </c>
      <c r="S580">
        <v>191</v>
      </c>
      <c r="T580">
        <v>201</v>
      </c>
      <c r="U580">
        <v>1</v>
      </c>
      <c r="V580">
        <f t="shared" si="9"/>
        <v>0</v>
      </c>
    </row>
    <row r="581" spans="1:22">
      <c r="A581" s="1">
        <v>12</v>
      </c>
      <c r="B581">
        <v>18</v>
      </c>
      <c r="C581">
        <v>34</v>
      </c>
      <c r="D581">
        <v>40</v>
      </c>
      <c r="E581">
        <v>1056</v>
      </c>
      <c r="F581">
        <v>61</v>
      </c>
      <c r="G581">
        <v>75</v>
      </c>
      <c r="H581">
        <v>3</v>
      </c>
      <c r="I581">
        <v>93</v>
      </c>
      <c r="J581">
        <v>103</v>
      </c>
      <c r="K581">
        <v>3</v>
      </c>
      <c r="L581">
        <v>121</v>
      </c>
      <c r="M581">
        <v>30</v>
      </c>
      <c r="N581">
        <v>141</v>
      </c>
      <c r="O581">
        <v>152</v>
      </c>
      <c r="P581">
        <v>2</v>
      </c>
      <c r="Q581">
        <v>173</v>
      </c>
      <c r="R581">
        <v>1</v>
      </c>
      <c r="S581">
        <v>191</v>
      </c>
      <c r="T581">
        <v>201</v>
      </c>
      <c r="U581">
        <v>2</v>
      </c>
      <c r="V581">
        <f t="shared" si="9"/>
        <v>1</v>
      </c>
    </row>
    <row r="582" spans="1:22">
      <c r="A582" s="1">
        <v>12</v>
      </c>
      <c r="B582">
        <v>12</v>
      </c>
      <c r="C582">
        <v>34</v>
      </c>
      <c r="D582">
        <v>40</v>
      </c>
      <c r="E582">
        <v>3124</v>
      </c>
      <c r="F582">
        <v>61</v>
      </c>
      <c r="G582">
        <v>72</v>
      </c>
      <c r="H582">
        <v>1</v>
      </c>
      <c r="I582">
        <v>93</v>
      </c>
      <c r="J582">
        <v>101</v>
      </c>
      <c r="K582">
        <v>3</v>
      </c>
      <c r="L582">
        <v>121</v>
      </c>
      <c r="M582">
        <v>49</v>
      </c>
      <c r="N582">
        <v>141</v>
      </c>
      <c r="O582">
        <v>152</v>
      </c>
      <c r="P582">
        <v>2</v>
      </c>
      <c r="Q582">
        <v>172</v>
      </c>
      <c r="R582">
        <v>2</v>
      </c>
      <c r="S582">
        <v>191</v>
      </c>
      <c r="T582">
        <v>201</v>
      </c>
      <c r="U582">
        <v>1</v>
      </c>
      <c r="V582">
        <f t="shared" si="9"/>
        <v>0</v>
      </c>
    </row>
    <row r="583" spans="1:22">
      <c r="A583" s="1">
        <v>14</v>
      </c>
      <c r="B583">
        <v>9</v>
      </c>
      <c r="C583">
        <v>32</v>
      </c>
      <c r="D583">
        <v>42</v>
      </c>
      <c r="E583">
        <v>1388</v>
      </c>
      <c r="F583">
        <v>61</v>
      </c>
      <c r="G583">
        <v>73</v>
      </c>
      <c r="H583">
        <v>4</v>
      </c>
      <c r="I583">
        <v>92</v>
      </c>
      <c r="J583">
        <v>101</v>
      </c>
      <c r="K583">
        <v>2</v>
      </c>
      <c r="L583">
        <v>121</v>
      </c>
      <c r="M583">
        <v>26</v>
      </c>
      <c r="N583">
        <v>143</v>
      </c>
      <c r="O583">
        <v>151</v>
      </c>
      <c r="P583">
        <v>1</v>
      </c>
      <c r="Q583">
        <v>173</v>
      </c>
      <c r="R583">
        <v>1</v>
      </c>
      <c r="S583">
        <v>191</v>
      </c>
      <c r="T583">
        <v>201</v>
      </c>
      <c r="U583">
        <v>1</v>
      </c>
      <c r="V583">
        <f t="shared" si="9"/>
        <v>0</v>
      </c>
    </row>
    <row r="584" spans="1:22">
      <c r="A584" s="1">
        <v>12</v>
      </c>
      <c r="B584">
        <v>36</v>
      </c>
      <c r="C584">
        <v>32</v>
      </c>
      <c r="D584">
        <v>45</v>
      </c>
      <c r="E584">
        <v>2384</v>
      </c>
      <c r="F584">
        <v>61</v>
      </c>
      <c r="G584">
        <v>72</v>
      </c>
      <c r="H584">
        <v>4</v>
      </c>
      <c r="I584">
        <v>93</v>
      </c>
      <c r="J584">
        <v>101</v>
      </c>
      <c r="K584">
        <v>1</v>
      </c>
      <c r="L584">
        <v>124</v>
      </c>
      <c r="M584">
        <v>33</v>
      </c>
      <c r="N584">
        <v>143</v>
      </c>
      <c r="O584">
        <v>151</v>
      </c>
      <c r="P584">
        <v>1</v>
      </c>
      <c r="Q584">
        <v>172</v>
      </c>
      <c r="R584">
        <v>1</v>
      </c>
      <c r="S584">
        <v>191</v>
      </c>
      <c r="T584">
        <v>201</v>
      </c>
      <c r="U584">
        <v>2</v>
      </c>
      <c r="V584">
        <f t="shared" si="9"/>
        <v>1</v>
      </c>
    </row>
    <row r="585" spans="1:22">
      <c r="A585" s="1">
        <v>14</v>
      </c>
      <c r="B585">
        <v>12</v>
      </c>
      <c r="C585">
        <v>32</v>
      </c>
      <c r="D585">
        <v>40</v>
      </c>
      <c r="E585">
        <v>2133</v>
      </c>
      <c r="F585">
        <v>65</v>
      </c>
      <c r="G585">
        <v>75</v>
      </c>
      <c r="H585">
        <v>4</v>
      </c>
      <c r="I585">
        <v>92</v>
      </c>
      <c r="J585">
        <v>101</v>
      </c>
      <c r="K585">
        <v>4</v>
      </c>
      <c r="L585">
        <v>124</v>
      </c>
      <c r="M585">
        <v>52</v>
      </c>
      <c r="N585">
        <v>143</v>
      </c>
      <c r="O585">
        <v>153</v>
      </c>
      <c r="P585">
        <v>1</v>
      </c>
      <c r="Q585">
        <v>174</v>
      </c>
      <c r="R585">
        <v>1</v>
      </c>
      <c r="S585">
        <v>192</v>
      </c>
      <c r="T585">
        <v>201</v>
      </c>
      <c r="U585">
        <v>1</v>
      </c>
      <c r="V585">
        <f t="shared" si="9"/>
        <v>0</v>
      </c>
    </row>
    <row r="586" spans="1:22">
      <c r="A586" s="1">
        <v>11</v>
      </c>
      <c r="B586">
        <v>18</v>
      </c>
      <c r="C586">
        <v>32</v>
      </c>
      <c r="D586">
        <v>42</v>
      </c>
      <c r="E586">
        <v>2039</v>
      </c>
      <c r="F586">
        <v>61</v>
      </c>
      <c r="G586">
        <v>73</v>
      </c>
      <c r="H586">
        <v>1</v>
      </c>
      <c r="I586">
        <v>92</v>
      </c>
      <c r="J586">
        <v>101</v>
      </c>
      <c r="K586">
        <v>4</v>
      </c>
      <c r="L586">
        <v>121</v>
      </c>
      <c r="M586">
        <v>20</v>
      </c>
      <c r="N586">
        <v>141</v>
      </c>
      <c r="O586">
        <v>151</v>
      </c>
      <c r="P586">
        <v>1</v>
      </c>
      <c r="Q586">
        <v>173</v>
      </c>
      <c r="R586">
        <v>1</v>
      </c>
      <c r="S586">
        <v>191</v>
      </c>
      <c r="T586">
        <v>201</v>
      </c>
      <c r="U586">
        <v>2</v>
      </c>
      <c r="V586">
        <f t="shared" si="9"/>
        <v>1</v>
      </c>
    </row>
    <row r="587" spans="1:22">
      <c r="A587" s="1">
        <v>11</v>
      </c>
      <c r="B587">
        <v>9</v>
      </c>
      <c r="C587">
        <v>34</v>
      </c>
      <c r="D587">
        <v>40</v>
      </c>
      <c r="E587">
        <v>2799</v>
      </c>
      <c r="F587">
        <v>61</v>
      </c>
      <c r="G587">
        <v>73</v>
      </c>
      <c r="H587">
        <v>2</v>
      </c>
      <c r="I587">
        <v>93</v>
      </c>
      <c r="J587">
        <v>101</v>
      </c>
      <c r="K587">
        <v>2</v>
      </c>
      <c r="L587">
        <v>121</v>
      </c>
      <c r="M587">
        <v>36</v>
      </c>
      <c r="N587">
        <v>143</v>
      </c>
      <c r="O587">
        <v>151</v>
      </c>
      <c r="P587">
        <v>2</v>
      </c>
      <c r="Q587">
        <v>173</v>
      </c>
      <c r="R587">
        <v>2</v>
      </c>
      <c r="S587">
        <v>191</v>
      </c>
      <c r="T587">
        <v>201</v>
      </c>
      <c r="U587">
        <v>1</v>
      </c>
      <c r="V587">
        <f t="shared" si="9"/>
        <v>0</v>
      </c>
    </row>
    <row r="588" spans="1:22">
      <c r="A588" s="1">
        <v>11</v>
      </c>
      <c r="B588">
        <v>12</v>
      </c>
      <c r="C588">
        <v>32</v>
      </c>
      <c r="D588">
        <v>42</v>
      </c>
      <c r="E588">
        <v>1289</v>
      </c>
      <c r="F588">
        <v>61</v>
      </c>
      <c r="G588">
        <v>73</v>
      </c>
      <c r="H588">
        <v>4</v>
      </c>
      <c r="I588">
        <v>93</v>
      </c>
      <c r="J588">
        <v>103</v>
      </c>
      <c r="K588">
        <v>1</v>
      </c>
      <c r="L588">
        <v>122</v>
      </c>
      <c r="M588">
        <v>21</v>
      </c>
      <c r="N588">
        <v>143</v>
      </c>
      <c r="O588">
        <v>152</v>
      </c>
      <c r="P588">
        <v>1</v>
      </c>
      <c r="Q588">
        <v>172</v>
      </c>
      <c r="R588">
        <v>1</v>
      </c>
      <c r="S588">
        <v>191</v>
      </c>
      <c r="T588">
        <v>201</v>
      </c>
      <c r="U588">
        <v>1</v>
      </c>
      <c r="V588">
        <f t="shared" si="9"/>
        <v>0</v>
      </c>
    </row>
    <row r="589" spans="1:22">
      <c r="A589" s="1">
        <v>11</v>
      </c>
      <c r="B589">
        <v>18</v>
      </c>
      <c r="C589">
        <v>32</v>
      </c>
      <c r="D589">
        <v>44</v>
      </c>
      <c r="E589">
        <v>1217</v>
      </c>
      <c r="F589">
        <v>61</v>
      </c>
      <c r="G589">
        <v>73</v>
      </c>
      <c r="H589">
        <v>4</v>
      </c>
      <c r="I589">
        <v>94</v>
      </c>
      <c r="J589">
        <v>101</v>
      </c>
      <c r="K589">
        <v>3</v>
      </c>
      <c r="L589">
        <v>121</v>
      </c>
      <c r="M589">
        <v>47</v>
      </c>
      <c r="N589">
        <v>143</v>
      </c>
      <c r="O589">
        <v>152</v>
      </c>
      <c r="P589">
        <v>1</v>
      </c>
      <c r="Q589">
        <v>172</v>
      </c>
      <c r="R589">
        <v>1</v>
      </c>
      <c r="S589">
        <v>192</v>
      </c>
      <c r="T589">
        <v>201</v>
      </c>
      <c r="U589">
        <v>2</v>
      </c>
      <c r="V589">
        <f t="shared" si="9"/>
        <v>1</v>
      </c>
    </row>
    <row r="590" spans="1:22">
      <c r="A590" s="1">
        <v>11</v>
      </c>
      <c r="B590">
        <v>12</v>
      </c>
      <c r="C590">
        <v>34</v>
      </c>
      <c r="D590">
        <v>42</v>
      </c>
      <c r="E590">
        <v>2246</v>
      </c>
      <c r="F590">
        <v>61</v>
      </c>
      <c r="G590">
        <v>75</v>
      </c>
      <c r="H590">
        <v>3</v>
      </c>
      <c r="I590">
        <v>93</v>
      </c>
      <c r="J590">
        <v>101</v>
      </c>
      <c r="K590">
        <v>3</v>
      </c>
      <c r="L590">
        <v>122</v>
      </c>
      <c r="M590">
        <v>60</v>
      </c>
      <c r="N590">
        <v>143</v>
      </c>
      <c r="O590">
        <v>152</v>
      </c>
      <c r="P590">
        <v>2</v>
      </c>
      <c r="Q590">
        <v>173</v>
      </c>
      <c r="R590">
        <v>1</v>
      </c>
      <c r="S590">
        <v>191</v>
      </c>
      <c r="T590">
        <v>201</v>
      </c>
      <c r="U590">
        <v>2</v>
      </c>
      <c r="V590">
        <f t="shared" si="9"/>
        <v>1</v>
      </c>
    </row>
    <row r="591" spans="1:22">
      <c r="A591" s="1">
        <v>11</v>
      </c>
      <c r="B591">
        <v>12</v>
      </c>
      <c r="C591">
        <v>34</v>
      </c>
      <c r="D591">
        <v>43</v>
      </c>
      <c r="E591">
        <v>385</v>
      </c>
      <c r="F591">
        <v>61</v>
      </c>
      <c r="G591">
        <v>74</v>
      </c>
      <c r="H591">
        <v>4</v>
      </c>
      <c r="I591">
        <v>92</v>
      </c>
      <c r="J591">
        <v>101</v>
      </c>
      <c r="K591">
        <v>3</v>
      </c>
      <c r="L591">
        <v>121</v>
      </c>
      <c r="M591">
        <v>58</v>
      </c>
      <c r="N591">
        <v>143</v>
      </c>
      <c r="O591">
        <v>152</v>
      </c>
      <c r="P591">
        <v>4</v>
      </c>
      <c r="Q591">
        <v>172</v>
      </c>
      <c r="R591">
        <v>1</v>
      </c>
      <c r="S591">
        <v>192</v>
      </c>
      <c r="T591">
        <v>201</v>
      </c>
      <c r="U591">
        <v>1</v>
      </c>
      <c r="V591">
        <f t="shared" si="9"/>
        <v>0</v>
      </c>
    </row>
    <row r="592" spans="1:22">
      <c r="A592" s="1">
        <v>12</v>
      </c>
      <c r="B592">
        <v>24</v>
      </c>
      <c r="C592">
        <v>33</v>
      </c>
      <c r="D592">
        <v>40</v>
      </c>
      <c r="E592">
        <v>1965</v>
      </c>
      <c r="F592">
        <v>65</v>
      </c>
      <c r="G592">
        <v>73</v>
      </c>
      <c r="H592">
        <v>4</v>
      </c>
      <c r="I592">
        <v>92</v>
      </c>
      <c r="J592">
        <v>101</v>
      </c>
      <c r="K592">
        <v>4</v>
      </c>
      <c r="L592">
        <v>123</v>
      </c>
      <c r="M592">
        <v>42</v>
      </c>
      <c r="N592">
        <v>143</v>
      </c>
      <c r="O592">
        <v>151</v>
      </c>
      <c r="P592">
        <v>2</v>
      </c>
      <c r="Q592">
        <v>173</v>
      </c>
      <c r="R592">
        <v>1</v>
      </c>
      <c r="S592">
        <v>192</v>
      </c>
      <c r="T592">
        <v>201</v>
      </c>
      <c r="U592">
        <v>1</v>
      </c>
      <c r="V592">
        <f t="shared" si="9"/>
        <v>0</v>
      </c>
    </row>
    <row r="593" spans="1:22">
      <c r="A593" s="1">
        <v>14</v>
      </c>
      <c r="B593">
        <v>21</v>
      </c>
      <c r="C593">
        <v>32</v>
      </c>
      <c r="D593">
        <v>49</v>
      </c>
      <c r="E593">
        <v>1572</v>
      </c>
      <c r="F593">
        <v>64</v>
      </c>
      <c r="G593">
        <v>75</v>
      </c>
      <c r="H593">
        <v>4</v>
      </c>
      <c r="I593">
        <v>92</v>
      </c>
      <c r="J593">
        <v>101</v>
      </c>
      <c r="K593">
        <v>4</v>
      </c>
      <c r="L593">
        <v>121</v>
      </c>
      <c r="M593">
        <v>36</v>
      </c>
      <c r="N593">
        <v>141</v>
      </c>
      <c r="O593">
        <v>152</v>
      </c>
      <c r="P593">
        <v>1</v>
      </c>
      <c r="Q593">
        <v>172</v>
      </c>
      <c r="R593">
        <v>1</v>
      </c>
      <c r="S593">
        <v>191</v>
      </c>
      <c r="T593">
        <v>201</v>
      </c>
      <c r="U593">
        <v>1</v>
      </c>
      <c r="V593">
        <f t="shared" si="9"/>
        <v>0</v>
      </c>
    </row>
    <row r="594" spans="1:22">
      <c r="A594" s="1">
        <v>12</v>
      </c>
      <c r="B594">
        <v>24</v>
      </c>
      <c r="C594">
        <v>32</v>
      </c>
      <c r="D594">
        <v>40</v>
      </c>
      <c r="E594">
        <v>2718</v>
      </c>
      <c r="F594">
        <v>61</v>
      </c>
      <c r="G594">
        <v>73</v>
      </c>
      <c r="H594">
        <v>3</v>
      </c>
      <c r="I594">
        <v>92</v>
      </c>
      <c r="J594">
        <v>101</v>
      </c>
      <c r="K594">
        <v>4</v>
      </c>
      <c r="L594">
        <v>122</v>
      </c>
      <c r="M594">
        <v>20</v>
      </c>
      <c r="N594">
        <v>143</v>
      </c>
      <c r="O594">
        <v>151</v>
      </c>
      <c r="P594">
        <v>1</v>
      </c>
      <c r="Q594">
        <v>172</v>
      </c>
      <c r="R594">
        <v>1</v>
      </c>
      <c r="S594">
        <v>192</v>
      </c>
      <c r="T594">
        <v>201</v>
      </c>
      <c r="U594">
        <v>2</v>
      </c>
      <c r="V594">
        <f t="shared" si="9"/>
        <v>1</v>
      </c>
    </row>
    <row r="595" spans="1:22">
      <c r="A595" s="1">
        <v>11</v>
      </c>
      <c r="B595">
        <v>24</v>
      </c>
      <c r="C595">
        <v>31</v>
      </c>
      <c r="D595">
        <v>410</v>
      </c>
      <c r="E595">
        <v>1358</v>
      </c>
      <c r="F595">
        <v>65</v>
      </c>
      <c r="G595">
        <v>75</v>
      </c>
      <c r="H595">
        <v>4</v>
      </c>
      <c r="I595">
        <v>93</v>
      </c>
      <c r="J595">
        <v>101</v>
      </c>
      <c r="K595">
        <v>3</v>
      </c>
      <c r="L595">
        <v>123</v>
      </c>
      <c r="M595">
        <v>40</v>
      </c>
      <c r="N595">
        <v>142</v>
      </c>
      <c r="O595">
        <v>152</v>
      </c>
      <c r="P595">
        <v>1</v>
      </c>
      <c r="Q595">
        <v>174</v>
      </c>
      <c r="R595">
        <v>1</v>
      </c>
      <c r="S595">
        <v>192</v>
      </c>
      <c r="T595">
        <v>201</v>
      </c>
      <c r="U595">
        <v>2</v>
      </c>
      <c r="V595">
        <f t="shared" si="9"/>
        <v>1</v>
      </c>
    </row>
    <row r="596" spans="1:22">
      <c r="A596" s="1">
        <v>12</v>
      </c>
      <c r="B596">
        <v>6</v>
      </c>
      <c r="C596">
        <v>31</v>
      </c>
      <c r="D596">
        <v>40</v>
      </c>
      <c r="E596">
        <v>931</v>
      </c>
      <c r="F596">
        <v>62</v>
      </c>
      <c r="G596">
        <v>72</v>
      </c>
      <c r="H596">
        <v>1</v>
      </c>
      <c r="I596">
        <v>92</v>
      </c>
      <c r="J596">
        <v>101</v>
      </c>
      <c r="K596">
        <v>1</v>
      </c>
      <c r="L596">
        <v>122</v>
      </c>
      <c r="M596">
        <v>32</v>
      </c>
      <c r="N596">
        <v>142</v>
      </c>
      <c r="O596">
        <v>152</v>
      </c>
      <c r="P596">
        <v>1</v>
      </c>
      <c r="Q596">
        <v>172</v>
      </c>
      <c r="R596">
        <v>1</v>
      </c>
      <c r="S596">
        <v>191</v>
      </c>
      <c r="T596">
        <v>201</v>
      </c>
      <c r="U596">
        <v>2</v>
      </c>
      <c r="V596">
        <f t="shared" si="9"/>
        <v>1</v>
      </c>
    </row>
    <row r="597" spans="1:22">
      <c r="A597" s="1">
        <v>11</v>
      </c>
      <c r="B597">
        <v>24</v>
      </c>
      <c r="C597">
        <v>32</v>
      </c>
      <c r="D597">
        <v>40</v>
      </c>
      <c r="E597">
        <v>1442</v>
      </c>
      <c r="F597">
        <v>61</v>
      </c>
      <c r="G597">
        <v>74</v>
      </c>
      <c r="H597">
        <v>4</v>
      </c>
      <c r="I597">
        <v>92</v>
      </c>
      <c r="J597">
        <v>101</v>
      </c>
      <c r="K597">
        <v>4</v>
      </c>
      <c r="L597">
        <v>123</v>
      </c>
      <c r="M597">
        <v>23</v>
      </c>
      <c r="N597">
        <v>143</v>
      </c>
      <c r="O597">
        <v>151</v>
      </c>
      <c r="P597">
        <v>2</v>
      </c>
      <c r="Q597">
        <v>173</v>
      </c>
      <c r="R597">
        <v>1</v>
      </c>
      <c r="S597">
        <v>191</v>
      </c>
      <c r="T597">
        <v>201</v>
      </c>
      <c r="U597">
        <v>2</v>
      </c>
      <c r="V597">
        <f t="shared" si="9"/>
        <v>1</v>
      </c>
    </row>
    <row r="598" spans="1:22">
      <c r="A598" s="1">
        <v>12</v>
      </c>
      <c r="B598">
        <v>24</v>
      </c>
      <c r="C598">
        <v>30</v>
      </c>
      <c r="D598">
        <v>49</v>
      </c>
      <c r="E598">
        <v>4241</v>
      </c>
      <c r="F598">
        <v>61</v>
      </c>
      <c r="G598">
        <v>73</v>
      </c>
      <c r="H598">
        <v>1</v>
      </c>
      <c r="I598">
        <v>93</v>
      </c>
      <c r="J598">
        <v>101</v>
      </c>
      <c r="K598">
        <v>4</v>
      </c>
      <c r="L598">
        <v>121</v>
      </c>
      <c r="M598">
        <v>36</v>
      </c>
      <c r="N598">
        <v>143</v>
      </c>
      <c r="O598">
        <v>152</v>
      </c>
      <c r="P598">
        <v>3</v>
      </c>
      <c r="Q598">
        <v>172</v>
      </c>
      <c r="R598">
        <v>1</v>
      </c>
      <c r="S598">
        <v>192</v>
      </c>
      <c r="T598">
        <v>201</v>
      </c>
      <c r="U598">
        <v>2</v>
      </c>
      <c r="V598">
        <f t="shared" si="9"/>
        <v>1</v>
      </c>
    </row>
    <row r="599" spans="1:22">
      <c r="A599" s="1">
        <v>14</v>
      </c>
      <c r="B599">
        <v>18</v>
      </c>
      <c r="C599">
        <v>34</v>
      </c>
      <c r="D599">
        <v>40</v>
      </c>
      <c r="E599">
        <v>2775</v>
      </c>
      <c r="F599">
        <v>61</v>
      </c>
      <c r="G599">
        <v>74</v>
      </c>
      <c r="H599">
        <v>2</v>
      </c>
      <c r="I599">
        <v>93</v>
      </c>
      <c r="J599">
        <v>101</v>
      </c>
      <c r="K599">
        <v>2</v>
      </c>
      <c r="L599">
        <v>122</v>
      </c>
      <c r="M599">
        <v>31</v>
      </c>
      <c r="N599">
        <v>141</v>
      </c>
      <c r="O599">
        <v>152</v>
      </c>
      <c r="P599">
        <v>2</v>
      </c>
      <c r="Q599">
        <v>173</v>
      </c>
      <c r="R599">
        <v>1</v>
      </c>
      <c r="S599">
        <v>191</v>
      </c>
      <c r="T599">
        <v>201</v>
      </c>
      <c r="U599">
        <v>2</v>
      </c>
      <c r="V599">
        <f t="shared" si="9"/>
        <v>1</v>
      </c>
    </row>
    <row r="600" spans="1:22">
      <c r="A600" s="1">
        <v>14</v>
      </c>
      <c r="B600">
        <v>24</v>
      </c>
      <c r="C600">
        <v>33</v>
      </c>
      <c r="D600">
        <v>49</v>
      </c>
      <c r="E600">
        <v>3863</v>
      </c>
      <c r="F600">
        <v>61</v>
      </c>
      <c r="G600">
        <v>73</v>
      </c>
      <c r="H600">
        <v>1</v>
      </c>
      <c r="I600">
        <v>93</v>
      </c>
      <c r="J600">
        <v>101</v>
      </c>
      <c r="K600">
        <v>2</v>
      </c>
      <c r="L600">
        <v>124</v>
      </c>
      <c r="M600">
        <v>32</v>
      </c>
      <c r="N600">
        <v>143</v>
      </c>
      <c r="O600">
        <v>153</v>
      </c>
      <c r="P600">
        <v>1</v>
      </c>
      <c r="Q600">
        <v>173</v>
      </c>
      <c r="R600">
        <v>1</v>
      </c>
      <c r="S600">
        <v>191</v>
      </c>
      <c r="T600">
        <v>201</v>
      </c>
      <c r="U600">
        <v>1</v>
      </c>
      <c r="V600">
        <f t="shared" si="9"/>
        <v>0</v>
      </c>
    </row>
    <row r="601" spans="1:22">
      <c r="A601" s="1">
        <v>12</v>
      </c>
      <c r="B601">
        <v>7</v>
      </c>
      <c r="C601">
        <v>32</v>
      </c>
      <c r="D601">
        <v>43</v>
      </c>
      <c r="E601">
        <v>2329</v>
      </c>
      <c r="F601">
        <v>61</v>
      </c>
      <c r="G601">
        <v>72</v>
      </c>
      <c r="H601">
        <v>1</v>
      </c>
      <c r="I601">
        <v>92</v>
      </c>
      <c r="J601">
        <v>103</v>
      </c>
      <c r="K601">
        <v>1</v>
      </c>
      <c r="L601">
        <v>121</v>
      </c>
      <c r="M601">
        <v>45</v>
      </c>
      <c r="N601">
        <v>143</v>
      </c>
      <c r="O601">
        <v>152</v>
      </c>
      <c r="P601">
        <v>1</v>
      </c>
      <c r="Q601">
        <v>173</v>
      </c>
      <c r="R601">
        <v>1</v>
      </c>
      <c r="S601">
        <v>191</v>
      </c>
      <c r="T601">
        <v>201</v>
      </c>
      <c r="U601">
        <v>1</v>
      </c>
      <c r="V601">
        <f t="shared" si="9"/>
        <v>0</v>
      </c>
    </row>
    <row r="602" spans="1:22">
      <c r="A602" s="1">
        <v>12</v>
      </c>
      <c r="B602">
        <v>9</v>
      </c>
      <c r="C602">
        <v>32</v>
      </c>
      <c r="D602">
        <v>42</v>
      </c>
      <c r="E602">
        <v>918</v>
      </c>
      <c r="F602">
        <v>61</v>
      </c>
      <c r="G602">
        <v>73</v>
      </c>
      <c r="H602">
        <v>4</v>
      </c>
      <c r="I602">
        <v>92</v>
      </c>
      <c r="J602">
        <v>101</v>
      </c>
      <c r="K602">
        <v>1</v>
      </c>
      <c r="L602">
        <v>122</v>
      </c>
      <c r="M602">
        <v>30</v>
      </c>
      <c r="N602">
        <v>143</v>
      </c>
      <c r="O602">
        <v>152</v>
      </c>
      <c r="P602">
        <v>1</v>
      </c>
      <c r="Q602">
        <v>173</v>
      </c>
      <c r="R602">
        <v>1</v>
      </c>
      <c r="S602">
        <v>191</v>
      </c>
      <c r="T602">
        <v>201</v>
      </c>
      <c r="U602">
        <v>2</v>
      </c>
      <c r="V602">
        <f t="shared" si="9"/>
        <v>1</v>
      </c>
    </row>
    <row r="603" spans="1:22">
      <c r="A603" s="1">
        <v>12</v>
      </c>
      <c r="B603">
        <v>24</v>
      </c>
      <c r="C603">
        <v>31</v>
      </c>
      <c r="D603">
        <v>46</v>
      </c>
      <c r="E603">
        <v>1837</v>
      </c>
      <c r="F603">
        <v>61</v>
      </c>
      <c r="G603">
        <v>74</v>
      </c>
      <c r="H603">
        <v>4</v>
      </c>
      <c r="I603">
        <v>92</v>
      </c>
      <c r="J603">
        <v>101</v>
      </c>
      <c r="K603">
        <v>4</v>
      </c>
      <c r="L603">
        <v>124</v>
      </c>
      <c r="M603">
        <v>34</v>
      </c>
      <c r="N603">
        <v>141</v>
      </c>
      <c r="O603">
        <v>153</v>
      </c>
      <c r="P603">
        <v>1</v>
      </c>
      <c r="Q603">
        <v>172</v>
      </c>
      <c r="R603">
        <v>1</v>
      </c>
      <c r="S603">
        <v>191</v>
      </c>
      <c r="T603">
        <v>201</v>
      </c>
      <c r="U603">
        <v>2</v>
      </c>
      <c r="V603">
        <f t="shared" si="9"/>
        <v>1</v>
      </c>
    </row>
    <row r="604" spans="1:22">
      <c r="A604" s="1">
        <v>14</v>
      </c>
      <c r="B604">
        <v>36</v>
      </c>
      <c r="C604">
        <v>32</v>
      </c>
      <c r="D604">
        <v>42</v>
      </c>
      <c r="E604">
        <v>3349</v>
      </c>
      <c r="F604">
        <v>61</v>
      </c>
      <c r="G604">
        <v>73</v>
      </c>
      <c r="H604">
        <v>4</v>
      </c>
      <c r="I604">
        <v>92</v>
      </c>
      <c r="J604">
        <v>101</v>
      </c>
      <c r="K604">
        <v>2</v>
      </c>
      <c r="L604">
        <v>123</v>
      </c>
      <c r="M604">
        <v>28</v>
      </c>
      <c r="N604">
        <v>143</v>
      </c>
      <c r="O604">
        <v>152</v>
      </c>
      <c r="P604">
        <v>1</v>
      </c>
      <c r="Q604">
        <v>174</v>
      </c>
      <c r="R604">
        <v>1</v>
      </c>
      <c r="S604">
        <v>192</v>
      </c>
      <c r="T604">
        <v>201</v>
      </c>
      <c r="U604">
        <v>2</v>
      </c>
      <c r="V604">
        <f t="shared" si="9"/>
        <v>1</v>
      </c>
    </row>
    <row r="605" spans="1:22">
      <c r="A605" s="1">
        <v>13</v>
      </c>
      <c r="B605">
        <v>10</v>
      </c>
      <c r="C605">
        <v>32</v>
      </c>
      <c r="D605">
        <v>42</v>
      </c>
      <c r="E605">
        <v>1275</v>
      </c>
      <c r="F605">
        <v>61</v>
      </c>
      <c r="G605">
        <v>72</v>
      </c>
      <c r="H605">
        <v>4</v>
      </c>
      <c r="I605">
        <v>92</v>
      </c>
      <c r="J605">
        <v>101</v>
      </c>
      <c r="K605">
        <v>2</v>
      </c>
      <c r="L605">
        <v>122</v>
      </c>
      <c r="M605">
        <v>23</v>
      </c>
      <c r="N605">
        <v>143</v>
      </c>
      <c r="O605">
        <v>152</v>
      </c>
      <c r="P605">
        <v>1</v>
      </c>
      <c r="Q605">
        <v>173</v>
      </c>
      <c r="R605">
        <v>1</v>
      </c>
      <c r="S605">
        <v>191</v>
      </c>
      <c r="T605">
        <v>201</v>
      </c>
      <c r="U605">
        <v>1</v>
      </c>
      <c r="V605">
        <f t="shared" si="9"/>
        <v>0</v>
      </c>
    </row>
    <row r="606" spans="1:22">
      <c r="A606" s="1">
        <v>11</v>
      </c>
      <c r="B606">
        <v>24</v>
      </c>
      <c r="C606">
        <v>31</v>
      </c>
      <c r="D606">
        <v>42</v>
      </c>
      <c r="E606">
        <v>2828</v>
      </c>
      <c r="F606">
        <v>63</v>
      </c>
      <c r="G606">
        <v>73</v>
      </c>
      <c r="H606">
        <v>4</v>
      </c>
      <c r="I606">
        <v>93</v>
      </c>
      <c r="J606">
        <v>101</v>
      </c>
      <c r="K606">
        <v>4</v>
      </c>
      <c r="L606">
        <v>121</v>
      </c>
      <c r="M606">
        <v>22</v>
      </c>
      <c r="N606">
        <v>142</v>
      </c>
      <c r="O606">
        <v>152</v>
      </c>
      <c r="P606">
        <v>1</v>
      </c>
      <c r="Q606">
        <v>173</v>
      </c>
      <c r="R606">
        <v>1</v>
      </c>
      <c r="S606">
        <v>192</v>
      </c>
      <c r="T606">
        <v>201</v>
      </c>
      <c r="U606">
        <v>1</v>
      </c>
      <c r="V606">
        <f t="shared" si="9"/>
        <v>0</v>
      </c>
    </row>
    <row r="607" spans="1:22">
      <c r="A607" s="1">
        <v>14</v>
      </c>
      <c r="B607">
        <v>24</v>
      </c>
      <c r="C607">
        <v>34</v>
      </c>
      <c r="D607">
        <v>49</v>
      </c>
      <c r="E607">
        <v>4526</v>
      </c>
      <c r="F607">
        <v>61</v>
      </c>
      <c r="G607">
        <v>73</v>
      </c>
      <c r="H607">
        <v>3</v>
      </c>
      <c r="I607">
        <v>93</v>
      </c>
      <c r="J607">
        <v>101</v>
      </c>
      <c r="K607">
        <v>2</v>
      </c>
      <c r="L607">
        <v>121</v>
      </c>
      <c r="M607">
        <v>74</v>
      </c>
      <c r="N607">
        <v>143</v>
      </c>
      <c r="O607">
        <v>152</v>
      </c>
      <c r="P607">
        <v>1</v>
      </c>
      <c r="Q607">
        <v>174</v>
      </c>
      <c r="R607">
        <v>1</v>
      </c>
      <c r="S607">
        <v>192</v>
      </c>
      <c r="T607">
        <v>201</v>
      </c>
      <c r="U607">
        <v>1</v>
      </c>
      <c r="V607">
        <f t="shared" si="9"/>
        <v>0</v>
      </c>
    </row>
    <row r="608" spans="1:22">
      <c r="A608" s="1">
        <v>12</v>
      </c>
      <c r="B608">
        <v>36</v>
      </c>
      <c r="C608">
        <v>32</v>
      </c>
      <c r="D608">
        <v>43</v>
      </c>
      <c r="E608">
        <v>2671</v>
      </c>
      <c r="F608">
        <v>62</v>
      </c>
      <c r="G608">
        <v>73</v>
      </c>
      <c r="H608">
        <v>4</v>
      </c>
      <c r="I608">
        <v>92</v>
      </c>
      <c r="J608">
        <v>102</v>
      </c>
      <c r="K608">
        <v>4</v>
      </c>
      <c r="L608">
        <v>124</v>
      </c>
      <c r="M608">
        <v>50</v>
      </c>
      <c r="N608">
        <v>143</v>
      </c>
      <c r="O608">
        <v>153</v>
      </c>
      <c r="P608">
        <v>1</v>
      </c>
      <c r="Q608">
        <v>173</v>
      </c>
      <c r="R608">
        <v>1</v>
      </c>
      <c r="S608">
        <v>191</v>
      </c>
      <c r="T608">
        <v>201</v>
      </c>
      <c r="U608">
        <v>2</v>
      </c>
      <c r="V608">
        <f t="shared" si="9"/>
        <v>1</v>
      </c>
    </row>
    <row r="609" spans="1:22">
      <c r="A609" s="1">
        <v>14</v>
      </c>
      <c r="B609">
        <v>18</v>
      </c>
      <c r="C609">
        <v>32</v>
      </c>
      <c r="D609">
        <v>43</v>
      </c>
      <c r="E609">
        <v>2051</v>
      </c>
      <c r="F609">
        <v>61</v>
      </c>
      <c r="G609">
        <v>72</v>
      </c>
      <c r="H609">
        <v>4</v>
      </c>
      <c r="I609">
        <v>93</v>
      </c>
      <c r="J609">
        <v>101</v>
      </c>
      <c r="K609">
        <v>1</v>
      </c>
      <c r="L609">
        <v>121</v>
      </c>
      <c r="M609">
        <v>33</v>
      </c>
      <c r="N609">
        <v>143</v>
      </c>
      <c r="O609">
        <v>152</v>
      </c>
      <c r="P609">
        <v>1</v>
      </c>
      <c r="Q609">
        <v>173</v>
      </c>
      <c r="R609">
        <v>1</v>
      </c>
      <c r="S609">
        <v>191</v>
      </c>
      <c r="T609">
        <v>201</v>
      </c>
      <c r="U609">
        <v>1</v>
      </c>
      <c r="V609">
        <f t="shared" si="9"/>
        <v>0</v>
      </c>
    </row>
    <row r="610" spans="1:22">
      <c r="A610" s="1">
        <v>14</v>
      </c>
      <c r="B610">
        <v>15</v>
      </c>
      <c r="C610">
        <v>32</v>
      </c>
      <c r="D610">
        <v>41</v>
      </c>
      <c r="E610">
        <v>1300</v>
      </c>
      <c r="F610">
        <v>65</v>
      </c>
      <c r="G610">
        <v>75</v>
      </c>
      <c r="H610">
        <v>4</v>
      </c>
      <c r="I610">
        <v>93</v>
      </c>
      <c r="J610">
        <v>101</v>
      </c>
      <c r="K610">
        <v>4</v>
      </c>
      <c r="L610">
        <v>124</v>
      </c>
      <c r="M610">
        <v>45</v>
      </c>
      <c r="N610">
        <v>141</v>
      </c>
      <c r="O610">
        <v>153</v>
      </c>
      <c r="P610">
        <v>1</v>
      </c>
      <c r="Q610">
        <v>173</v>
      </c>
      <c r="R610">
        <v>2</v>
      </c>
      <c r="S610">
        <v>191</v>
      </c>
      <c r="T610">
        <v>201</v>
      </c>
      <c r="U610">
        <v>1</v>
      </c>
      <c r="V610">
        <f t="shared" si="9"/>
        <v>0</v>
      </c>
    </row>
    <row r="611" spans="1:22">
      <c r="A611" s="1">
        <v>11</v>
      </c>
      <c r="B611">
        <v>12</v>
      </c>
      <c r="C611">
        <v>32</v>
      </c>
      <c r="D611">
        <v>44</v>
      </c>
      <c r="E611">
        <v>741</v>
      </c>
      <c r="F611">
        <v>62</v>
      </c>
      <c r="G611">
        <v>71</v>
      </c>
      <c r="H611">
        <v>4</v>
      </c>
      <c r="I611">
        <v>92</v>
      </c>
      <c r="J611">
        <v>101</v>
      </c>
      <c r="K611">
        <v>3</v>
      </c>
      <c r="L611">
        <v>122</v>
      </c>
      <c r="M611">
        <v>22</v>
      </c>
      <c r="N611">
        <v>143</v>
      </c>
      <c r="O611">
        <v>152</v>
      </c>
      <c r="P611">
        <v>1</v>
      </c>
      <c r="Q611">
        <v>173</v>
      </c>
      <c r="R611">
        <v>1</v>
      </c>
      <c r="S611">
        <v>191</v>
      </c>
      <c r="T611">
        <v>201</v>
      </c>
      <c r="U611">
        <v>2</v>
      </c>
      <c r="V611">
        <f t="shared" si="9"/>
        <v>1</v>
      </c>
    </row>
    <row r="612" spans="1:22">
      <c r="A612" s="1">
        <v>13</v>
      </c>
      <c r="B612">
        <v>10</v>
      </c>
      <c r="C612">
        <v>32</v>
      </c>
      <c r="D612">
        <v>40</v>
      </c>
      <c r="E612">
        <v>1240</v>
      </c>
      <c r="F612">
        <v>62</v>
      </c>
      <c r="G612">
        <v>75</v>
      </c>
      <c r="H612">
        <v>1</v>
      </c>
      <c r="I612">
        <v>92</v>
      </c>
      <c r="J612">
        <v>101</v>
      </c>
      <c r="K612">
        <v>4</v>
      </c>
      <c r="L612">
        <v>124</v>
      </c>
      <c r="M612">
        <v>48</v>
      </c>
      <c r="N612">
        <v>143</v>
      </c>
      <c r="O612">
        <v>153</v>
      </c>
      <c r="P612">
        <v>1</v>
      </c>
      <c r="Q612">
        <v>172</v>
      </c>
      <c r="R612">
        <v>2</v>
      </c>
      <c r="S612">
        <v>191</v>
      </c>
      <c r="T612">
        <v>201</v>
      </c>
      <c r="U612">
        <v>2</v>
      </c>
      <c r="V612">
        <f t="shared" si="9"/>
        <v>1</v>
      </c>
    </row>
    <row r="613" spans="1:22">
      <c r="A613" s="1">
        <v>11</v>
      </c>
      <c r="B613">
        <v>21</v>
      </c>
      <c r="C613">
        <v>32</v>
      </c>
      <c r="D613">
        <v>43</v>
      </c>
      <c r="E613">
        <v>3357</v>
      </c>
      <c r="F613">
        <v>64</v>
      </c>
      <c r="G613">
        <v>72</v>
      </c>
      <c r="H613">
        <v>4</v>
      </c>
      <c r="I613">
        <v>92</v>
      </c>
      <c r="J613">
        <v>101</v>
      </c>
      <c r="K613">
        <v>2</v>
      </c>
      <c r="L613">
        <v>123</v>
      </c>
      <c r="M613">
        <v>29</v>
      </c>
      <c r="N613">
        <v>141</v>
      </c>
      <c r="O613">
        <v>152</v>
      </c>
      <c r="P613">
        <v>1</v>
      </c>
      <c r="Q613">
        <v>173</v>
      </c>
      <c r="R613">
        <v>1</v>
      </c>
      <c r="S613">
        <v>191</v>
      </c>
      <c r="T613">
        <v>201</v>
      </c>
      <c r="U613">
        <v>1</v>
      </c>
      <c r="V613">
        <f t="shared" si="9"/>
        <v>0</v>
      </c>
    </row>
    <row r="614" spans="1:22">
      <c r="A614" s="1">
        <v>11</v>
      </c>
      <c r="B614">
        <v>24</v>
      </c>
      <c r="C614">
        <v>31</v>
      </c>
      <c r="D614">
        <v>41</v>
      </c>
      <c r="E614">
        <v>3632</v>
      </c>
      <c r="F614">
        <v>61</v>
      </c>
      <c r="G614">
        <v>73</v>
      </c>
      <c r="H614">
        <v>1</v>
      </c>
      <c r="I614">
        <v>92</v>
      </c>
      <c r="J614">
        <v>103</v>
      </c>
      <c r="K614">
        <v>4</v>
      </c>
      <c r="L614">
        <v>123</v>
      </c>
      <c r="M614">
        <v>22</v>
      </c>
      <c r="N614">
        <v>141</v>
      </c>
      <c r="O614">
        <v>151</v>
      </c>
      <c r="P614">
        <v>1</v>
      </c>
      <c r="Q614">
        <v>173</v>
      </c>
      <c r="R614">
        <v>1</v>
      </c>
      <c r="S614">
        <v>191</v>
      </c>
      <c r="T614">
        <v>202</v>
      </c>
      <c r="U614">
        <v>1</v>
      </c>
      <c r="V614">
        <f t="shared" si="9"/>
        <v>0</v>
      </c>
    </row>
    <row r="615" spans="1:22">
      <c r="A615" s="1">
        <v>14</v>
      </c>
      <c r="B615">
        <v>18</v>
      </c>
      <c r="C615">
        <v>33</v>
      </c>
      <c r="D615">
        <v>42</v>
      </c>
      <c r="E615">
        <v>1808</v>
      </c>
      <c r="F615">
        <v>61</v>
      </c>
      <c r="G615">
        <v>74</v>
      </c>
      <c r="H615">
        <v>4</v>
      </c>
      <c r="I615">
        <v>92</v>
      </c>
      <c r="J615">
        <v>101</v>
      </c>
      <c r="K615">
        <v>1</v>
      </c>
      <c r="L615">
        <v>121</v>
      </c>
      <c r="M615">
        <v>22</v>
      </c>
      <c r="N615">
        <v>143</v>
      </c>
      <c r="O615">
        <v>152</v>
      </c>
      <c r="P615">
        <v>1</v>
      </c>
      <c r="Q615">
        <v>173</v>
      </c>
      <c r="R615">
        <v>1</v>
      </c>
      <c r="S615">
        <v>191</v>
      </c>
      <c r="T615">
        <v>201</v>
      </c>
      <c r="U615">
        <v>2</v>
      </c>
      <c r="V615">
        <f t="shared" si="9"/>
        <v>1</v>
      </c>
    </row>
    <row r="616" spans="1:22">
      <c r="A616" s="1">
        <v>12</v>
      </c>
      <c r="B616">
        <v>48</v>
      </c>
      <c r="C616">
        <v>30</v>
      </c>
      <c r="D616">
        <v>49</v>
      </c>
      <c r="E616">
        <v>12204</v>
      </c>
      <c r="F616">
        <v>65</v>
      </c>
      <c r="G616">
        <v>73</v>
      </c>
      <c r="H616">
        <v>2</v>
      </c>
      <c r="I616">
        <v>93</v>
      </c>
      <c r="J616">
        <v>101</v>
      </c>
      <c r="K616">
        <v>2</v>
      </c>
      <c r="L616">
        <v>123</v>
      </c>
      <c r="M616">
        <v>48</v>
      </c>
      <c r="N616">
        <v>141</v>
      </c>
      <c r="O616">
        <v>152</v>
      </c>
      <c r="P616">
        <v>1</v>
      </c>
      <c r="Q616">
        <v>174</v>
      </c>
      <c r="R616">
        <v>1</v>
      </c>
      <c r="S616">
        <v>192</v>
      </c>
      <c r="T616">
        <v>201</v>
      </c>
      <c r="U616">
        <v>1</v>
      </c>
      <c r="V616">
        <f t="shared" si="9"/>
        <v>0</v>
      </c>
    </row>
    <row r="617" spans="1:22">
      <c r="A617" s="1">
        <v>12</v>
      </c>
      <c r="B617">
        <v>60</v>
      </c>
      <c r="C617">
        <v>33</v>
      </c>
      <c r="D617">
        <v>43</v>
      </c>
      <c r="E617">
        <v>9157</v>
      </c>
      <c r="F617">
        <v>65</v>
      </c>
      <c r="G617">
        <v>73</v>
      </c>
      <c r="H617">
        <v>2</v>
      </c>
      <c r="I617">
        <v>93</v>
      </c>
      <c r="J617">
        <v>101</v>
      </c>
      <c r="K617">
        <v>2</v>
      </c>
      <c r="L617">
        <v>124</v>
      </c>
      <c r="M617">
        <v>27</v>
      </c>
      <c r="N617">
        <v>143</v>
      </c>
      <c r="O617">
        <v>153</v>
      </c>
      <c r="P617">
        <v>1</v>
      </c>
      <c r="Q617">
        <v>174</v>
      </c>
      <c r="R617">
        <v>1</v>
      </c>
      <c r="S617">
        <v>191</v>
      </c>
      <c r="T617">
        <v>201</v>
      </c>
      <c r="U617">
        <v>1</v>
      </c>
      <c r="V617">
        <f t="shared" si="9"/>
        <v>0</v>
      </c>
    </row>
    <row r="618" spans="1:22">
      <c r="A618" s="1">
        <v>11</v>
      </c>
      <c r="B618">
        <v>6</v>
      </c>
      <c r="C618">
        <v>34</v>
      </c>
      <c r="D618">
        <v>40</v>
      </c>
      <c r="E618">
        <v>3676</v>
      </c>
      <c r="F618">
        <v>61</v>
      </c>
      <c r="G618">
        <v>73</v>
      </c>
      <c r="H618">
        <v>1</v>
      </c>
      <c r="I618">
        <v>93</v>
      </c>
      <c r="J618">
        <v>101</v>
      </c>
      <c r="K618">
        <v>3</v>
      </c>
      <c r="L618">
        <v>121</v>
      </c>
      <c r="M618">
        <v>37</v>
      </c>
      <c r="N618">
        <v>143</v>
      </c>
      <c r="O618">
        <v>151</v>
      </c>
      <c r="P618">
        <v>3</v>
      </c>
      <c r="Q618">
        <v>173</v>
      </c>
      <c r="R618">
        <v>2</v>
      </c>
      <c r="S618">
        <v>191</v>
      </c>
      <c r="T618">
        <v>201</v>
      </c>
      <c r="U618">
        <v>1</v>
      </c>
      <c r="V618">
        <f t="shared" si="9"/>
        <v>0</v>
      </c>
    </row>
    <row r="619" spans="1:22">
      <c r="A619" s="1">
        <v>12</v>
      </c>
      <c r="B619">
        <v>30</v>
      </c>
      <c r="C619">
        <v>32</v>
      </c>
      <c r="D619">
        <v>42</v>
      </c>
      <c r="E619">
        <v>3441</v>
      </c>
      <c r="F619">
        <v>62</v>
      </c>
      <c r="G619">
        <v>73</v>
      </c>
      <c r="H619">
        <v>2</v>
      </c>
      <c r="I619">
        <v>92</v>
      </c>
      <c r="J619">
        <v>102</v>
      </c>
      <c r="K619">
        <v>4</v>
      </c>
      <c r="L619">
        <v>123</v>
      </c>
      <c r="M619">
        <v>21</v>
      </c>
      <c r="N619">
        <v>143</v>
      </c>
      <c r="O619">
        <v>151</v>
      </c>
      <c r="P619">
        <v>1</v>
      </c>
      <c r="Q619">
        <v>173</v>
      </c>
      <c r="R619">
        <v>1</v>
      </c>
      <c r="S619">
        <v>191</v>
      </c>
      <c r="T619">
        <v>201</v>
      </c>
      <c r="U619">
        <v>2</v>
      </c>
      <c r="V619">
        <f t="shared" si="9"/>
        <v>1</v>
      </c>
    </row>
    <row r="620" spans="1:22">
      <c r="A620" s="1">
        <v>14</v>
      </c>
      <c r="B620">
        <v>12</v>
      </c>
      <c r="C620">
        <v>32</v>
      </c>
      <c r="D620">
        <v>40</v>
      </c>
      <c r="E620">
        <v>640</v>
      </c>
      <c r="F620">
        <v>61</v>
      </c>
      <c r="G620">
        <v>73</v>
      </c>
      <c r="H620">
        <v>4</v>
      </c>
      <c r="I620">
        <v>91</v>
      </c>
      <c r="J620">
        <v>101</v>
      </c>
      <c r="K620">
        <v>2</v>
      </c>
      <c r="L620">
        <v>121</v>
      </c>
      <c r="M620">
        <v>49</v>
      </c>
      <c r="N620">
        <v>143</v>
      </c>
      <c r="O620">
        <v>152</v>
      </c>
      <c r="P620">
        <v>1</v>
      </c>
      <c r="Q620">
        <v>172</v>
      </c>
      <c r="R620">
        <v>1</v>
      </c>
      <c r="S620">
        <v>191</v>
      </c>
      <c r="T620">
        <v>201</v>
      </c>
      <c r="U620">
        <v>1</v>
      </c>
      <c r="V620">
        <f t="shared" si="9"/>
        <v>0</v>
      </c>
    </row>
    <row r="621" spans="1:22">
      <c r="A621" s="1">
        <v>12</v>
      </c>
      <c r="B621">
        <v>21</v>
      </c>
      <c r="C621">
        <v>34</v>
      </c>
      <c r="D621">
        <v>49</v>
      </c>
      <c r="E621">
        <v>3652</v>
      </c>
      <c r="F621">
        <v>61</v>
      </c>
      <c r="G621">
        <v>74</v>
      </c>
      <c r="H621">
        <v>2</v>
      </c>
      <c r="I621">
        <v>93</v>
      </c>
      <c r="J621">
        <v>101</v>
      </c>
      <c r="K621">
        <v>3</v>
      </c>
      <c r="L621">
        <v>122</v>
      </c>
      <c r="M621">
        <v>27</v>
      </c>
      <c r="N621">
        <v>143</v>
      </c>
      <c r="O621">
        <v>152</v>
      </c>
      <c r="P621">
        <v>2</v>
      </c>
      <c r="Q621">
        <v>173</v>
      </c>
      <c r="R621">
        <v>1</v>
      </c>
      <c r="S621">
        <v>191</v>
      </c>
      <c r="T621">
        <v>201</v>
      </c>
      <c r="U621">
        <v>1</v>
      </c>
      <c r="V621">
        <f t="shared" si="9"/>
        <v>0</v>
      </c>
    </row>
    <row r="622" spans="1:22">
      <c r="A622" s="1">
        <v>14</v>
      </c>
      <c r="B622">
        <v>18</v>
      </c>
      <c r="C622">
        <v>34</v>
      </c>
      <c r="D622">
        <v>40</v>
      </c>
      <c r="E622">
        <v>1530</v>
      </c>
      <c r="F622">
        <v>61</v>
      </c>
      <c r="G622">
        <v>73</v>
      </c>
      <c r="H622">
        <v>3</v>
      </c>
      <c r="I622">
        <v>93</v>
      </c>
      <c r="J622">
        <v>101</v>
      </c>
      <c r="K622">
        <v>2</v>
      </c>
      <c r="L622">
        <v>122</v>
      </c>
      <c r="M622">
        <v>32</v>
      </c>
      <c r="N622">
        <v>141</v>
      </c>
      <c r="O622">
        <v>152</v>
      </c>
      <c r="P622">
        <v>2</v>
      </c>
      <c r="Q622">
        <v>173</v>
      </c>
      <c r="R622">
        <v>1</v>
      </c>
      <c r="S622">
        <v>191</v>
      </c>
      <c r="T622">
        <v>201</v>
      </c>
      <c r="U622">
        <v>2</v>
      </c>
      <c r="V622">
        <f t="shared" si="9"/>
        <v>1</v>
      </c>
    </row>
    <row r="623" spans="1:22">
      <c r="A623" s="1">
        <v>14</v>
      </c>
      <c r="B623">
        <v>48</v>
      </c>
      <c r="C623">
        <v>32</v>
      </c>
      <c r="D623">
        <v>49</v>
      </c>
      <c r="E623">
        <v>3914</v>
      </c>
      <c r="F623">
        <v>65</v>
      </c>
      <c r="G623">
        <v>73</v>
      </c>
      <c r="H623">
        <v>4</v>
      </c>
      <c r="I623">
        <v>91</v>
      </c>
      <c r="J623">
        <v>101</v>
      </c>
      <c r="K623">
        <v>2</v>
      </c>
      <c r="L623">
        <v>121</v>
      </c>
      <c r="M623">
        <v>38</v>
      </c>
      <c r="N623">
        <v>141</v>
      </c>
      <c r="O623">
        <v>152</v>
      </c>
      <c r="P623">
        <v>1</v>
      </c>
      <c r="Q623">
        <v>173</v>
      </c>
      <c r="R623">
        <v>1</v>
      </c>
      <c r="S623">
        <v>191</v>
      </c>
      <c r="T623">
        <v>201</v>
      </c>
      <c r="U623">
        <v>2</v>
      </c>
      <c r="V623">
        <f t="shared" si="9"/>
        <v>1</v>
      </c>
    </row>
    <row r="624" spans="1:22">
      <c r="A624" s="1">
        <v>11</v>
      </c>
      <c r="B624">
        <v>12</v>
      </c>
      <c r="C624">
        <v>32</v>
      </c>
      <c r="D624">
        <v>42</v>
      </c>
      <c r="E624">
        <v>1858</v>
      </c>
      <c r="F624">
        <v>61</v>
      </c>
      <c r="G624">
        <v>72</v>
      </c>
      <c r="H624">
        <v>4</v>
      </c>
      <c r="I624">
        <v>92</v>
      </c>
      <c r="J624">
        <v>101</v>
      </c>
      <c r="K624">
        <v>1</v>
      </c>
      <c r="L624">
        <v>123</v>
      </c>
      <c r="M624">
        <v>22</v>
      </c>
      <c r="N624">
        <v>143</v>
      </c>
      <c r="O624">
        <v>151</v>
      </c>
      <c r="P624">
        <v>1</v>
      </c>
      <c r="Q624">
        <v>173</v>
      </c>
      <c r="R624">
        <v>1</v>
      </c>
      <c r="S624">
        <v>191</v>
      </c>
      <c r="T624">
        <v>201</v>
      </c>
      <c r="U624">
        <v>1</v>
      </c>
      <c r="V624">
        <f t="shared" si="9"/>
        <v>0</v>
      </c>
    </row>
    <row r="625" spans="1:22">
      <c r="A625" s="1">
        <v>11</v>
      </c>
      <c r="B625">
        <v>18</v>
      </c>
      <c r="C625">
        <v>32</v>
      </c>
      <c r="D625">
        <v>43</v>
      </c>
      <c r="E625">
        <v>2600</v>
      </c>
      <c r="F625">
        <v>61</v>
      </c>
      <c r="G625">
        <v>73</v>
      </c>
      <c r="H625">
        <v>4</v>
      </c>
      <c r="I625">
        <v>93</v>
      </c>
      <c r="J625">
        <v>101</v>
      </c>
      <c r="K625">
        <v>4</v>
      </c>
      <c r="L625">
        <v>124</v>
      </c>
      <c r="M625">
        <v>65</v>
      </c>
      <c r="N625">
        <v>143</v>
      </c>
      <c r="O625">
        <v>153</v>
      </c>
      <c r="P625">
        <v>2</v>
      </c>
      <c r="Q625">
        <v>173</v>
      </c>
      <c r="R625">
        <v>1</v>
      </c>
      <c r="S625">
        <v>191</v>
      </c>
      <c r="T625">
        <v>201</v>
      </c>
      <c r="U625">
        <v>2</v>
      </c>
      <c r="V625">
        <f t="shared" si="9"/>
        <v>1</v>
      </c>
    </row>
    <row r="626" spans="1:22">
      <c r="A626" s="1">
        <v>14</v>
      </c>
      <c r="B626">
        <v>15</v>
      </c>
      <c r="C626">
        <v>32</v>
      </c>
      <c r="D626">
        <v>43</v>
      </c>
      <c r="E626">
        <v>1979</v>
      </c>
      <c r="F626">
        <v>65</v>
      </c>
      <c r="G626">
        <v>75</v>
      </c>
      <c r="H626">
        <v>4</v>
      </c>
      <c r="I626">
        <v>93</v>
      </c>
      <c r="J626">
        <v>101</v>
      </c>
      <c r="K626">
        <v>2</v>
      </c>
      <c r="L626">
        <v>123</v>
      </c>
      <c r="M626">
        <v>35</v>
      </c>
      <c r="N626">
        <v>143</v>
      </c>
      <c r="O626">
        <v>152</v>
      </c>
      <c r="P626">
        <v>1</v>
      </c>
      <c r="Q626">
        <v>173</v>
      </c>
      <c r="R626">
        <v>1</v>
      </c>
      <c r="S626">
        <v>191</v>
      </c>
      <c r="T626">
        <v>201</v>
      </c>
      <c r="U626">
        <v>1</v>
      </c>
      <c r="V626">
        <f t="shared" si="9"/>
        <v>0</v>
      </c>
    </row>
    <row r="627" spans="1:22">
      <c r="A627" s="1">
        <v>13</v>
      </c>
      <c r="B627">
        <v>6</v>
      </c>
      <c r="C627">
        <v>32</v>
      </c>
      <c r="D627">
        <v>42</v>
      </c>
      <c r="E627">
        <v>2116</v>
      </c>
      <c r="F627">
        <v>61</v>
      </c>
      <c r="G627">
        <v>73</v>
      </c>
      <c r="H627">
        <v>2</v>
      </c>
      <c r="I627">
        <v>93</v>
      </c>
      <c r="J627">
        <v>101</v>
      </c>
      <c r="K627">
        <v>2</v>
      </c>
      <c r="L627">
        <v>121</v>
      </c>
      <c r="M627">
        <v>41</v>
      </c>
      <c r="N627">
        <v>143</v>
      </c>
      <c r="O627">
        <v>152</v>
      </c>
      <c r="P627">
        <v>1</v>
      </c>
      <c r="Q627">
        <v>173</v>
      </c>
      <c r="R627">
        <v>1</v>
      </c>
      <c r="S627">
        <v>192</v>
      </c>
      <c r="T627">
        <v>201</v>
      </c>
      <c r="U627">
        <v>1</v>
      </c>
      <c r="V627">
        <f t="shared" si="9"/>
        <v>0</v>
      </c>
    </row>
    <row r="628" spans="1:22">
      <c r="A628" s="1">
        <v>12</v>
      </c>
      <c r="B628">
        <v>9</v>
      </c>
      <c r="C628">
        <v>31</v>
      </c>
      <c r="D628">
        <v>40</v>
      </c>
      <c r="E628">
        <v>1437</v>
      </c>
      <c r="F628">
        <v>62</v>
      </c>
      <c r="G628">
        <v>74</v>
      </c>
      <c r="H628">
        <v>2</v>
      </c>
      <c r="I628">
        <v>93</v>
      </c>
      <c r="J628">
        <v>101</v>
      </c>
      <c r="K628">
        <v>3</v>
      </c>
      <c r="L628">
        <v>124</v>
      </c>
      <c r="M628">
        <v>29</v>
      </c>
      <c r="N628">
        <v>143</v>
      </c>
      <c r="O628">
        <v>152</v>
      </c>
      <c r="P628">
        <v>1</v>
      </c>
      <c r="Q628">
        <v>173</v>
      </c>
      <c r="R628">
        <v>1</v>
      </c>
      <c r="S628">
        <v>191</v>
      </c>
      <c r="T628">
        <v>201</v>
      </c>
      <c r="U628">
        <v>2</v>
      </c>
      <c r="V628">
        <f t="shared" si="9"/>
        <v>1</v>
      </c>
    </row>
    <row r="629" spans="1:22">
      <c r="A629" s="1">
        <v>14</v>
      </c>
      <c r="B629">
        <v>42</v>
      </c>
      <c r="C629">
        <v>34</v>
      </c>
      <c r="D629">
        <v>42</v>
      </c>
      <c r="E629">
        <v>4042</v>
      </c>
      <c r="F629">
        <v>63</v>
      </c>
      <c r="G629">
        <v>73</v>
      </c>
      <c r="H629">
        <v>4</v>
      </c>
      <c r="I629">
        <v>93</v>
      </c>
      <c r="J629">
        <v>101</v>
      </c>
      <c r="K629">
        <v>4</v>
      </c>
      <c r="L629">
        <v>121</v>
      </c>
      <c r="M629">
        <v>36</v>
      </c>
      <c r="N629">
        <v>143</v>
      </c>
      <c r="O629">
        <v>152</v>
      </c>
      <c r="P629">
        <v>2</v>
      </c>
      <c r="Q629">
        <v>173</v>
      </c>
      <c r="R629">
        <v>1</v>
      </c>
      <c r="S629">
        <v>192</v>
      </c>
      <c r="T629">
        <v>201</v>
      </c>
      <c r="U629">
        <v>1</v>
      </c>
      <c r="V629">
        <f t="shared" si="9"/>
        <v>0</v>
      </c>
    </row>
    <row r="630" spans="1:22">
      <c r="A630" s="1">
        <v>14</v>
      </c>
      <c r="B630">
        <v>9</v>
      </c>
      <c r="C630">
        <v>32</v>
      </c>
      <c r="D630">
        <v>46</v>
      </c>
      <c r="E630">
        <v>3832</v>
      </c>
      <c r="F630">
        <v>65</v>
      </c>
      <c r="G630">
        <v>75</v>
      </c>
      <c r="H630">
        <v>1</v>
      </c>
      <c r="I630">
        <v>93</v>
      </c>
      <c r="J630">
        <v>101</v>
      </c>
      <c r="K630">
        <v>4</v>
      </c>
      <c r="L630">
        <v>121</v>
      </c>
      <c r="M630">
        <v>64</v>
      </c>
      <c r="N630">
        <v>143</v>
      </c>
      <c r="O630">
        <v>152</v>
      </c>
      <c r="P630">
        <v>1</v>
      </c>
      <c r="Q630">
        <v>172</v>
      </c>
      <c r="R630">
        <v>1</v>
      </c>
      <c r="S630">
        <v>191</v>
      </c>
      <c r="T630">
        <v>201</v>
      </c>
      <c r="U630">
        <v>1</v>
      </c>
      <c r="V630">
        <f t="shared" si="9"/>
        <v>0</v>
      </c>
    </row>
    <row r="631" spans="1:22">
      <c r="A631" s="1">
        <v>11</v>
      </c>
      <c r="B631">
        <v>24</v>
      </c>
      <c r="C631">
        <v>32</v>
      </c>
      <c r="D631">
        <v>43</v>
      </c>
      <c r="E631">
        <v>3660</v>
      </c>
      <c r="F631">
        <v>61</v>
      </c>
      <c r="G631">
        <v>73</v>
      </c>
      <c r="H631">
        <v>2</v>
      </c>
      <c r="I631">
        <v>92</v>
      </c>
      <c r="J631">
        <v>101</v>
      </c>
      <c r="K631">
        <v>4</v>
      </c>
      <c r="L631">
        <v>123</v>
      </c>
      <c r="M631">
        <v>28</v>
      </c>
      <c r="N631">
        <v>143</v>
      </c>
      <c r="O631">
        <v>152</v>
      </c>
      <c r="P631">
        <v>1</v>
      </c>
      <c r="Q631">
        <v>173</v>
      </c>
      <c r="R631">
        <v>1</v>
      </c>
      <c r="S631">
        <v>191</v>
      </c>
      <c r="T631">
        <v>201</v>
      </c>
      <c r="U631">
        <v>1</v>
      </c>
      <c r="V631">
        <f t="shared" si="9"/>
        <v>0</v>
      </c>
    </row>
    <row r="632" spans="1:22">
      <c r="A632" s="1">
        <v>11</v>
      </c>
      <c r="B632">
        <v>18</v>
      </c>
      <c r="C632">
        <v>31</v>
      </c>
      <c r="D632">
        <v>42</v>
      </c>
      <c r="E632">
        <v>1553</v>
      </c>
      <c r="F632">
        <v>61</v>
      </c>
      <c r="G632">
        <v>73</v>
      </c>
      <c r="H632">
        <v>4</v>
      </c>
      <c r="I632">
        <v>93</v>
      </c>
      <c r="J632">
        <v>101</v>
      </c>
      <c r="K632">
        <v>3</v>
      </c>
      <c r="L632">
        <v>123</v>
      </c>
      <c r="M632">
        <v>44</v>
      </c>
      <c r="N632">
        <v>141</v>
      </c>
      <c r="O632">
        <v>152</v>
      </c>
      <c r="P632">
        <v>1</v>
      </c>
      <c r="Q632">
        <v>173</v>
      </c>
      <c r="R632">
        <v>1</v>
      </c>
      <c r="S632">
        <v>191</v>
      </c>
      <c r="T632">
        <v>201</v>
      </c>
      <c r="U632">
        <v>2</v>
      </c>
      <c r="V632">
        <f t="shared" si="9"/>
        <v>1</v>
      </c>
    </row>
    <row r="633" spans="1:22">
      <c r="A633" s="1">
        <v>12</v>
      </c>
      <c r="B633">
        <v>15</v>
      </c>
      <c r="C633">
        <v>32</v>
      </c>
      <c r="D633">
        <v>43</v>
      </c>
      <c r="E633">
        <v>1444</v>
      </c>
      <c r="F633">
        <v>65</v>
      </c>
      <c r="G633">
        <v>72</v>
      </c>
      <c r="H633">
        <v>4</v>
      </c>
      <c r="I633">
        <v>93</v>
      </c>
      <c r="J633">
        <v>101</v>
      </c>
      <c r="K633">
        <v>1</v>
      </c>
      <c r="L633">
        <v>122</v>
      </c>
      <c r="M633">
        <v>23</v>
      </c>
      <c r="N633">
        <v>143</v>
      </c>
      <c r="O633">
        <v>152</v>
      </c>
      <c r="P633">
        <v>1</v>
      </c>
      <c r="Q633">
        <v>173</v>
      </c>
      <c r="R633">
        <v>1</v>
      </c>
      <c r="S633">
        <v>191</v>
      </c>
      <c r="T633">
        <v>201</v>
      </c>
      <c r="U633">
        <v>1</v>
      </c>
      <c r="V633">
        <f t="shared" si="9"/>
        <v>0</v>
      </c>
    </row>
    <row r="634" spans="1:22">
      <c r="A634" s="1">
        <v>14</v>
      </c>
      <c r="B634">
        <v>9</v>
      </c>
      <c r="C634">
        <v>32</v>
      </c>
      <c r="D634">
        <v>42</v>
      </c>
      <c r="E634">
        <v>1980</v>
      </c>
      <c r="F634">
        <v>61</v>
      </c>
      <c r="G634">
        <v>72</v>
      </c>
      <c r="H634">
        <v>2</v>
      </c>
      <c r="I634">
        <v>92</v>
      </c>
      <c r="J634">
        <v>102</v>
      </c>
      <c r="K634">
        <v>2</v>
      </c>
      <c r="L634">
        <v>123</v>
      </c>
      <c r="M634">
        <v>19</v>
      </c>
      <c r="N634">
        <v>143</v>
      </c>
      <c r="O634">
        <v>151</v>
      </c>
      <c r="P634">
        <v>2</v>
      </c>
      <c r="Q634">
        <v>173</v>
      </c>
      <c r="R634">
        <v>1</v>
      </c>
      <c r="S634">
        <v>191</v>
      </c>
      <c r="T634">
        <v>201</v>
      </c>
      <c r="U634">
        <v>2</v>
      </c>
      <c r="V634">
        <f t="shared" si="9"/>
        <v>1</v>
      </c>
    </row>
    <row r="635" spans="1:22">
      <c r="A635" s="1">
        <v>12</v>
      </c>
      <c r="B635">
        <v>24</v>
      </c>
      <c r="C635">
        <v>32</v>
      </c>
      <c r="D635">
        <v>40</v>
      </c>
      <c r="E635">
        <v>1355</v>
      </c>
      <c r="F635">
        <v>61</v>
      </c>
      <c r="G635">
        <v>72</v>
      </c>
      <c r="H635">
        <v>3</v>
      </c>
      <c r="I635">
        <v>92</v>
      </c>
      <c r="J635">
        <v>101</v>
      </c>
      <c r="K635">
        <v>4</v>
      </c>
      <c r="L635">
        <v>123</v>
      </c>
      <c r="M635">
        <v>25</v>
      </c>
      <c r="N635">
        <v>143</v>
      </c>
      <c r="O635">
        <v>152</v>
      </c>
      <c r="P635">
        <v>1</v>
      </c>
      <c r="Q635">
        <v>172</v>
      </c>
      <c r="R635">
        <v>1</v>
      </c>
      <c r="S635">
        <v>192</v>
      </c>
      <c r="T635">
        <v>201</v>
      </c>
      <c r="U635">
        <v>2</v>
      </c>
      <c r="V635">
        <f t="shared" si="9"/>
        <v>1</v>
      </c>
    </row>
    <row r="636" spans="1:22">
      <c r="A636" s="1">
        <v>14</v>
      </c>
      <c r="B636">
        <v>12</v>
      </c>
      <c r="C636">
        <v>32</v>
      </c>
      <c r="D636">
        <v>46</v>
      </c>
      <c r="E636">
        <v>1393</v>
      </c>
      <c r="F636">
        <v>61</v>
      </c>
      <c r="G636">
        <v>75</v>
      </c>
      <c r="H636">
        <v>4</v>
      </c>
      <c r="I636">
        <v>93</v>
      </c>
      <c r="J636">
        <v>101</v>
      </c>
      <c r="K636">
        <v>4</v>
      </c>
      <c r="L636">
        <v>122</v>
      </c>
      <c r="M636">
        <v>47</v>
      </c>
      <c r="N636">
        <v>141</v>
      </c>
      <c r="O636">
        <v>152</v>
      </c>
      <c r="P636">
        <v>3</v>
      </c>
      <c r="Q636">
        <v>173</v>
      </c>
      <c r="R636">
        <v>2</v>
      </c>
      <c r="S636">
        <v>192</v>
      </c>
      <c r="T636">
        <v>201</v>
      </c>
      <c r="U636">
        <v>1</v>
      </c>
      <c r="V636">
        <f t="shared" si="9"/>
        <v>0</v>
      </c>
    </row>
    <row r="637" spans="1:22">
      <c r="A637" s="1">
        <v>14</v>
      </c>
      <c r="B637">
        <v>24</v>
      </c>
      <c r="C637">
        <v>32</v>
      </c>
      <c r="D637">
        <v>43</v>
      </c>
      <c r="E637">
        <v>1376</v>
      </c>
      <c r="F637">
        <v>63</v>
      </c>
      <c r="G637">
        <v>74</v>
      </c>
      <c r="H637">
        <v>4</v>
      </c>
      <c r="I637">
        <v>92</v>
      </c>
      <c r="J637">
        <v>101</v>
      </c>
      <c r="K637">
        <v>1</v>
      </c>
      <c r="L637">
        <v>123</v>
      </c>
      <c r="M637">
        <v>28</v>
      </c>
      <c r="N637">
        <v>143</v>
      </c>
      <c r="O637">
        <v>152</v>
      </c>
      <c r="P637">
        <v>1</v>
      </c>
      <c r="Q637">
        <v>173</v>
      </c>
      <c r="R637">
        <v>1</v>
      </c>
      <c r="S637">
        <v>191</v>
      </c>
      <c r="T637">
        <v>201</v>
      </c>
      <c r="U637">
        <v>1</v>
      </c>
      <c r="V637">
        <f t="shared" si="9"/>
        <v>0</v>
      </c>
    </row>
    <row r="638" spans="1:22">
      <c r="A638" s="1">
        <v>14</v>
      </c>
      <c r="B638">
        <v>60</v>
      </c>
      <c r="C638">
        <v>33</v>
      </c>
      <c r="D638">
        <v>43</v>
      </c>
      <c r="E638">
        <v>15653</v>
      </c>
      <c r="F638">
        <v>61</v>
      </c>
      <c r="G638">
        <v>74</v>
      </c>
      <c r="H638">
        <v>2</v>
      </c>
      <c r="I638">
        <v>93</v>
      </c>
      <c r="J638">
        <v>101</v>
      </c>
      <c r="K638">
        <v>4</v>
      </c>
      <c r="L638">
        <v>123</v>
      </c>
      <c r="M638">
        <v>21</v>
      </c>
      <c r="N638">
        <v>143</v>
      </c>
      <c r="O638">
        <v>152</v>
      </c>
      <c r="P638">
        <v>2</v>
      </c>
      <c r="Q638">
        <v>173</v>
      </c>
      <c r="R638">
        <v>1</v>
      </c>
      <c r="S638">
        <v>192</v>
      </c>
      <c r="T638">
        <v>201</v>
      </c>
      <c r="U638">
        <v>1</v>
      </c>
      <c r="V638">
        <f t="shared" si="9"/>
        <v>0</v>
      </c>
    </row>
    <row r="639" spans="1:22">
      <c r="A639" s="1">
        <v>14</v>
      </c>
      <c r="B639">
        <v>12</v>
      </c>
      <c r="C639">
        <v>32</v>
      </c>
      <c r="D639">
        <v>43</v>
      </c>
      <c r="E639">
        <v>1493</v>
      </c>
      <c r="F639">
        <v>61</v>
      </c>
      <c r="G639">
        <v>72</v>
      </c>
      <c r="H639">
        <v>4</v>
      </c>
      <c r="I639">
        <v>92</v>
      </c>
      <c r="J639">
        <v>101</v>
      </c>
      <c r="K639">
        <v>3</v>
      </c>
      <c r="L639">
        <v>123</v>
      </c>
      <c r="M639">
        <v>34</v>
      </c>
      <c r="N639">
        <v>143</v>
      </c>
      <c r="O639">
        <v>152</v>
      </c>
      <c r="P639">
        <v>1</v>
      </c>
      <c r="Q639">
        <v>173</v>
      </c>
      <c r="R639">
        <v>2</v>
      </c>
      <c r="S639">
        <v>191</v>
      </c>
      <c r="T639">
        <v>201</v>
      </c>
      <c r="U639">
        <v>1</v>
      </c>
      <c r="V639">
        <f t="shared" si="9"/>
        <v>0</v>
      </c>
    </row>
    <row r="640" spans="1:22">
      <c r="A640" s="1">
        <v>11</v>
      </c>
      <c r="B640">
        <v>42</v>
      </c>
      <c r="C640">
        <v>33</v>
      </c>
      <c r="D640">
        <v>43</v>
      </c>
      <c r="E640">
        <v>4370</v>
      </c>
      <c r="F640">
        <v>61</v>
      </c>
      <c r="G640">
        <v>74</v>
      </c>
      <c r="H640">
        <v>3</v>
      </c>
      <c r="I640">
        <v>93</v>
      </c>
      <c r="J640">
        <v>101</v>
      </c>
      <c r="K640">
        <v>2</v>
      </c>
      <c r="L640">
        <v>122</v>
      </c>
      <c r="M640">
        <v>26</v>
      </c>
      <c r="N640">
        <v>141</v>
      </c>
      <c r="O640">
        <v>152</v>
      </c>
      <c r="P640">
        <v>2</v>
      </c>
      <c r="Q640">
        <v>173</v>
      </c>
      <c r="R640">
        <v>2</v>
      </c>
      <c r="S640">
        <v>192</v>
      </c>
      <c r="T640">
        <v>201</v>
      </c>
      <c r="U640">
        <v>2</v>
      </c>
      <c r="V640">
        <f t="shared" si="9"/>
        <v>1</v>
      </c>
    </row>
    <row r="641" spans="1:22">
      <c r="A641" s="1">
        <v>11</v>
      </c>
      <c r="B641">
        <v>18</v>
      </c>
      <c r="C641">
        <v>32</v>
      </c>
      <c r="D641">
        <v>46</v>
      </c>
      <c r="E641">
        <v>750</v>
      </c>
      <c r="F641">
        <v>61</v>
      </c>
      <c r="G641">
        <v>71</v>
      </c>
      <c r="H641">
        <v>4</v>
      </c>
      <c r="I641">
        <v>92</v>
      </c>
      <c r="J641">
        <v>101</v>
      </c>
      <c r="K641">
        <v>1</v>
      </c>
      <c r="L641">
        <v>121</v>
      </c>
      <c r="M641">
        <v>27</v>
      </c>
      <c r="N641">
        <v>143</v>
      </c>
      <c r="O641">
        <v>152</v>
      </c>
      <c r="P641">
        <v>1</v>
      </c>
      <c r="Q641">
        <v>171</v>
      </c>
      <c r="R641">
        <v>1</v>
      </c>
      <c r="S641">
        <v>191</v>
      </c>
      <c r="T641">
        <v>201</v>
      </c>
      <c r="U641">
        <v>2</v>
      </c>
      <c r="V641">
        <f t="shared" si="9"/>
        <v>1</v>
      </c>
    </row>
    <row r="642" spans="1:22">
      <c r="A642" s="1">
        <v>12</v>
      </c>
      <c r="B642">
        <v>15</v>
      </c>
      <c r="C642">
        <v>32</v>
      </c>
      <c r="D642">
        <v>45</v>
      </c>
      <c r="E642">
        <v>1308</v>
      </c>
      <c r="F642">
        <v>61</v>
      </c>
      <c r="G642">
        <v>75</v>
      </c>
      <c r="H642">
        <v>4</v>
      </c>
      <c r="I642">
        <v>93</v>
      </c>
      <c r="J642">
        <v>101</v>
      </c>
      <c r="K642">
        <v>4</v>
      </c>
      <c r="L642">
        <v>123</v>
      </c>
      <c r="M642">
        <v>38</v>
      </c>
      <c r="N642">
        <v>143</v>
      </c>
      <c r="O642">
        <v>152</v>
      </c>
      <c r="P642">
        <v>2</v>
      </c>
      <c r="Q642">
        <v>172</v>
      </c>
      <c r="R642">
        <v>1</v>
      </c>
      <c r="S642">
        <v>191</v>
      </c>
      <c r="T642">
        <v>201</v>
      </c>
      <c r="U642">
        <v>1</v>
      </c>
      <c r="V642">
        <f t="shared" ref="V642:V705" si="10">U642-1</f>
        <v>0</v>
      </c>
    </row>
    <row r="643" spans="1:22">
      <c r="A643" s="1">
        <v>14</v>
      </c>
      <c r="B643">
        <v>15</v>
      </c>
      <c r="C643">
        <v>32</v>
      </c>
      <c r="D643">
        <v>46</v>
      </c>
      <c r="E643">
        <v>4623</v>
      </c>
      <c r="F643">
        <v>62</v>
      </c>
      <c r="G643">
        <v>73</v>
      </c>
      <c r="H643">
        <v>3</v>
      </c>
      <c r="I643">
        <v>93</v>
      </c>
      <c r="J643">
        <v>101</v>
      </c>
      <c r="K643">
        <v>2</v>
      </c>
      <c r="L643">
        <v>122</v>
      </c>
      <c r="M643">
        <v>40</v>
      </c>
      <c r="N643">
        <v>143</v>
      </c>
      <c r="O643">
        <v>152</v>
      </c>
      <c r="P643">
        <v>1</v>
      </c>
      <c r="Q643">
        <v>174</v>
      </c>
      <c r="R643">
        <v>1</v>
      </c>
      <c r="S643">
        <v>192</v>
      </c>
      <c r="T643">
        <v>201</v>
      </c>
      <c r="U643">
        <v>2</v>
      </c>
      <c r="V643">
        <f t="shared" si="10"/>
        <v>1</v>
      </c>
    </row>
    <row r="644" spans="1:22">
      <c r="A644" s="1">
        <v>14</v>
      </c>
      <c r="B644">
        <v>24</v>
      </c>
      <c r="C644">
        <v>34</v>
      </c>
      <c r="D644">
        <v>43</v>
      </c>
      <c r="E644">
        <v>1851</v>
      </c>
      <c r="F644">
        <v>61</v>
      </c>
      <c r="G644">
        <v>74</v>
      </c>
      <c r="H644">
        <v>4</v>
      </c>
      <c r="I644">
        <v>94</v>
      </c>
      <c r="J644">
        <v>103</v>
      </c>
      <c r="K644">
        <v>2</v>
      </c>
      <c r="L644">
        <v>123</v>
      </c>
      <c r="M644">
        <v>33</v>
      </c>
      <c r="N644">
        <v>143</v>
      </c>
      <c r="O644">
        <v>152</v>
      </c>
      <c r="P644">
        <v>2</v>
      </c>
      <c r="Q644">
        <v>173</v>
      </c>
      <c r="R644">
        <v>1</v>
      </c>
      <c r="S644">
        <v>192</v>
      </c>
      <c r="T644">
        <v>201</v>
      </c>
      <c r="U644">
        <v>1</v>
      </c>
      <c r="V644">
        <f t="shared" si="10"/>
        <v>0</v>
      </c>
    </row>
    <row r="645" spans="1:22">
      <c r="A645" s="1">
        <v>11</v>
      </c>
      <c r="B645">
        <v>18</v>
      </c>
      <c r="C645">
        <v>34</v>
      </c>
      <c r="D645">
        <v>43</v>
      </c>
      <c r="E645">
        <v>1880</v>
      </c>
      <c r="F645">
        <v>61</v>
      </c>
      <c r="G645">
        <v>74</v>
      </c>
      <c r="H645">
        <v>4</v>
      </c>
      <c r="I645">
        <v>94</v>
      </c>
      <c r="J645">
        <v>101</v>
      </c>
      <c r="K645">
        <v>1</v>
      </c>
      <c r="L645">
        <v>122</v>
      </c>
      <c r="M645">
        <v>32</v>
      </c>
      <c r="N645">
        <v>143</v>
      </c>
      <c r="O645">
        <v>152</v>
      </c>
      <c r="P645">
        <v>2</v>
      </c>
      <c r="Q645">
        <v>174</v>
      </c>
      <c r="R645">
        <v>1</v>
      </c>
      <c r="S645">
        <v>192</v>
      </c>
      <c r="T645">
        <v>201</v>
      </c>
      <c r="U645">
        <v>1</v>
      </c>
      <c r="V645">
        <f t="shared" si="10"/>
        <v>0</v>
      </c>
    </row>
    <row r="646" spans="1:22">
      <c r="A646" s="1">
        <v>14</v>
      </c>
      <c r="B646">
        <v>36</v>
      </c>
      <c r="C646">
        <v>33</v>
      </c>
      <c r="D646">
        <v>49</v>
      </c>
      <c r="E646">
        <v>7980</v>
      </c>
      <c r="F646">
        <v>65</v>
      </c>
      <c r="G646">
        <v>72</v>
      </c>
      <c r="H646">
        <v>4</v>
      </c>
      <c r="I646">
        <v>93</v>
      </c>
      <c r="J646">
        <v>101</v>
      </c>
      <c r="K646">
        <v>4</v>
      </c>
      <c r="L646">
        <v>123</v>
      </c>
      <c r="M646">
        <v>27</v>
      </c>
      <c r="N646">
        <v>143</v>
      </c>
      <c r="O646">
        <v>151</v>
      </c>
      <c r="P646">
        <v>2</v>
      </c>
      <c r="Q646">
        <v>173</v>
      </c>
      <c r="R646">
        <v>1</v>
      </c>
      <c r="S646">
        <v>192</v>
      </c>
      <c r="T646">
        <v>201</v>
      </c>
      <c r="U646">
        <v>2</v>
      </c>
      <c r="V646">
        <f t="shared" si="10"/>
        <v>1</v>
      </c>
    </row>
    <row r="647" spans="1:22">
      <c r="A647" s="1">
        <v>11</v>
      </c>
      <c r="B647">
        <v>30</v>
      </c>
      <c r="C647">
        <v>30</v>
      </c>
      <c r="D647">
        <v>42</v>
      </c>
      <c r="E647">
        <v>4583</v>
      </c>
      <c r="F647">
        <v>61</v>
      </c>
      <c r="G647">
        <v>73</v>
      </c>
      <c r="H647">
        <v>2</v>
      </c>
      <c r="I647">
        <v>91</v>
      </c>
      <c r="J647">
        <v>103</v>
      </c>
      <c r="K647">
        <v>2</v>
      </c>
      <c r="L647">
        <v>121</v>
      </c>
      <c r="M647">
        <v>32</v>
      </c>
      <c r="N647">
        <v>143</v>
      </c>
      <c r="O647">
        <v>152</v>
      </c>
      <c r="P647">
        <v>2</v>
      </c>
      <c r="Q647">
        <v>173</v>
      </c>
      <c r="R647">
        <v>1</v>
      </c>
      <c r="S647">
        <v>191</v>
      </c>
      <c r="T647">
        <v>201</v>
      </c>
      <c r="U647">
        <v>1</v>
      </c>
      <c r="V647">
        <f t="shared" si="10"/>
        <v>0</v>
      </c>
    </row>
    <row r="648" spans="1:22">
      <c r="A648" s="1">
        <v>14</v>
      </c>
      <c r="B648">
        <v>12</v>
      </c>
      <c r="C648">
        <v>32</v>
      </c>
      <c r="D648">
        <v>40</v>
      </c>
      <c r="E648">
        <v>1386</v>
      </c>
      <c r="F648">
        <v>63</v>
      </c>
      <c r="G648">
        <v>73</v>
      </c>
      <c r="H648">
        <v>2</v>
      </c>
      <c r="I648">
        <v>92</v>
      </c>
      <c r="J648">
        <v>101</v>
      </c>
      <c r="K648">
        <v>2</v>
      </c>
      <c r="L648">
        <v>122</v>
      </c>
      <c r="M648">
        <v>26</v>
      </c>
      <c r="N648">
        <v>143</v>
      </c>
      <c r="O648">
        <v>152</v>
      </c>
      <c r="P648">
        <v>1</v>
      </c>
      <c r="Q648">
        <v>173</v>
      </c>
      <c r="R648">
        <v>1</v>
      </c>
      <c r="S648">
        <v>191</v>
      </c>
      <c r="T648">
        <v>201</v>
      </c>
      <c r="U648">
        <v>2</v>
      </c>
      <c r="V648">
        <f t="shared" si="10"/>
        <v>1</v>
      </c>
    </row>
    <row r="649" spans="1:22">
      <c r="A649" s="1">
        <v>13</v>
      </c>
      <c r="B649">
        <v>24</v>
      </c>
      <c r="C649">
        <v>32</v>
      </c>
      <c r="D649">
        <v>40</v>
      </c>
      <c r="E649">
        <v>947</v>
      </c>
      <c r="F649">
        <v>61</v>
      </c>
      <c r="G649">
        <v>74</v>
      </c>
      <c r="H649">
        <v>4</v>
      </c>
      <c r="I649">
        <v>93</v>
      </c>
      <c r="J649">
        <v>101</v>
      </c>
      <c r="K649">
        <v>3</v>
      </c>
      <c r="L649">
        <v>124</v>
      </c>
      <c r="M649">
        <v>38</v>
      </c>
      <c r="N649">
        <v>141</v>
      </c>
      <c r="O649">
        <v>153</v>
      </c>
      <c r="P649">
        <v>1</v>
      </c>
      <c r="Q649">
        <v>173</v>
      </c>
      <c r="R649">
        <v>2</v>
      </c>
      <c r="S649">
        <v>191</v>
      </c>
      <c r="T649">
        <v>201</v>
      </c>
      <c r="U649">
        <v>2</v>
      </c>
      <c r="V649">
        <f t="shared" si="10"/>
        <v>1</v>
      </c>
    </row>
    <row r="650" spans="1:22">
      <c r="A650" s="1">
        <v>11</v>
      </c>
      <c r="B650">
        <v>12</v>
      </c>
      <c r="C650">
        <v>32</v>
      </c>
      <c r="D650">
        <v>46</v>
      </c>
      <c r="E650">
        <v>684</v>
      </c>
      <c r="F650">
        <v>61</v>
      </c>
      <c r="G650">
        <v>73</v>
      </c>
      <c r="H650">
        <v>4</v>
      </c>
      <c r="I650">
        <v>93</v>
      </c>
      <c r="J650">
        <v>101</v>
      </c>
      <c r="K650">
        <v>4</v>
      </c>
      <c r="L650">
        <v>123</v>
      </c>
      <c r="M650">
        <v>40</v>
      </c>
      <c r="N650">
        <v>143</v>
      </c>
      <c r="O650">
        <v>151</v>
      </c>
      <c r="P650">
        <v>1</v>
      </c>
      <c r="Q650">
        <v>172</v>
      </c>
      <c r="R650">
        <v>2</v>
      </c>
      <c r="S650">
        <v>191</v>
      </c>
      <c r="T650">
        <v>201</v>
      </c>
      <c r="U650">
        <v>2</v>
      </c>
      <c r="V650">
        <f t="shared" si="10"/>
        <v>1</v>
      </c>
    </row>
    <row r="651" spans="1:22">
      <c r="A651" s="1">
        <v>11</v>
      </c>
      <c r="B651">
        <v>48</v>
      </c>
      <c r="C651">
        <v>32</v>
      </c>
      <c r="D651">
        <v>46</v>
      </c>
      <c r="E651">
        <v>7476</v>
      </c>
      <c r="F651">
        <v>61</v>
      </c>
      <c r="G651">
        <v>74</v>
      </c>
      <c r="H651">
        <v>4</v>
      </c>
      <c r="I651">
        <v>93</v>
      </c>
      <c r="J651">
        <v>101</v>
      </c>
      <c r="K651">
        <v>1</v>
      </c>
      <c r="L651">
        <v>124</v>
      </c>
      <c r="M651">
        <v>50</v>
      </c>
      <c r="N651">
        <v>143</v>
      </c>
      <c r="O651">
        <v>153</v>
      </c>
      <c r="P651">
        <v>1</v>
      </c>
      <c r="Q651">
        <v>174</v>
      </c>
      <c r="R651">
        <v>1</v>
      </c>
      <c r="S651">
        <v>192</v>
      </c>
      <c r="T651">
        <v>201</v>
      </c>
      <c r="U651">
        <v>1</v>
      </c>
      <c r="V651">
        <f t="shared" si="10"/>
        <v>0</v>
      </c>
    </row>
    <row r="652" spans="1:22">
      <c r="A652" s="1">
        <v>12</v>
      </c>
      <c r="B652">
        <v>12</v>
      </c>
      <c r="C652">
        <v>32</v>
      </c>
      <c r="D652">
        <v>42</v>
      </c>
      <c r="E652">
        <v>1922</v>
      </c>
      <c r="F652">
        <v>61</v>
      </c>
      <c r="G652">
        <v>73</v>
      </c>
      <c r="H652">
        <v>4</v>
      </c>
      <c r="I652">
        <v>93</v>
      </c>
      <c r="J652">
        <v>101</v>
      </c>
      <c r="K652">
        <v>2</v>
      </c>
      <c r="L652">
        <v>122</v>
      </c>
      <c r="M652">
        <v>37</v>
      </c>
      <c r="N652">
        <v>143</v>
      </c>
      <c r="O652">
        <v>152</v>
      </c>
      <c r="P652">
        <v>1</v>
      </c>
      <c r="Q652">
        <v>172</v>
      </c>
      <c r="R652">
        <v>1</v>
      </c>
      <c r="S652">
        <v>191</v>
      </c>
      <c r="T652">
        <v>201</v>
      </c>
      <c r="U652">
        <v>2</v>
      </c>
      <c r="V652">
        <f t="shared" si="10"/>
        <v>1</v>
      </c>
    </row>
    <row r="653" spans="1:22">
      <c r="A653" s="1">
        <v>11</v>
      </c>
      <c r="B653">
        <v>24</v>
      </c>
      <c r="C653">
        <v>32</v>
      </c>
      <c r="D653">
        <v>40</v>
      </c>
      <c r="E653">
        <v>2303</v>
      </c>
      <c r="F653">
        <v>61</v>
      </c>
      <c r="G653">
        <v>75</v>
      </c>
      <c r="H653">
        <v>4</v>
      </c>
      <c r="I653">
        <v>93</v>
      </c>
      <c r="J653">
        <v>102</v>
      </c>
      <c r="K653">
        <v>1</v>
      </c>
      <c r="L653">
        <v>121</v>
      </c>
      <c r="M653">
        <v>45</v>
      </c>
      <c r="N653">
        <v>143</v>
      </c>
      <c r="O653">
        <v>152</v>
      </c>
      <c r="P653">
        <v>1</v>
      </c>
      <c r="Q653">
        <v>173</v>
      </c>
      <c r="R653">
        <v>1</v>
      </c>
      <c r="S653">
        <v>191</v>
      </c>
      <c r="T653">
        <v>201</v>
      </c>
      <c r="U653">
        <v>2</v>
      </c>
      <c r="V653">
        <f t="shared" si="10"/>
        <v>1</v>
      </c>
    </row>
    <row r="654" spans="1:22">
      <c r="A654" s="1">
        <v>12</v>
      </c>
      <c r="B654">
        <v>36</v>
      </c>
      <c r="C654">
        <v>33</v>
      </c>
      <c r="D654">
        <v>40</v>
      </c>
      <c r="E654">
        <v>8086</v>
      </c>
      <c r="F654">
        <v>62</v>
      </c>
      <c r="G654">
        <v>75</v>
      </c>
      <c r="H654">
        <v>2</v>
      </c>
      <c r="I654">
        <v>93</v>
      </c>
      <c r="J654">
        <v>101</v>
      </c>
      <c r="K654">
        <v>4</v>
      </c>
      <c r="L654">
        <v>123</v>
      </c>
      <c r="M654">
        <v>42</v>
      </c>
      <c r="N654">
        <v>143</v>
      </c>
      <c r="O654">
        <v>152</v>
      </c>
      <c r="P654">
        <v>4</v>
      </c>
      <c r="Q654">
        <v>174</v>
      </c>
      <c r="R654">
        <v>1</v>
      </c>
      <c r="S654">
        <v>192</v>
      </c>
      <c r="T654">
        <v>201</v>
      </c>
      <c r="U654">
        <v>2</v>
      </c>
      <c r="V654">
        <f t="shared" si="10"/>
        <v>1</v>
      </c>
    </row>
    <row r="655" spans="1:22">
      <c r="A655" s="1">
        <v>14</v>
      </c>
      <c r="B655">
        <v>24</v>
      </c>
      <c r="C655">
        <v>34</v>
      </c>
      <c r="D655">
        <v>41</v>
      </c>
      <c r="E655">
        <v>2346</v>
      </c>
      <c r="F655">
        <v>61</v>
      </c>
      <c r="G655">
        <v>74</v>
      </c>
      <c r="H655">
        <v>4</v>
      </c>
      <c r="I655">
        <v>93</v>
      </c>
      <c r="J655">
        <v>101</v>
      </c>
      <c r="K655">
        <v>3</v>
      </c>
      <c r="L655">
        <v>123</v>
      </c>
      <c r="M655">
        <v>35</v>
      </c>
      <c r="N655">
        <v>143</v>
      </c>
      <c r="O655">
        <v>152</v>
      </c>
      <c r="P655">
        <v>2</v>
      </c>
      <c r="Q655">
        <v>173</v>
      </c>
      <c r="R655">
        <v>1</v>
      </c>
      <c r="S655">
        <v>192</v>
      </c>
      <c r="T655">
        <v>201</v>
      </c>
      <c r="U655">
        <v>1</v>
      </c>
      <c r="V655">
        <f t="shared" si="10"/>
        <v>0</v>
      </c>
    </row>
    <row r="656" spans="1:22">
      <c r="A656" s="1">
        <v>11</v>
      </c>
      <c r="B656">
        <v>14</v>
      </c>
      <c r="C656">
        <v>32</v>
      </c>
      <c r="D656">
        <v>40</v>
      </c>
      <c r="E656">
        <v>3973</v>
      </c>
      <c r="F656">
        <v>61</v>
      </c>
      <c r="G656">
        <v>71</v>
      </c>
      <c r="H656">
        <v>1</v>
      </c>
      <c r="I656">
        <v>93</v>
      </c>
      <c r="J656">
        <v>101</v>
      </c>
      <c r="K656">
        <v>4</v>
      </c>
      <c r="L656">
        <v>124</v>
      </c>
      <c r="M656">
        <v>22</v>
      </c>
      <c r="N656">
        <v>143</v>
      </c>
      <c r="O656">
        <v>153</v>
      </c>
      <c r="P656">
        <v>1</v>
      </c>
      <c r="Q656">
        <v>173</v>
      </c>
      <c r="R656">
        <v>1</v>
      </c>
      <c r="S656">
        <v>191</v>
      </c>
      <c r="T656">
        <v>201</v>
      </c>
      <c r="U656">
        <v>1</v>
      </c>
      <c r="V656">
        <f t="shared" si="10"/>
        <v>0</v>
      </c>
    </row>
    <row r="657" spans="1:22">
      <c r="A657" s="1">
        <v>12</v>
      </c>
      <c r="B657">
        <v>12</v>
      </c>
      <c r="C657">
        <v>32</v>
      </c>
      <c r="D657">
        <v>40</v>
      </c>
      <c r="E657">
        <v>888</v>
      </c>
      <c r="F657">
        <v>61</v>
      </c>
      <c r="G657">
        <v>75</v>
      </c>
      <c r="H657">
        <v>4</v>
      </c>
      <c r="I657">
        <v>93</v>
      </c>
      <c r="J657">
        <v>101</v>
      </c>
      <c r="K657">
        <v>4</v>
      </c>
      <c r="L657">
        <v>123</v>
      </c>
      <c r="M657">
        <v>41</v>
      </c>
      <c r="N657">
        <v>141</v>
      </c>
      <c r="O657">
        <v>152</v>
      </c>
      <c r="P657">
        <v>1</v>
      </c>
      <c r="Q657">
        <v>172</v>
      </c>
      <c r="R657">
        <v>2</v>
      </c>
      <c r="S657">
        <v>191</v>
      </c>
      <c r="T657">
        <v>201</v>
      </c>
      <c r="U657">
        <v>2</v>
      </c>
      <c r="V657">
        <f t="shared" si="10"/>
        <v>1</v>
      </c>
    </row>
    <row r="658" spans="1:22">
      <c r="A658" s="1">
        <v>14</v>
      </c>
      <c r="B658">
        <v>48</v>
      </c>
      <c r="C658">
        <v>32</v>
      </c>
      <c r="D658">
        <v>43</v>
      </c>
      <c r="E658">
        <v>10222</v>
      </c>
      <c r="F658">
        <v>65</v>
      </c>
      <c r="G658">
        <v>74</v>
      </c>
      <c r="H658">
        <v>4</v>
      </c>
      <c r="I658">
        <v>93</v>
      </c>
      <c r="J658">
        <v>101</v>
      </c>
      <c r="K658">
        <v>3</v>
      </c>
      <c r="L658">
        <v>123</v>
      </c>
      <c r="M658">
        <v>37</v>
      </c>
      <c r="N658">
        <v>142</v>
      </c>
      <c r="O658">
        <v>152</v>
      </c>
      <c r="P658">
        <v>1</v>
      </c>
      <c r="Q658">
        <v>173</v>
      </c>
      <c r="R658">
        <v>1</v>
      </c>
      <c r="S658">
        <v>192</v>
      </c>
      <c r="T658">
        <v>201</v>
      </c>
      <c r="U658">
        <v>1</v>
      </c>
      <c r="V658">
        <f t="shared" si="10"/>
        <v>0</v>
      </c>
    </row>
    <row r="659" spans="1:22">
      <c r="A659" s="1">
        <v>12</v>
      </c>
      <c r="B659">
        <v>30</v>
      </c>
      <c r="C659">
        <v>30</v>
      </c>
      <c r="D659">
        <v>49</v>
      </c>
      <c r="E659">
        <v>4221</v>
      </c>
      <c r="F659">
        <v>61</v>
      </c>
      <c r="G659">
        <v>73</v>
      </c>
      <c r="H659">
        <v>2</v>
      </c>
      <c r="I659">
        <v>92</v>
      </c>
      <c r="J659">
        <v>101</v>
      </c>
      <c r="K659">
        <v>1</v>
      </c>
      <c r="L659">
        <v>123</v>
      </c>
      <c r="M659">
        <v>28</v>
      </c>
      <c r="N659">
        <v>143</v>
      </c>
      <c r="O659">
        <v>152</v>
      </c>
      <c r="P659">
        <v>2</v>
      </c>
      <c r="Q659">
        <v>173</v>
      </c>
      <c r="R659">
        <v>1</v>
      </c>
      <c r="S659">
        <v>191</v>
      </c>
      <c r="T659">
        <v>201</v>
      </c>
      <c r="U659">
        <v>1</v>
      </c>
      <c r="V659">
        <f t="shared" si="10"/>
        <v>0</v>
      </c>
    </row>
    <row r="660" spans="1:22">
      <c r="A660" s="1">
        <v>12</v>
      </c>
      <c r="B660">
        <v>18</v>
      </c>
      <c r="C660">
        <v>34</v>
      </c>
      <c r="D660">
        <v>42</v>
      </c>
      <c r="E660">
        <v>6361</v>
      </c>
      <c r="F660">
        <v>61</v>
      </c>
      <c r="G660">
        <v>75</v>
      </c>
      <c r="H660">
        <v>2</v>
      </c>
      <c r="I660">
        <v>93</v>
      </c>
      <c r="J660">
        <v>101</v>
      </c>
      <c r="K660">
        <v>1</v>
      </c>
      <c r="L660">
        <v>124</v>
      </c>
      <c r="M660">
        <v>41</v>
      </c>
      <c r="N660">
        <v>143</v>
      </c>
      <c r="O660">
        <v>152</v>
      </c>
      <c r="P660">
        <v>1</v>
      </c>
      <c r="Q660">
        <v>173</v>
      </c>
      <c r="R660">
        <v>1</v>
      </c>
      <c r="S660">
        <v>192</v>
      </c>
      <c r="T660">
        <v>201</v>
      </c>
      <c r="U660">
        <v>1</v>
      </c>
      <c r="V660">
        <f t="shared" si="10"/>
        <v>0</v>
      </c>
    </row>
    <row r="661" spans="1:22">
      <c r="A661" s="1">
        <v>13</v>
      </c>
      <c r="B661">
        <v>12</v>
      </c>
      <c r="C661">
        <v>32</v>
      </c>
      <c r="D661">
        <v>43</v>
      </c>
      <c r="E661">
        <v>1297</v>
      </c>
      <c r="F661">
        <v>61</v>
      </c>
      <c r="G661">
        <v>73</v>
      </c>
      <c r="H661">
        <v>3</v>
      </c>
      <c r="I661">
        <v>94</v>
      </c>
      <c r="J661">
        <v>101</v>
      </c>
      <c r="K661">
        <v>4</v>
      </c>
      <c r="L661">
        <v>121</v>
      </c>
      <c r="M661">
        <v>23</v>
      </c>
      <c r="N661">
        <v>143</v>
      </c>
      <c r="O661">
        <v>151</v>
      </c>
      <c r="P661">
        <v>1</v>
      </c>
      <c r="Q661">
        <v>173</v>
      </c>
      <c r="R661">
        <v>1</v>
      </c>
      <c r="S661">
        <v>191</v>
      </c>
      <c r="T661">
        <v>201</v>
      </c>
      <c r="U661">
        <v>1</v>
      </c>
      <c r="V661">
        <f t="shared" si="10"/>
        <v>0</v>
      </c>
    </row>
    <row r="662" spans="1:22">
      <c r="A662" s="1">
        <v>11</v>
      </c>
      <c r="B662">
        <v>12</v>
      </c>
      <c r="C662">
        <v>32</v>
      </c>
      <c r="D662">
        <v>40</v>
      </c>
      <c r="E662">
        <v>900</v>
      </c>
      <c r="F662">
        <v>65</v>
      </c>
      <c r="G662">
        <v>73</v>
      </c>
      <c r="H662">
        <v>4</v>
      </c>
      <c r="I662">
        <v>94</v>
      </c>
      <c r="J662">
        <v>101</v>
      </c>
      <c r="K662">
        <v>2</v>
      </c>
      <c r="L662">
        <v>123</v>
      </c>
      <c r="M662">
        <v>23</v>
      </c>
      <c r="N662">
        <v>143</v>
      </c>
      <c r="O662">
        <v>152</v>
      </c>
      <c r="P662">
        <v>1</v>
      </c>
      <c r="Q662">
        <v>173</v>
      </c>
      <c r="R662">
        <v>1</v>
      </c>
      <c r="S662">
        <v>191</v>
      </c>
      <c r="T662">
        <v>201</v>
      </c>
      <c r="U662">
        <v>2</v>
      </c>
      <c r="V662">
        <f t="shared" si="10"/>
        <v>1</v>
      </c>
    </row>
    <row r="663" spans="1:22">
      <c r="A663" s="1">
        <v>14</v>
      </c>
      <c r="B663">
        <v>21</v>
      </c>
      <c r="C663">
        <v>32</v>
      </c>
      <c r="D663">
        <v>42</v>
      </c>
      <c r="E663">
        <v>2241</v>
      </c>
      <c r="F663">
        <v>61</v>
      </c>
      <c r="G663">
        <v>75</v>
      </c>
      <c r="H663">
        <v>4</v>
      </c>
      <c r="I663">
        <v>93</v>
      </c>
      <c r="J663">
        <v>101</v>
      </c>
      <c r="K663">
        <v>2</v>
      </c>
      <c r="L663">
        <v>121</v>
      </c>
      <c r="M663">
        <v>50</v>
      </c>
      <c r="N663">
        <v>143</v>
      </c>
      <c r="O663">
        <v>152</v>
      </c>
      <c r="P663">
        <v>2</v>
      </c>
      <c r="Q663">
        <v>173</v>
      </c>
      <c r="R663">
        <v>1</v>
      </c>
      <c r="S663">
        <v>191</v>
      </c>
      <c r="T663">
        <v>201</v>
      </c>
      <c r="U663">
        <v>1</v>
      </c>
      <c r="V663">
        <f t="shared" si="10"/>
        <v>0</v>
      </c>
    </row>
    <row r="664" spans="1:22">
      <c r="A664" s="1">
        <v>12</v>
      </c>
      <c r="B664">
        <v>6</v>
      </c>
      <c r="C664">
        <v>33</v>
      </c>
      <c r="D664">
        <v>42</v>
      </c>
      <c r="E664">
        <v>1050</v>
      </c>
      <c r="F664">
        <v>61</v>
      </c>
      <c r="G664">
        <v>71</v>
      </c>
      <c r="H664">
        <v>4</v>
      </c>
      <c r="I664">
        <v>93</v>
      </c>
      <c r="J664">
        <v>101</v>
      </c>
      <c r="K664">
        <v>1</v>
      </c>
      <c r="L664">
        <v>122</v>
      </c>
      <c r="M664">
        <v>35</v>
      </c>
      <c r="N664">
        <v>142</v>
      </c>
      <c r="O664">
        <v>152</v>
      </c>
      <c r="P664">
        <v>2</v>
      </c>
      <c r="Q664">
        <v>174</v>
      </c>
      <c r="R664">
        <v>1</v>
      </c>
      <c r="S664">
        <v>192</v>
      </c>
      <c r="T664">
        <v>201</v>
      </c>
      <c r="U664">
        <v>1</v>
      </c>
      <c r="V664">
        <f t="shared" si="10"/>
        <v>0</v>
      </c>
    </row>
    <row r="665" spans="1:22">
      <c r="A665" s="1">
        <v>13</v>
      </c>
      <c r="B665">
        <v>6</v>
      </c>
      <c r="C665">
        <v>34</v>
      </c>
      <c r="D665">
        <v>46</v>
      </c>
      <c r="E665">
        <v>1047</v>
      </c>
      <c r="F665">
        <v>61</v>
      </c>
      <c r="G665">
        <v>73</v>
      </c>
      <c r="H665">
        <v>2</v>
      </c>
      <c r="I665">
        <v>92</v>
      </c>
      <c r="J665">
        <v>101</v>
      </c>
      <c r="K665">
        <v>4</v>
      </c>
      <c r="L665">
        <v>122</v>
      </c>
      <c r="M665">
        <v>50</v>
      </c>
      <c r="N665">
        <v>143</v>
      </c>
      <c r="O665">
        <v>152</v>
      </c>
      <c r="P665">
        <v>1</v>
      </c>
      <c r="Q665">
        <v>172</v>
      </c>
      <c r="R665">
        <v>1</v>
      </c>
      <c r="S665">
        <v>191</v>
      </c>
      <c r="T665">
        <v>201</v>
      </c>
      <c r="U665">
        <v>1</v>
      </c>
      <c r="V665">
        <f t="shared" si="10"/>
        <v>0</v>
      </c>
    </row>
    <row r="666" spans="1:22">
      <c r="A666" s="1">
        <v>14</v>
      </c>
      <c r="B666">
        <v>24</v>
      </c>
      <c r="C666">
        <v>34</v>
      </c>
      <c r="D666">
        <v>410</v>
      </c>
      <c r="E666">
        <v>6314</v>
      </c>
      <c r="F666">
        <v>61</v>
      </c>
      <c r="G666">
        <v>71</v>
      </c>
      <c r="H666">
        <v>4</v>
      </c>
      <c r="I666">
        <v>93</v>
      </c>
      <c r="J666">
        <v>102</v>
      </c>
      <c r="K666">
        <v>2</v>
      </c>
      <c r="L666">
        <v>124</v>
      </c>
      <c r="M666">
        <v>27</v>
      </c>
      <c r="N666">
        <v>141</v>
      </c>
      <c r="O666">
        <v>152</v>
      </c>
      <c r="P666">
        <v>2</v>
      </c>
      <c r="Q666">
        <v>174</v>
      </c>
      <c r="R666">
        <v>1</v>
      </c>
      <c r="S666">
        <v>192</v>
      </c>
      <c r="T666">
        <v>201</v>
      </c>
      <c r="U666">
        <v>1</v>
      </c>
      <c r="V666">
        <f t="shared" si="10"/>
        <v>0</v>
      </c>
    </row>
    <row r="667" spans="1:22">
      <c r="A667" s="1">
        <v>12</v>
      </c>
      <c r="B667">
        <v>30</v>
      </c>
      <c r="C667">
        <v>31</v>
      </c>
      <c r="D667">
        <v>42</v>
      </c>
      <c r="E667">
        <v>3496</v>
      </c>
      <c r="F667">
        <v>64</v>
      </c>
      <c r="G667">
        <v>73</v>
      </c>
      <c r="H667">
        <v>4</v>
      </c>
      <c r="I667">
        <v>93</v>
      </c>
      <c r="J667">
        <v>101</v>
      </c>
      <c r="K667">
        <v>2</v>
      </c>
      <c r="L667">
        <v>123</v>
      </c>
      <c r="M667">
        <v>34</v>
      </c>
      <c r="N667">
        <v>142</v>
      </c>
      <c r="O667">
        <v>152</v>
      </c>
      <c r="P667">
        <v>1</v>
      </c>
      <c r="Q667">
        <v>173</v>
      </c>
      <c r="R667">
        <v>2</v>
      </c>
      <c r="S667">
        <v>192</v>
      </c>
      <c r="T667">
        <v>201</v>
      </c>
      <c r="U667">
        <v>1</v>
      </c>
      <c r="V667">
        <f t="shared" si="10"/>
        <v>0</v>
      </c>
    </row>
    <row r="668" spans="1:22">
      <c r="A668" s="1">
        <v>14</v>
      </c>
      <c r="B668">
        <v>48</v>
      </c>
      <c r="C668">
        <v>31</v>
      </c>
      <c r="D668">
        <v>49</v>
      </c>
      <c r="E668">
        <v>3609</v>
      </c>
      <c r="F668">
        <v>61</v>
      </c>
      <c r="G668">
        <v>73</v>
      </c>
      <c r="H668">
        <v>1</v>
      </c>
      <c r="I668">
        <v>92</v>
      </c>
      <c r="J668">
        <v>101</v>
      </c>
      <c r="K668">
        <v>1</v>
      </c>
      <c r="L668">
        <v>121</v>
      </c>
      <c r="M668">
        <v>27</v>
      </c>
      <c r="N668">
        <v>142</v>
      </c>
      <c r="O668">
        <v>152</v>
      </c>
      <c r="P668">
        <v>1</v>
      </c>
      <c r="Q668">
        <v>173</v>
      </c>
      <c r="R668">
        <v>1</v>
      </c>
      <c r="S668">
        <v>191</v>
      </c>
      <c r="T668">
        <v>201</v>
      </c>
      <c r="U668">
        <v>1</v>
      </c>
      <c r="V668">
        <f t="shared" si="10"/>
        <v>0</v>
      </c>
    </row>
    <row r="669" spans="1:22">
      <c r="A669" s="1">
        <v>11</v>
      </c>
      <c r="B669">
        <v>12</v>
      </c>
      <c r="C669">
        <v>34</v>
      </c>
      <c r="D669">
        <v>40</v>
      </c>
      <c r="E669">
        <v>4843</v>
      </c>
      <c r="F669">
        <v>61</v>
      </c>
      <c r="G669">
        <v>75</v>
      </c>
      <c r="H669">
        <v>3</v>
      </c>
      <c r="I669">
        <v>93</v>
      </c>
      <c r="J669">
        <v>102</v>
      </c>
      <c r="K669">
        <v>4</v>
      </c>
      <c r="L669">
        <v>122</v>
      </c>
      <c r="M669">
        <v>43</v>
      </c>
      <c r="N669">
        <v>143</v>
      </c>
      <c r="O669">
        <v>151</v>
      </c>
      <c r="P669">
        <v>2</v>
      </c>
      <c r="Q669">
        <v>173</v>
      </c>
      <c r="R669">
        <v>1</v>
      </c>
      <c r="S669">
        <v>192</v>
      </c>
      <c r="T669">
        <v>201</v>
      </c>
      <c r="U669">
        <v>2</v>
      </c>
      <c r="V669">
        <f t="shared" si="10"/>
        <v>1</v>
      </c>
    </row>
    <row r="670" spans="1:22">
      <c r="A670" s="1">
        <v>13</v>
      </c>
      <c r="B670">
        <v>30</v>
      </c>
      <c r="C670">
        <v>34</v>
      </c>
      <c r="D670">
        <v>43</v>
      </c>
      <c r="E670">
        <v>3017</v>
      </c>
      <c r="F670">
        <v>61</v>
      </c>
      <c r="G670">
        <v>75</v>
      </c>
      <c r="H670">
        <v>4</v>
      </c>
      <c r="I670">
        <v>93</v>
      </c>
      <c r="J670">
        <v>101</v>
      </c>
      <c r="K670">
        <v>4</v>
      </c>
      <c r="L670">
        <v>122</v>
      </c>
      <c r="M670">
        <v>47</v>
      </c>
      <c r="N670">
        <v>143</v>
      </c>
      <c r="O670">
        <v>152</v>
      </c>
      <c r="P670">
        <v>1</v>
      </c>
      <c r="Q670">
        <v>173</v>
      </c>
      <c r="R670">
        <v>1</v>
      </c>
      <c r="S670">
        <v>191</v>
      </c>
      <c r="T670">
        <v>201</v>
      </c>
      <c r="U670">
        <v>1</v>
      </c>
      <c r="V670">
        <f t="shared" si="10"/>
        <v>0</v>
      </c>
    </row>
    <row r="671" spans="1:22">
      <c r="A671" s="1">
        <v>14</v>
      </c>
      <c r="B671">
        <v>24</v>
      </c>
      <c r="C671">
        <v>34</v>
      </c>
      <c r="D671">
        <v>49</v>
      </c>
      <c r="E671">
        <v>4139</v>
      </c>
      <c r="F671">
        <v>62</v>
      </c>
      <c r="G671">
        <v>73</v>
      </c>
      <c r="H671">
        <v>3</v>
      </c>
      <c r="I671">
        <v>93</v>
      </c>
      <c r="J671">
        <v>101</v>
      </c>
      <c r="K671">
        <v>3</v>
      </c>
      <c r="L671">
        <v>122</v>
      </c>
      <c r="M671">
        <v>27</v>
      </c>
      <c r="N671">
        <v>143</v>
      </c>
      <c r="O671">
        <v>152</v>
      </c>
      <c r="P671">
        <v>2</v>
      </c>
      <c r="Q671">
        <v>172</v>
      </c>
      <c r="R671">
        <v>1</v>
      </c>
      <c r="S671">
        <v>192</v>
      </c>
      <c r="T671">
        <v>201</v>
      </c>
      <c r="U671">
        <v>1</v>
      </c>
      <c r="V671">
        <f t="shared" si="10"/>
        <v>0</v>
      </c>
    </row>
    <row r="672" spans="1:22">
      <c r="A672" s="1">
        <v>14</v>
      </c>
      <c r="B672">
        <v>36</v>
      </c>
      <c r="C672">
        <v>32</v>
      </c>
      <c r="D672">
        <v>49</v>
      </c>
      <c r="E672">
        <v>5742</v>
      </c>
      <c r="F672">
        <v>62</v>
      </c>
      <c r="G672">
        <v>74</v>
      </c>
      <c r="H672">
        <v>2</v>
      </c>
      <c r="I672">
        <v>93</v>
      </c>
      <c r="J672">
        <v>101</v>
      </c>
      <c r="K672">
        <v>2</v>
      </c>
      <c r="L672">
        <v>123</v>
      </c>
      <c r="M672">
        <v>31</v>
      </c>
      <c r="N672">
        <v>143</v>
      </c>
      <c r="O672">
        <v>152</v>
      </c>
      <c r="P672">
        <v>2</v>
      </c>
      <c r="Q672">
        <v>173</v>
      </c>
      <c r="R672">
        <v>1</v>
      </c>
      <c r="S672">
        <v>192</v>
      </c>
      <c r="T672">
        <v>201</v>
      </c>
      <c r="U672">
        <v>1</v>
      </c>
      <c r="V672">
        <f t="shared" si="10"/>
        <v>0</v>
      </c>
    </row>
    <row r="673" spans="1:22">
      <c r="A673" s="1">
        <v>14</v>
      </c>
      <c r="B673">
        <v>60</v>
      </c>
      <c r="C673">
        <v>32</v>
      </c>
      <c r="D673">
        <v>40</v>
      </c>
      <c r="E673">
        <v>10366</v>
      </c>
      <c r="F673">
        <v>61</v>
      </c>
      <c r="G673">
        <v>75</v>
      </c>
      <c r="H673">
        <v>2</v>
      </c>
      <c r="I673">
        <v>93</v>
      </c>
      <c r="J673">
        <v>101</v>
      </c>
      <c r="K673">
        <v>4</v>
      </c>
      <c r="L673">
        <v>122</v>
      </c>
      <c r="M673">
        <v>42</v>
      </c>
      <c r="N673">
        <v>143</v>
      </c>
      <c r="O673">
        <v>152</v>
      </c>
      <c r="P673">
        <v>1</v>
      </c>
      <c r="Q673">
        <v>174</v>
      </c>
      <c r="R673">
        <v>1</v>
      </c>
      <c r="S673">
        <v>192</v>
      </c>
      <c r="T673">
        <v>201</v>
      </c>
      <c r="U673">
        <v>1</v>
      </c>
      <c r="V673">
        <f t="shared" si="10"/>
        <v>0</v>
      </c>
    </row>
    <row r="674" spans="1:22">
      <c r="A674" s="1">
        <v>14</v>
      </c>
      <c r="B674">
        <v>6</v>
      </c>
      <c r="C674">
        <v>34</v>
      </c>
      <c r="D674">
        <v>40</v>
      </c>
      <c r="E674">
        <v>2080</v>
      </c>
      <c r="F674">
        <v>63</v>
      </c>
      <c r="G674">
        <v>73</v>
      </c>
      <c r="H674">
        <v>1</v>
      </c>
      <c r="I674">
        <v>94</v>
      </c>
      <c r="J674">
        <v>101</v>
      </c>
      <c r="K674">
        <v>2</v>
      </c>
      <c r="L674">
        <v>123</v>
      </c>
      <c r="M674">
        <v>24</v>
      </c>
      <c r="N674">
        <v>143</v>
      </c>
      <c r="O674">
        <v>152</v>
      </c>
      <c r="P674">
        <v>1</v>
      </c>
      <c r="Q674">
        <v>173</v>
      </c>
      <c r="R674">
        <v>1</v>
      </c>
      <c r="S674">
        <v>191</v>
      </c>
      <c r="T674">
        <v>201</v>
      </c>
      <c r="U674">
        <v>1</v>
      </c>
      <c r="V674">
        <f t="shared" si="10"/>
        <v>0</v>
      </c>
    </row>
    <row r="675" spans="1:22">
      <c r="A675" s="1">
        <v>14</v>
      </c>
      <c r="B675">
        <v>21</v>
      </c>
      <c r="C675">
        <v>33</v>
      </c>
      <c r="D675">
        <v>49</v>
      </c>
      <c r="E675">
        <v>2580</v>
      </c>
      <c r="F675">
        <v>63</v>
      </c>
      <c r="G675">
        <v>72</v>
      </c>
      <c r="H675">
        <v>4</v>
      </c>
      <c r="I675">
        <v>93</v>
      </c>
      <c r="J675">
        <v>101</v>
      </c>
      <c r="K675">
        <v>2</v>
      </c>
      <c r="L675">
        <v>121</v>
      </c>
      <c r="M675">
        <v>41</v>
      </c>
      <c r="N675">
        <v>141</v>
      </c>
      <c r="O675">
        <v>152</v>
      </c>
      <c r="P675">
        <v>1</v>
      </c>
      <c r="Q675">
        <v>172</v>
      </c>
      <c r="R675">
        <v>2</v>
      </c>
      <c r="S675">
        <v>191</v>
      </c>
      <c r="T675">
        <v>201</v>
      </c>
      <c r="U675">
        <v>2</v>
      </c>
      <c r="V675">
        <f t="shared" si="10"/>
        <v>1</v>
      </c>
    </row>
    <row r="676" spans="1:22">
      <c r="A676" s="1">
        <v>14</v>
      </c>
      <c r="B676">
        <v>30</v>
      </c>
      <c r="C676">
        <v>34</v>
      </c>
      <c r="D676">
        <v>43</v>
      </c>
      <c r="E676">
        <v>4530</v>
      </c>
      <c r="F676">
        <v>61</v>
      </c>
      <c r="G676">
        <v>74</v>
      </c>
      <c r="H676">
        <v>4</v>
      </c>
      <c r="I676">
        <v>92</v>
      </c>
      <c r="J676">
        <v>101</v>
      </c>
      <c r="K676">
        <v>4</v>
      </c>
      <c r="L676">
        <v>123</v>
      </c>
      <c r="M676">
        <v>26</v>
      </c>
      <c r="N676">
        <v>143</v>
      </c>
      <c r="O676">
        <v>151</v>
      </c>
      <c r="P676">
        <v>1</v>
      </c>
      <c r="Q676">
        <v>174</v>
      </c>
      <c r="R676">
        <v>1</v>
      </c>
      <c r="S676">
        <v>192</v>
      </c>
      <c r="T676">
        <v>201</v>
      </c>
      <c r="U676">
        <v>1</v>
      </c>
      <c r="V676">
        <f t="shared" si="10"/>
        <v>0</v>
      </c>
    </row>
    <row r="677" spans="1:22">
      <c r="A677" s="1">
        <v>14</v>
      </c>
      <c r="B677">
        <v>24</v>
      </c>
      <c r="C677">
        <v>34</v>
      </c>
      <c r="D677">
        <v>42</v>
      </c>
      <c r="E677">
        <v>5150</v>
      </c>
      <c r="F677">
        <v>61</v>
      </c>
      <c r="G677">
        <v>75</v>
      </c>
      <c r="H677">
        <v>4</v>
      </c>
      <c r="I677">
        <v>93</v>
      </c>
      <c r="J677">
        <v>101</v>
      </c>
      <c r="K677">
        <v>4</v>
      </c>
      <c r="L677">
        <v>123</v>
      </c>
      <c r="M677">
        <v>33</v>
      </c>
      <c r="N677">
        <v>143</v>
      </c>
      <c r="O677">
        <v>152</v>
      </c>
      <c r="P677">
        <v>1</v>
      </c>
      <c r="Q677">
        <v>173</v>
      </c>
      <c r="R677">
        <v>1</v>
      </c>
      <c r="S677">
        <v>192</v>
      </c>
      <c r="T677">
        <v>201</v>
      </c>
      <c r="U677">
        <v>1</v>
      </c>
      <c r="V677">
        <f t="shared" si="10"/>
        <v>0</v>
      </c>
    </row>
    <row r="678" spans="1:22">
      <c r="A678" s="1">
        <v>12</v>
      </c>
      <c r="B678">
        <v>72</v>
      </c>
      <c r="C678">
        <v>32</v>
      </c>
      <c r="D678">
        <v>43</v>
      </c>
      <c r="E678">
        <v>5595</v>
      </c>
      <c r="F678">
        <v>62</v>
      </c>
      <c r="G678">
        <v>73</v>
      </c>
      <c r="H678">
        <v>2</v>
      </c>
      <c r="I678">
        <v>94</v>
      </c>
      <c r="J678">
        <v>101</v>
      </c>
      <c r="K678">
        <v>2</v>
      </c>
      <c r="L678">
        <v>123</v>
      </c>
      <c r="M678">
        <v>24</v>
      </c>
      <c r="N678">
        <v>143</v>
      </c>
      <c r="O678">
        <v>152</v>
      </c>
      <c r="P678">
        <v>1</v>
      </c>
      <c r="Q678">
        <v>173</v>
      </c>
      <c r="R678">
        <v>1</v>
      </c>
      <c r="S678">
        <v>191</v>
      </c>
      <c r="T678">
        <v>201</v>
      </c>
      <c r="U678">
        <v>2</v>
      </c>
      <c r="V678">
        <f t="shared" si="10"/>
        <v>1</v>
      </c>
    </row>
    <row r="679" spans="1:22">
      <c r="A679" s="1">
        <v>11</v>
      </c>
      <c r="B679">
        <v>24</v>
      </c>
      <c r="C679">
        <v>32</v>
      </c>
      <c r="D679">
        <v>43</v>
      </c>
      <c r="E679">
        <v>2384</v>
      </c>
      <c r="F679">
        <v>61</v>
      </c>
      <c r="G679">
        <v>75</v>
      </c>
      <c r="H679">
        <v>4</v>
      </c>
      <c r="I679">
        <v>93</v>
      </c>
      <c r="J679">
        <v>101</v>
      </c>
      <c r="K679">
        <v>4</v>
      </c>
      <c r="L679">
        <v>121</v>
      </c>
      <c r="M679">
        <v>64</v>
      </c>
      <c r="N679">
        <v>141</v>
      </c>
      <c r="O679">
        <v>151</v>
      </c>
      <c r="P679">
        <v>1</v>
      </c>
      <c r="Q679">
        <v>172</v>
      </c>
      <c r="R679">
        <v>1</v>
      </c>
      <c r="S679">
        <v>191</v>
      </c>
      <c r="T679">
        <v>201</v>
      </c>
      <c r="U679">
        <v>1</v>
      </c>
      <c r="V679">
        <f t="shared" si="10"/>
        <v>0</v>
      </c>
    </row>
    <row r="680" spans="1:22">
      <c r="A680" s="1">
        <v>14</v>
      </c>
      <c r="B680">
        <v>18</v>
      </c>
      <c r="C680">
        <v>32</v>
      </c>
      <c r="D680">
        <v>43</v>
      </c>
      <c r="E680">
        <v>1453</v>
      </c>
      <c r="F680">
        <v>61</v>
      </c>
      <c r="G680">
        <v>72</v>
      </c>
      <c r="H680">
        <v>3</v>
      </c>
      <c r="I680">
        <v>92</v>
      </c>
      <c r="J680">
        <v>101</v>
      </c>
      <c r="K680">
        <v>1</v>
      </c>
      <c r="L680">
        <v>121</v>
      </c>
      <c r="M680">
        <v>26</v>
      </c>
      <c r="N680">
        <v>143</v>
      </c>
      <c r="O680">
        <v>152</v>
      </c>
      <c r="P680">
        <v>1</v>
      </c>
      <c r="Q680">
        <v>173</v>
      </c>
      <c r="R680">
        <v>1</v>
      </c>
      <c r="S680">
        <v>191</v>
      </c>
      <c r="T680">
        <v>201</v>
      </c>
      <c r="U680">
        <v>1</v>
      </c>
      <c r="V680">
        <f t="shared" si="10"/>
        <v>0</v>
      </c>
    </row>
    <row r="681" spans="1:22">
      <c r="A681" s="1">
        <v>14</v>
      </c>
      <c r="B681">
        <v>6</v>
      </c>
      <c r="C681">
        <v>32</v>
      </c>
      <c r="D681">
        <v>46</v>
      </c>
      <c r="E681">
        <v>1538</v>
      </c>
      <c r="F681">
        <v>61</v>
      </c>
      <c r="G681">
        <v>72</v>
      </c>
      <c r="H681">
        <v>1</v>
      </c>
      <c r="I681">
        <v>92</v>
      </c>
      <c r="J681">
        <v>101</v>
      </c>
      <c r="K681">
        <v>2</v>
      </c>
      <c r="L681">
        <v>124</v>
      </c>
      <c r="M681">
        <v>56</v>
      </c>
      <c r="N681">
        <v>143</v>
      </c>
      <c r="O681">
        <v>152</v>
      </c>
      <c r="P681">
        <v>1</v>
      </c>
      <c r="Q681">
        <v>173</v>
      </c>
      <c r="R681">
        <v>1</v>
      </c>
      <c r="S681">
        <v>191</v>
      </c>
      <c r="T681">
        <v>201</v>
      </c>
      <c r="U681">
        <v>1</v>
      </c>
      <c r="V681">
        <f t="shared" si="10"/>
        <v>0</v>
      </c>
    </row>
    <row r="682" spans="1:22">
      <c r="A682" s="1">
        <v>14</v>
      </c>
      <c r="B682">
        <v>12</v>
      </c>
      <c r="C682">
        <v>32</v>
      </c>
      <c r="D682">
        <v>43</v>
      </c>
      <c r="E682">
        <v>2279</v>
      </c>
      <c r="F682">
        <v>65</v>
      </c>
      <c r="G682">
        <v>73</v>
      </c>
      <c r="H682">
        <v>4</v>
      </c>
      <c r="I682">
        <v>93</v>
      </c>
      <c r="J682">
        <v>101</v>
      </c>
      <c r="K682">
        <v>4</v>
      </c>
      <c r="L682">
        <v>124</v>
      </c>
      <c r="M682">
        <v>37</v>
      </c>
      <c r="N682">
        <v>143</v>
      </c>
      <c r="O682">
        <v>153</v>
      </c>
      <c r="P682">
        <v>1</v>
      </c>
      <c r="Q682">
        <v>173</v>
      </c>
      <c r="R682">
        <v>1</v>
      </c>
      <c r="S682">
        <v>192</v>
      </c>
      <c r="T682">
        <v>201</v>
      </c>
      <c r="U682">
        <v>1</v>
      </c>
      <c r="V682">
        <f t="shared" si="10"/>
        <v>0</v>
      </c>
    </row>
    <row r="683" spans="1:22">
      <c r="A683" s="1">
        <v>14</v>
      </c>
      <c r="B683">
        <v>15</v>
      </c>
      <c r="C683">
        <v>33</v>
      </c>
      <c r="D683">
        <v>43</v>
      </c>
      <c r="E683">
        <v>1478</v>
      </c>
      <c r="F683">
        <v>61</v>
      </c>
      <c r="G683">
        <v>73</v>
      </c>
      <c r="H683">
        <v>4</v>
      </c>
      <c r="I683">
        <v>94</v>
      </c>
      <c r="J683">
        <v>101</v>
      </c>
      <c r="K683">
        <v>3</v>
      </c>
      <c r="L683">
        <v>121</v>
      </c>
      <c r="M683">
        <v>33</v>
      </c>
      <c r="N683">
        <v>141</v>
      </c>
      <c r="O683">
        <v>152</v>
      </c>
      <c r="P683">
        <v>2</v>
      </c>
      <c r="Q683">
        <v>173</v>
      </c>
      <c r="R683">
        <v>1</v>
      </c>
      <c r="S683">
        <v>191</v>
      </c>
      <c r="T683">
        <v>201</v>
      </c>
      <c r="U683">
        <v>1</v>
      </c>
      <c r="V683">
        <f t="shared" si="10"/>
        <v>0</v>
      </c>
    </row>
    <row r="684" spans="1:22">
      <c r="A684" s="1">
        <v>14</v>
      </c>
      <c r="B684">
        <v>24</v>
      </c>
      <c r="C684">
        <v>34</v>
      </c>
      <c r="D684">
        <v>43</v>
      </c>
      <c r="E684">
        <v>5103</v>
      </c>
      <c r="F684">
        <v>61</v>
      </c>
      <c r="G684">
        <v>72</v>
      </c>
      <c r="H684">
        <v>3</v>
      </c>
      <c r="I684">
        <v>94</v>
      </c>
      <c r="J684">
        <v>101</v>
      </c>
      <c r="K684">
        <v>3</v>
      </c>
      <c r="L684">
        <v>124</v>
      </c>
      <c r="M684">
        <v>47</v>
      </c>
      <c r="N684">
        <v>143</v>
      </c>
      <c r="O684">
        <v>153</v>
      </c>
      <c r="P684">
        <v>3</v>
      </c>
      <c r="Q684">
        <v>173</v>
      </c>
      <c r="R684">
        <v>1</v>
      </c>
      <c r="S684">
        <v>192</v>
      </c>
      <c r="T684">
        <v>201</v>
      </c>
      <c r="U684">
        <v>1</v>
      </c>
      <c r="V684">
        <f t="shared" si="10"/>
        <v>0</v>
      </c>
    </row>
    <row r="685" spans="1:22">
      <c r="A685" s="1">
        <v>12</v>
      </c>
      <c r="B685">
        <v>36</v>
      </c>
      <c r="C685">
        <v>33</v>
      </c>
      <c r="D685">
        <v>49</v>
      </c>
      <c r="E685">
        <v>9857</v>
      </c>
      <c r="F685">
        <v>62</v>
      </c>
      <c r="G685">
        <v>74</v>
      </c>
      <c r="H685">
        <v>1</v>
      </c>
      <c r="I685">
        <v>93</v>
      </c>
      <c r="J685">
        <v>101</v>
      </c>
      <c r="K685">
        <v>3</v>
      </c>
      <c r="L685">
        <v>122</v>
      </c>
      <c r="M685">
        <v>31</v>
      </c>
      <c r="N685">
        <v>143</v>
      </c>
      <c r="O685">
        <v>152</v>
      </c>
      <c r="P685">
        <v>2</v>
      </c>
      <c r="Q685">
        <v>172</v>
      </c>
      <c r="R685">
        <v>2</v>
      </c>
      <c r="S685">
        <v>192</v>
      </c>
      <c r="T685">
        <v>201</v>
      </c>
      <c r="U685">
        <v>1</v>
      </c>
      <c r="V685">
        <f t="shared" si="10"/>
        <v>0</v>
      </c>
    </row>
    <row r="686" spans="1:22">
      <c r="A686" s="1">
        <v>14</v>
      </c>
      <c r="B686">
        <v>60</v>
      </c>
      <c r="C686">
        <v>32</v>
      </c>
      <c r="D686">
        <v>40</v>
      </c>
      <c r="E686">
        <v>6527</v>
      </c>
      <c r="F686">
        <v>65</v>
      </c>
      <c r="G686">
        <v>73</v>
      </c>
      <c r="H686">
        <v>4</v>
      </c>
      <c r="I686">
        <v>93</v>
      </c>
      <c r="J686">
        <v>101</v>
      </c>
      <c r="K686">
        <v>4</v>
      </c>
      <c r="L686">
        <v>124</v>
      </c>
      <c r="M686">
        <v>34</v>
      </c>
      <c r="N686">
        <v>143</v>
      </c>
      <c r="O686">
        <v>153</v>
      </c>
      <c r="P686">
        <v>1</v>
      </c>
      <c r="Q686">
        <v>173</v>
      </c>
      <c r="R686">
        <v>2</v>
      </c>
      <c r="S686">
        <v>192</v>
      </c>
      <c r="T686">
        <v>201</v>
      </c>
      <c r="U686">
        <v>1</v>
      </c>
      <c r="V686">
        <f t="shared" si="10"/>
        <v>0</v>
      </c>
    </row>
    <row r="687" spans="1:22">
      <c r="A687" s="1">
        <v>13</v>
      </c>
      <c r="B687">
        <v>10</v>
      </c>
      <c r="C687">
        <v>34</v>
      </c>
      <c r="D687">
        <v>43</v>
      </c>
      <c r="E687">
        <v>1347</v>
      </c>
      <c r="F687">
        <v>65</v>
      </c>
      <c r="G687">
        <v>74</v>
      </c>
      <c r="H687">
        <v>4</v>
      </c>
      <c r="I687">
        <v>93</v>
      </c>
      <c r="J687">
        <v>101</v>
      </c>
      <c r="K687">
        <v>2</v>
      </c>
      <c r="L687">
        <v>122</v>
      </c>
      <c r="M687">
        <v>27</v>
      </c>
      <c r="N687">
        <v>143</v>
      </c>
      <c r="O687">
        <v>152</v>
      </c>
      <c r="P687">
        <v>2</v>
      </c>
      <c r="Q687">
        <v>173</v>
      </c>
      <c r="R687">
        <v>1</v>
      </c>
      <c r="S687">
        <v>192</v>
      </c>
      <c r="T687">
        <v>201</v>
      </c>
      <c r="U687">
        <v>1</v>
      </c>
      <c r="V687">
        <f t="shared" si="10"/>
        <v>0</v>
      </c>
    </row>
    <row r="688" spans="1:22">
      <c r="A688" s="1">
        <v>12</v>
      </c>
      <c r="B688">
        <v>36</v>
      </c>
      <c r="C688">
        <v>33</v>
      </c>
      <c r="D688">
        <v>40</v>
      </c>
      <c r="E688">
        <v>2862</v>
      </c>
      <c r="F688">
        <v>62</v>
      </c>
      <c r="G688">
        <v>75</v>
      </c>
      <c r="H688">
        <v>4</v>
      </c>
      <c r="I688">
        <v>93</v>
      </c>
      <c r="J688">
        <v>101</v>
      </c>
      <c r="K688">
        <v>3</v>
      </c>
      <c r="L688">
        <v>124</v>
      </c>
      <c r="M688">
        <v>30</v>
      </c>
      <c r="N688">
        <v>143</v>
      </c>
      <c r="O688">
        <v>153</v>
      </c>
      <c r="P688">
        <v>1</v>
      </c>
      <c r="Q688">
        <v>173</v>
      </c>
      <c r="R688">
        <v>1</v>
      </c>
      <c r="S688">
        <v>191</v>
      </c>
      <c r="T688">
        <v>201</v>
      </c>
      <c r="U688">
        <v>1</v>
      </c>
      <c r="V688">
        <f t="shared" si="10"/>
        <v>0</v>
      </c>
    </row>
    <row r="689" spans="1:22">
      <c r="A689" s="1">
        <v>14</v>
      </c>
      <c r="B689">
        <v>9</v>
      </c>
      <c r="C689">
        <v>32</v>
      </c>
      <c r="D689">
        <v>43</v>
      </c>
      <c r="E689">
        <v>2753</v>
      </c>
      <c r="F689">
        <v>62</v>
      </c>
      <c r="G689">
        <v>75</v>
      </c>
      <c r="H689">
        <v>3</v>
      </c>
      <c r="I689">
        <v>93</v>
      </c>
      <c r="J689">
        <v>102</v>
      </c>
      <c r="K689">
        <v>4</v>
      </c>
      <c r="L689">
        <v>123</v>
      </c>
      <c r="M689">
        <v>35</v>
      </c>
      <c r="N689">
        <v>143</v>
      </c>
      <c r="O689">
        <v>152</v>
      </c>
      <c r="P689">
        <v>1</v>
      </c>
      <c r="Q689">
        <v>173</v>
      </c>
      <c r="R689">
        <v>1</v>
      </c>
      <c r="S689">
        <v>192</v>
      </c>
      <c r="T689">
        <v>201</v>
      </c>
      <c r="U689">
        <v>1</v>
      </c>
      <c r="V689">
        <f t="shared" si="10"/>
        <v>0</v>
      </c>
    </row>
    <row r="690" spans="1:22">
      <c r="A690" s="1">
        <v>11</v>
      </c>
      <c r="B690">
        <v>12</v>
      </c>
      <c r="C690">
        <v>32</v>
      </c>
      <c r="D690">
        <v>40</v>
      </c>
      <c r="E690">
        <v>3651</v>
      </c>
      <c r="F690">
        <v>64</v>
      </c>
      <c r="G690">
        <v>73</v>
      </c>
      <c r="H690">
        <v>1</v>
      </c>
      <c r="I690">
        <v>93</v>
      </c>
      <c r="J690">
        <v>101</v>
      </c>
      <c r="K690">
        <v>3</v>
      </c>
      <c r="L690">
        <v>122</v>
      </c>
      <c r="M690">
        <v>31</v>
      </c>
      <c r="N690">
        <v>143</v>
      </c>
      <c r="O690">
        <v>152</v>
      </c>
      <c r="P690">
        <v>1</v>
      </c>
      <c r="Q690">
        <v>173</v>
      </c>
      <c r="R690">
        <v>2</v>
      </c>
      <c r="S690">
        <v>191</v>
      </c>
      <c r="T690">
        <v>201</v>
      </c>
      <c r="U690">
        <v>1</v>
      </c>
      <c r="V690">
        <f t="shared" si="10"/>
        <v>0</v>
      </c>
    </row>
    <row r="691" spans="1:22">
      <c r="A691" s="1">
        <v>11</v>
      </c>
      <c r="B691">
        <v>15</v>
      </c>
      <c r="C691">
        <v>34</v>
      </c>
      <c r="D691">
        <v>42</v>
      </c>
      <c r="E691">
        <v>975</v>
      </c>
      <c r="F691">
        <v>61</v>
      </c>
      <c r="G691">
        <v>73</v>
      </c>
      <c r="H691">
        <v>2</v>
      </c>
      <c r="I691">
        <v>91</v>
      </c>
      <c r="J691">
        <v>101</v>
      </c>
      <c r="K691">
        <v>3</v>
      </c>
      <c r="L691">
        <v>122</v>
      </c>
      <c r="M691">
        <v>25</v>
      </c>
      <c r="N691">
        <v>143</v>
      </c>
      <c r="O691">
        <v>152</v>
      </c>
      <c r="P691">
        <v>2</v>
      </c>
      <c r="Q691">
        <v>173</v>
      </c>
      <c r="R691">
        <v>1</v>
      </c>
      <c r="S691">
        <v>191</v>
      </c>
      <c r="T691">
        <v>201</v>
      </c>
      <c r="U691">
        <v>1</v>
      </c>
      <c r="V691">
        <f t="shared" si="10"/>
        <v>0</v>
      </c>
    </row>
    <row r="692" spans="1:22">
      <c r="A692" s="1">
        <v>12</v>
      </c>
      <c r="B692">
        <v>15</v>
      </c>
      <c r="C692">
        <v>32</v>
      </c>
      <c r="D692">
        <v>45</v>
      </c>
      <c r="E692">
        <v>2631</v>
      </c>
      <c r="F692">
        <v>62</v>
      </c>
      <c r="G692">
        <v>73</v>
      </c>
      <c r="H692">
        <v>3</v>
      </c>
      <c r="I692">
        <v>92</v>
      </c>
      <c r="J692">
        <v>101</v>
      </c>
      <c r="K692">
        <v>2</v>
      </c>
      <c r="L692">
        <v>121</v>
      </c>
      <c r="M692">
        <v>25</v>
      </c>
      <c r="N692">
        <v>143</v>
      </c>
      <c r="O692">
        <v>152</v>
      </c>
      <c r="P692">
        <v>1</v>
      </c>
      <c r="Q692">
        <v>172</v>
      </c>
      <c r="R692">
        <v>1</v>
      </c>
      <c r="S692">
        <v>191</v>
      </c>
      <c r="T692">
        <v>201</v>
      </c>
      <c r="U692">
        <v>1</v>
      </c>
      <c r="V692">
        <f t="shared" si="10"/>
        <v>0</v>
      </c>
    </row>
    <row r="693" spans="1:22">
      <c r="A693" s="1">
        <v>12</v>
      </c>
      <c r="B693">
        <v>24</v>
      </c>
      <c r="C693">
        <v>32</v>
      </c>
      <c r="D693">
        <v>43</v>
      </c>
      <c r="E693">
        <v>2896</v>
      </c>
      <c r="F693">
        <v>62</v>
      </c>
      <c r="G693">
        <v>72</v>
      </c>
      <c r="H693">
        <v>2</v>
      </c>
      <c r="I693">
        <v>93</v>
      </c>
      <c r="J693">
        <v>101</v>
      </c>
      <c r="K693">
        <v>1</v>
      </c>
      <c r="L693">
        <v>123</v>
      </c>
      <c r="M693">
        <v>29</v>
      </c>
      <c r="N693">
        <v>143</v>
      </c>
      <c r="O693">
        <v>152</v>
      </c>
      <c r="P693">
        <v>1</v>
      </c>
      <c r="Q693">
        <v>173</v>
      </c>
      <c r="R693">
        <v>1</v>
      </c>
      <c r="S693">
        <v>191</v>
      </c>
      <c r="T693">
        <v>201</v>
      </c>
      <c r="U693">
        <v>1</v>
      </c>
      <c r="V693">
        <f t="shared" si="10"/>
        <v>0</v>
      </c>
    </row>
    <row r="694" spans="1:22">
      <c r="A694" s="1">
        <v>11</v>
      </c>
      <c r="B694">
        <v>6</v>
      </c>
      <c r="C694">
        <v>34</v>
      </c>
      <c r="D694">
        <v>40</v>
      </c>
      <c r="E694">
        <v>4716</v>
      </c>
      <c r="F694">
        <v>65</v>
      </c>
      <c r="G694">
        <v>72</v>
      </c>
      <c r="H694">
        <v>1</v>
      </c>
      <c r="I694">
        <v>93</v>
      </c>
      <c r="J694">
        <v>101</v>
      </c>
      <c r="K694">
        <v>3</v>
      </c>
      <c r="L694">
        <v>121</v>
      </c>
      <c r="M694">
        <v>44</v>
      </c>
      <c r="N694">
        <v>143</v>
      </c>
      <c r="O694">
        <v>152</v>
      </c>
      <c r="P694">
        <v>2</v>
      </c>
      <c r="Q694">
        <v>172</v>
      </c>
      <c r="R694">
        <v>2</v>
      </c>
      <c r="S694">
        <v>191</v>
      </c>
      <c r="T694">
        <v>201</v>
      </c>
      <c r="U694">
        <v>1</v>
      </c>
      <c r="V694">
        <f t="shared" si="10"/>
        <v>0</v>
      </c>
    </row>
    <row r="695" spans="1:22">
      <c r="A695" s="1">
        <v>14</v>
      </c>
      <c r="B695">
        <v>24</v>
      </c>
      <c r="C695">
        <v>32</v>
      </c>
      <c r="D695">
        <v>43</v>
      </c>
      <c r="E695">
        <v>2284</v>
      </c>
      <c r="F695">
        <v>61</v>
      </c>
      <c r="G695">
        <v>74</v>
      </c>
      <c r="H695">
        <v>4</v>
      </c>
      <c r="I695">
        <v>93</v>
      </c>
      <c r="J695">
        <v>101</v>
      </c>
      <c r="K695">
        <v>2</v>
      </c>
      <c r="L695">
        <v>123</v>
      </c>
      <c r="M695">
        <v>28</v>
      </c>
      <c r="N695">
        <v>143</v>
      </c>
      <c r="O695">
        <v>152</v>
      </c>
      <c r="P695">
        <v>1</v>
      </c>
      <c r="Q695">
        <v>173</v>
      </c>
      <c r="R695">
        <v>1</v>
      </c>
      <c r="S695">
        <v>192</v>
      </c>
      <c r="T695">
        <v>201</v>
      </c>
      <c r="U695">
        <v>1</v>
      </c>
      <c r="V695">
        <f t="shared" si="10"/>
        <v>0</v>
      </c>
    </row>
    <row r="696" spans="1:22">
      <c r="A696" s="1">
        <v>14</v>
      </c>
      <c r="B696">
        <v>6</v>
      </c>
      <c r="C696">
        <v>32</v>
      </c>
      <c r="D696">
        <v>41</v>
      </c>
      <c r="E696">
        <v>1236</v>
      </c>
      <c r="F696">
        <v>63</v>
      </c>
      <c r="G696">
        <v>73</v>
      </c>
      <c r="H696">
        <v>2</v>
      </c>
      <c r="I696">
        <v>93</v>
      </c>
      <c r="J696">
        <v>101</v>
      </c>
      <c r="K696">
        <v>4</v>
      </c>
      <c r="L696">
        <v>122</v>
      </c>
      <c r="M696">
        <v>50</v>
      </c>
      <c r="N696">
        <v>143</v>
      </c>
      <c r="O696">
        <v>151</v>
      </c>
      <c r="P696">
        <v>1</v>
      </c>
      <c r="Q696">
        <v>173</v>
      </c>
      <c r="R696">
        <v>1</v>
      </c>
      <c r="S696">
        <v>191</v>
      </c>
      <c r="T696">
        <v>201</v>
      </c>
      <c r="U696">
        <v>1</v>
      </c>
      <c r="V696">
        <f t="shared" si="10"/>
        <v>0</v>
      </c>
    </row>
    <row r="697" spans="1:22">
      <c r="A697" s="1">
        <v>12</v>
      </c>
      <c r="B697">
        <v>12</v>
      </c>
      <c r="C697">
        <v>32</v>
      </c>
      <c r="D697">
        <v>43</v>
      </c>
      <c r="E697">
        <v>1103</v>
      </c>
      <c r="F697">
        <v>61</v>
      </c>
      <c r="G697">
        <v>74</v>
      </c>
      <c r="H697">
        <v>4</v>
      </c>
      <c r="I697">
        <v>93</v>
      </c>
      <c r="J697">
        <v>103</v>
      </c>
      <c r="K697">
        <v>3</v>
      </c>
      <c r="L697">
        <v>121</v>
      </c>
      <c r="M697">
        <v>29</v>
      </c>
      <c r="N697">
        <v>143</v>
      </c>
      <c r="O697">
        <v>152</v>
      </c>
      <c r="P697">
        <v>2</v>
      </c>
      <c r="Q697">
        <v>173</v>
      </c>
      <c r="R697">
        <v>1</v>
      </c>
      <c r="S697">
        <v>191</v>
      </c>
      <c r="T697">
        <v>202</v>
      </c>
      <c r="U697">
        <v>1</v>
      </c>
      <c r="V697">
        <f t="shared" si="10"/>
        <v>0</v>
      </c>
    </row>
    <row r="698" spans="1:22">
      <c r="A698" s="1">
        <v>14</v>
      </c>
      <c r="B698">
        <v>12</v>
      </c>
      <c r="C698">
        <v>34</v>
      </c>
      <c r="D698">
        <v>40</v>
      </c>
      <c r="E698">
        <v>926</v>
      </c>
      <c r="F698">
        <v>61</v>
      </c>
      <c r="G698">
        <v>71</v>
      </c>
      <c r="H698">
        <v>1</v>
      </c>
      <c r="I698">
        <v>92</v>
      </c>
      <c r="J698">
        <v>101</v>
      </c>
      <c r="K698">
        <v>2</v>
      </c>
      <c r="L698">
        <v>122</v>
      </c>
      <c r="M698">
        <v>38</v>
      </c>
      <c r="N698">
        <v>143</v>
      </c>
      <c r="O698">
        <v>152</v>
      </c>
      <c r="P698">
        <v>1</v>
      </c>
      <c r="Q698">
        <v>171</v>
      </c>
      <c r="R698">
        <v>1</v>
      </c>
      <c r="S698">
        <v>191</v>
      </c>
      <c r="T698">
        <v>201</v>
      </c>
      <c r="U698">
        <v>1</v>
      </c>
      <c r="V698">
        <f t="shared" si="10"/>
        <v>0</v>
      </c>
    </row>
    <row r="699" spans="1:22">
      <c r="A699" s="1">
        <v>14</v>
      </c>
      <c r="B699">
        <v>18</v>
      </c>
      <c r="C699">
        <v>34</v>
      </c>
      <c r="D699">
        <v>43</v>
      </c>
      <c r="E699">
        <v>1800</v>
      </c>
      <c r="F699">
        <v>61</v>
      </c>
      <c r="G699">
        <v>73</v>
      </c>
      <c r="H699">
        <v>4</v>
      </c>
      <c r="I699">
        <v>93</v>
      </c>
      <c r="J699">
        <v>101</v>
      </c>
      <c r="K699">
        <v>2</v>
      </c>
      <c r="L699">
        <v>123</v>
      </c>
      <c r="M699">
        <v>24</v>
      </c>
      <c r="N699">
        <v>143</v>
      </c>
      <c r="O699">
        <v>152</v>
      </c>
      <c r="P699">
        <v>2</v>
      </c>
      <c r="Q699">
        <v>173</v>
      </c>
      <c r="R699">
        <v>1</v>
      </c>
      <c r="S699">
        <v>191</v>
      </c>
      <c r="T699">
        <v>201</v>
      </c>
      <c r="U699">
        <v>1</v>
      </c>
      <c r="V699">
        <f t="shared" si="10"/>
        <v>0</v>
      </c>
    </row>
    <row r="700" spans="1:22">
      <c r="A700" s="1">
        <v>13</v>
      </c>
      <c r="B700">
        <v>15</v>
      </c>
      <c r="C700">
        <v>32</v>
      </c>
      <c r="D700">
        <v>46</v>
      </c>
      <c r="E700">
        <v>1905</v>
      </c>
      <c r="F700">
        <v>61</v>
      </c>
      <c r="G700">
        <v>75</v>
      </c>
      <c r="H700">
        <v>4</v>
      </c>
      <c r="I700">
        <v>93</v>
      </c>
      <c r="J700">
        <v>101</v>
      </c>
      <c r="K700">
        <v>4</v>
      </c>
      <c r="L700">
        <v>123</v>
      </c>
      <c r="M700">
        <v>40</v>
      </c>
      <c r="N700">
        <v>143</v>
      </c>
      <c r="O700">
        <v>151</v>
      </c>
      <c r="P700">
        <v>1</v>
      </c>
      <c r="Q700">
        <v>174</v>
      </c>
      <c r="R700">
        <v>1</v>
      </c>
      <c r="S700">
        <v>192</v>
      </c>
      <c r="T700">
        <v>201</v>
      </c>
      <c r="U700">
        <v>1</v>
      </c>
      <c r="V700">
        <f t="shared" si="10"/>
        <v>0</v>
      </c>
    </row>
    <row r="701" spans="1:22">
      <c r="A701" s="1">
        <v>14</v>
      </c>
      <c r="B701">
        <v>12</v>
      </c>
      <c r="C701">
        <v>32</v>
      </c>
      <c r="D701">
        <v>42</v>
      </c>
      <c r="E701">
        <v>1123</v>
      </c>
      <c r="F701">
        <v>63</v>
      </c>
      <c r="G701">
        <v>73</v>
      </c>
      <c r="H701">
        <v>4</v>
      </c>
      <c r="I701">
        <v>92</v>
      </c>
      <c r="J701">
        <v>101</v>
      </c>
      <c r="K701">
        <v>4</v>
      </c>
      <c r="L701">
        <v>123</v>
      </c>
      <c r="M701">
        <v>29</v>
      </c>
      <c r="N701">
        <v>143</v>
      </c>
      <c r="O701">
        <v>151</v>
      </c>
      <c r="P701">
        <v>1</v>
      </c>
      <c r="Q701">
        <v>172</v>
      </c>
      <c r="R701">
        <v>1</v>
      </c>
      <c r="S701">
        <v>191</v>
      </c>
      <c r="T701">
        <v>201</v>
      </c>
      <c r="U701">
        <v>2</v>
      </c>
      <c r="V701">
        <f t="shared" si="10"/>
        <v>1</v>
      </c>
    </row>
    <row r="702" spans="1:22">
      <c r="A702" s="1">
        <v>11</v>
      </c>
      <c r="B702">
        <v>48</v>
      </c>
      <c r="C702">
        <v>34</v>
      </c>
      <c r="D702">
        <v>41</v>
      </c>
      <c r="E702">
        <v>6331</v>
      </c>
      <c r="F702">
        <v>61</v>
      </c>
      <c r="G702">
        <v>75</v>
      </c>
      <c r="H702">
        <v>4</v>
      </c>
      <c r="I702">
        <v>93</v>
      </c>
      <c r="J702">
        <v>101</v>
      </c>
      <c r="K702">
        <v>4</v>
      </c>
      <c r="L702">
        <v>124</v>
      </c>
      <c r="M702">
        <v>46</v>
      </c>
      <c r="N702">
        <v>143</v>
      </c>
      <c r="O702">
        <v>153</v>
      </c>
      <c r="P702">
        <v>2</v>
      </c>
      <c r="Q702">
        <v>173</v>
      </c>
      <c r="R702">
        <v>1</v>
      </c>
      <c r="S702">
        <v>192</v>
      </c>
      <c r="T702">
        <v>201</v>
      </c>
      <c r="U702">
        <v>2</v>
      </c>
      <c r="V702">
        <f t="shared" si="10"/>
        <v>1</v>
      </c>
    </row>
    <row r="703" spans="1:22">
      <c r="A703" s="1">
        <v>13</v>
      </c>
      <c r="B703">
        <v>24</v>
      </c>
      <c r="C703">
        <v>32</v>
      </c>
      <c r="D703">
        <v>43</v>
      </c>
      <c r="E703">
        <v>1377</v>
      </c>
      <c r="F703">
        <v>62</v>
      </c>
      <c r="G703">
        <v>75</v>
      </c>
      <c r="H703">
        <v>4</v>
      </c>
      <c r="I703">
        <v>92</v>
      </c>
      <c r="J703">
        <v>101</v>
      </c>
      <c r="K703">
        <v>2</v>
      </c>
      <c r="L703">
        <v>124</v>
      </c>
      <c r="M703">
        <v>47</v>
      </c>
      <c r="N703">
        <v>143</v>
      </c>
      <c r="O703">
        <v>153</v>
      </c>
      <c r="P703">
        <v>1</v>
      </c>
      <c r="Q703">
        <v>173</v>
      </c>
      <c r="R703">
        <v>1</v>
      </c>
      <c r="S703">
        <v>192</v>
      </c>
      <c r="T703">
        <v>201</v>
      </c>
      <c r="U703">
        <v>1</v>
      </c>
      <c r="V703">
        <f t="shared" si="10"/>
        <v>0</v>
      </c>
    </row>
    <row r="704" spans="1:22">
      <c r="A704" s="1">
        <v>12</v>
      </c>
      <c r="B704">
        <v>30</v>
      </c>
      <c r="C704">
        <v>33</v>
      </c>
      <c r="D704">
        <v>49</v>
      </c>
      <c r="E704">
        <v>2503</v>
      </c>
      <c r="F704">
        <v>62</v>
      </c>
      <c r="G704">
        <v>75</v>
      </c>
      <c r="H704">
        <v>4</v>
      </c>
      <c r="I704">
        <v>93</v>
      </c>
      <c r="J704">
        <v>101</v>
      </c>
      <c r="K704">
        <v>2</v>
      </c>
      <c r="L704">
        <v>122</v>
      </c>
      <c r="M704">
        <v>41</v>
      </c>
      <c r="N704">
        <v>142</v>
      </c>
      <c r="O704">
        <v>152</v>
      </c>
      <c r="P704">
        <v>2</v>
      </c>
      <c r="Q704">
        <v>173</v>
      </c>
      <c r="R704">
        <v>1</v>
      </c>
      <c r="S704">
        <v>191</v>
      </c>
      <c r="T704">
        <v>201</v>
      </c>
      <c r="U704">
        <v>1</v>
      </c>
      <c r="V704">
        <f t="shared" si="10"/>
        <v>0</v>
      </c>
    </row>
    <row r="705" spans="1:22">
      <c r="A705" s="1">
        <v>12</v>
      </c>
      <c r="B705">
        <v>27</v>
      </c>
      <c r="C705">
        <v>32</v>
      </c>
      <c r="D705">
        <v>49</v>
      </c>
      <c r="E705">
        <v>2528</v>
      </c>
      <c r="F705">
        <v>61</v>
      </c>
      <c r="G705">
        <v>72</v>
      </c>
      <c r="H705">
        <v>4</v>
      </c>
      <c r="I705">
        <v>92</v>
      </c>
      <c r="J705">
        <v>101</v>
      </c>
      <c r="K705">
        <v>1</v>
      </c>
      <c r="L705">
        <v>122</v>
      </c>
      <c r="M705">
        <v>32</v>
      </c>
      <c r="N705">
        <v>143</v>
      </c>
      <c r="O705">
        <v>152</v>
      </c>
      <c r="P705">
        <v>1</v>
      </c>
      <c r="Q705">
        <v>173</v>
      </c>
      <c r="R705">
        <v>2</v>
      </c>
      <c r="S705">
        <v>192</v>
      </c>
      <c r="T705">
        <v>201</v>
      </c>
      <c r="U705">
        <v>1</v>
      </c>
      <c r="V705">
        <f t="shared" si="10"/>
        <v>0</v>
      </c>
    </row>
    <row r="706" spans="1:22">
      <c r="A706" s="1">
        <v>14</v>
      </c>
      <c r="B706">
        <v>15</v>
      </c>
      <c r="C706">
        <v>32</v>
      </c>
      <c r="D706">
        <v>40</v>
      </c>
      <c r="E706">
        <v>5324</v>
      </c>
      <c r="F706">
        <v>63</v>
      </c>
      <c r="G706">
        <v>75</v>
      </c>
      <c r="H706">
        <v>1</v>
      </c>
      <c r="I706">
        <v>92</v>
      </c>
      <c r="J706">
        <v>101</v>
      </c>
      <c r="K706">
        <v>4</v>
      </c>
      <c r="L706">
        <v>124</v>
      </c>
      <c r="M706">
        <v>35</v>
      </c>
      <c r="N706">
        <v>143</v>
      </c>
      <c r="O706">
        <v>153</v>
      </c>
      <c r="P706">
        <v>1</v>
      </c>
      <c r="Q706">
        <v>173</v>
      </c>
      <c r="R706">
        <v>1</v>
      </c>
      <c r="S706">
        <v>191</v>
      </c>
      <c r="T706">
        <v>201</v>
      </c>
      <c r="U706">
        <v>1</v>
      </c>
      <c r="V706">
        <f t="shared" ref="V706:V769" si="11">U706-1</f>
        <v>0</v>
      </c>
    </row>
    <row r="707" spans="1:22">
      <c r="A707" s="1">
        <v>12</v>
      </c>
      <c r="B707">
        <v>48</v>
      </c>
      <c r="C707">
        <v>32</v>
      </c>
      <c r="D707">
        <v>40</v>
      </c>
      <c r="E707">
        <v>6560</v>
      </c>
      <c r="F707">
        <v>62</v>
      </c>
      <c r="G707">
        <v>74</v>
      </c>
      <c r="H707">
        <v>3</v>
      </c>
      <c r="I707">
        <v>93</v>
      </c>
      <c r="J707">
        <v>101</v>
      </c>
      <c r="K707">
        <v>2</v>
      </c>
      <c r="L707">
        <v>122</v>
      </c>
      <c r="M707">
        <v>24</v>
      </c>
      <c r="N707">
        <v>143</v>
      </c>
      <c r="O707">
        <v>152</v>
      </c>
      <c r="P707">
        <v>1</v>
      </c>
      <c r="Q707">
        <v>173</v>
      </c>
      <c r="R707">
        <v>1</v>
      </c>
      <c r="S707">
        <v>191</v>
      </c>
      <c r="T707">
        <v>201</v>
      </c>
      <c r="U707">
        <v>2</v>
      </c>
      <c r="V707">
        <f t="shared" si="11"/>
        <v>1</v>
      </c>
    </row>
    <row r="708" spans="1:22">
      <c r="A708" s="1">
        <v>12</v>
      </c>
      <c r="B708">
        <v>12</v>
      </c>
      <c r="C708">
        <v>30</v>
      </c>
      <c r="D708">
        <v>42</v>
      </c>
      <c r="E708">
        <v>2969</v>
      </c>
      <c r="F708">
        <v>61</v>
      </c>
      <c r="G708">
        <v>72</v>
      </c>
      <c r="H708">
        <v>4</v>
      </c>
      <c r="I708">
        <v>92</v>
      </c>
      <c r="J708">
        <v>101</v>
      </c>
      <c r="K708">
        <v>3</v>
      </c>
      <c r="L708">
        <v>122</v>
      </c>
      <c r="M708">
        <v>25</v>
      </c>
      <c r="N708">
        <v>143</v>
      </c>
      <c r="O708">
        <v>151</v>
      </c>
      <c r="P708">
        <v>2</v>
      </c>
      <c r="Q708">
        <v>173</v>
      </c>
      <c r="R708">
        <v>1</v>
      </c>
      <c r="S708">
        <v>191</v>
      </c>
      <c r="T708">
        <v>201</v>
      </c>
      <c r="U708">
        <v>2</v>
      </c>
      <c r="V708">
        <f t="shared" si="11"/>
        <v>1</v>
      </c>
    </row>
    <row r="709" spans="1:22">
      <c r="A709" s="1">
        <v>12</v>
      </c>
      <c r="B709">
        <v>9</v>
      </c>
      <c r="C709">
        <v>32</v>
      </c>
      <c r="D709">
        <v>43</v>
      </c>
      <c r="E709">
        <v>1206</v>
      </c>
      <c r="F709">
        <v>61</v>
      </c>
      <c r="G709">
        <v>75</v>
      </c>
      <c r="H709">
        <v>4</v>
      </c>
      <c r="I709">
        <v>92</v>
      </c>
      <c r="J709">
        <v>101</v>
      </c>
      <c r="K709">
        <v>4</v>
      </c>
      <c r="L709">
        <v>121</v>
      </c>
      <c r="M709">
        <v>25</v>
      </c>
      <c r="N709">
        <v>143</v>
      </c>
      <c r="O709">
        <v>152</v>
      </c>
      <c r="P709">
        <v>1</v>
      </c>
      <c r="Q709">
        <v>173</v>
      </c>
      <c r="R709">
        <v>1</v>
      </c>
      <c r="S709">
        <v>191</v>
      </c>
      <c r="T709">
        <v>201</v>
      </c>
      <c r="U709">
        <v>1</v>
      </c>
      <c r="V709">
        <f t="shared" si="11"/>
        <v>0</v>
      </c>
    </row>
    <row r="710" spans="1:22">
      <c r="A710" s="1">
        <v>12</v>
      </c>
      <c r="B710">
        <v>9</v>
      </c>
      <c r="C710">
        <v>32</v>
      </c>
      <c r="D710">
        <v>43</v>
      </c>
      <c r="E710">
        <v>2118</v>
      </c>
      <c r="F710">
        <v>61</v>
      </c>
      <c r="G710">
        <v>73</v>
      </c>
      <c r="H710">
        <v>2</v>
      </c>
      <c r="I710">
        <v>93</v>
      </c>
      <c r="J710">
        <v>101</v>
      </c>
      <c r="K710">
        <v>2</v>
      </c>
      <c r="L710">
        <v>121</v>
      </c>
      <c r="M710">
        <v>37</v>
      </c>
      <c r="N710">
        <v>143</v>
      </c>
      <c r="O710">
        <v>152</v>
      </c>
      <c r="P710">
        <v>1</v>
      </c>
      <c r="Q710">
        <v>172</v>
      </c>
      <c r="R710">
        <v>2</v>
      </c>
      <c r="S710">
        <v>191</v>
      </c>
      <c r="T710">
        <v>201</v>
      </c>
      <c r="U710">
        <v>1</v>
      </c>
      <c r="V710">
        <f t="shared" si="11"/>
        <v>0</v>
      </c>
    </row>
    <row r="711" spans="1:22">
      <c r="A711" s="1">
        <v>14</v>
      </c>
      <c r="B711">
        <v>18</v>
      </c>
      <c r="C711">
        <v>34</v>
      </c>
      <c r="D711">
        <v>43</v>
      </c>
      <c r="E711">
        <v>629</v>
      </c>
      <c r="F711">
        <v>63</v>
      </c>
      <c r="G711">
        <v>75</v>
      </c>
      <c r="H711">
        <v>4</v>
      </c>
      <c r="I711">
        <v>93</v>
      </c>
      <c r="J711">
        <v>101</v>
      </c>
      <c r="K711">
        <v>3</v>
      </c>
      <c r="L711">
        <v>122</v>
      </c>
      <c r="M711">
        <v>32</v>
      </c>
      <c r="N711">
        <v>141</v>
      </c>
      <c r="O711">
        <v>152</v>
      </c>
      <c r="P711">
        <v>2</v>
      </c>
      <c r="Q711">
        <v>174</v>
      </c>
      <c r="R711">
        <v>1</v>
      </c>
      <c r="S711">
        <v>192</v>
      </c>
      <c r="T711">
        <v>201</v>
      </c>
      <c r="U711">
        <v>1</v>
      </c>
      <c r="V711">
        <f t="shared" si="11"/>
        <v>0</v>
      </c>
    </row>
    <row r="712" spans="1:22">
      <c r="A712" s="1">
        <v>11</v>
      </c>
      <c r="B712">
        <v>6</v>
      </c>
      <c r="C712">
        <v>31</v>
      </c>
      <c r="D712">
        <v>46</v>
      </c>
      <c r="E712">
        <v>1198</v>
      </c>
      <c r="F712">
        <v>61</v>
      </c>
      <c r="G712">
        <v>75</v>
      </c>
      <c r="H712">
        <v>4</v>
      </c>
      <c r="I712">
        <v>92</v>
      </c>
      <c r="J712">
        <v>101</v>
      </c>
      <c r="K712">
        <v>4</v>
      </c>
      <c r="L712">
        <v>124</v>
      </c>
      <c r="M712">
        <v>35</v>
      </c>
      <c r="N712">
        <v>143</v>
      </c>
      <c r="O712">
        <v>153</v>
      </c>
      <c r="P712">
        <v>1</v>
      </c>
      <c r="Q712">
        <v>173</v>
      </c>
      <c r="R712">
        <v>1</v>
      </c>
      <c r="S712">
        <v>191</v>
      </c>
      <c r="T712">
        <v>201</v>
      </c>
      <c r="U712">
        <v>2</v>
      </c>
      <c r="V712">
        <f t="shared" si="11"/>
        <v>1</v>
      </c>
    </row>
    <row r="713" spans="1:22">
      <c r="A713" s="1">
        <v>14</v>
      </c>
      <c r="B713">
        <v>21</v>
      </c>
      <c r="C713">
        <v>32</v>
      </c>
      <c r="D713">
        <v>41</v>
      </c>
      <c r="E713">
        <v>2476</v>
      </c>
      <c r="F713">
        <v>65</v>
      </c>
      <c r="G713">
        <v>75</v>
      </c>
      <c r="H713">
        <v>4</v>
      </c>
      <c r="I713">
        <v>93</v>
      </c>
      <c r="J713">
        <v>101</v>
      </c>
      <c r="K713">
        <v>4</v>
      </c>
      <c r="L713">
        <v>121</v>
      </c>
      <c r="M713">
        <v>46</v>
      </c>
      <c r="N713">
        <v>143</v>
      </c>
      <c r="O713">
        <v>152</v>
      </c>
      <c r="P713">
        <v>1</v>
      </c>
      <c r="Q713">
        <v>174</v>
      </c>
      <c r="R713">
        <v>1</v>
      </c>
      <c r="S713">
        <v>192</v>
      </c>
      <c r="T713">
        <v>201</v>
      </c>
      <c r="U713">
        <v>1</v>
      </c>
      <c r="V713">
        <f t="shared" si="11"/>
        <v>0</v>
      </c>
    </row>
    <row r="714" spans="1:22">
      <c r="A714" s="1">
        <v>11</v>
      </c>
      <c r="B714">
        <v>9</v>
      </c>
      <c r="C714">
        <v>34</v>
      </c>
      <c r="D714">
        <v>43</v>
      </c>
      <c r="E714">
        <v>1138</v>
      </c>
      <c r="F714">
        <v>61</v>
      </c>
      <c r="G714">
        <v>73</v>
      </c>
      <c r="H714">
        <v>4</v>
      </c>
      <c r="I714">
        <v>93</v>
      </c>
      <c r="J714">
        <v>101</v>
      </c>
      <c r="K714">
        <v>4</v>
      </c>
      <c r="L714">
        <v>121</v>
      </c>
      <c r="M714">
        <v>25</v>
      </c>
      <c r="N714">
        <v>143</v>
      </c>
      <c r="O714">
        <v>152</v>
      </c>
      <c r="P714">
        <v>2</v>
      </c>
      <c r="Q714">
        <v>172</v>
      </c>
      <c r="R714">
        <v>1</v>
      </c>
      <c r="S714">
        <v>191</v>
      </c>
      <c r="T714">
        <v>201</v>
      </c>
      <c r="U714">
        <v>1</v>
      </c>
      <c r="V714">
        <f t="shared" si="11"/>
        <v>0</v>
      </c>
    </row>
    <row r="715" spans="1:22">
      <c r="A715" s="1">
        <v>12</v>
      </c>
      <c r="B715">
        <v>60</v>
      </c>
      <c r="C715">
        <v>32</v>
      </c>
      <c r="D715">
        <v>40</v>
      </c>
      <c r="E715">
        <v>14027</v>
      </c>
      <c r="F715">
        <v>61</v>
      </c>
      <c r="G715">
        <v>74</v>
      </c>
      <c r="H715">
        <v>4</v>
      </c>
      <c r="I715">
        <v>93</v>
      </c>
      <c r="J715">
        <v>101</v>
      </c>
      <c r="K715">
        <v>2</v>
      </c>
      <c r="L715">
        <v>124</v>
      </c>
      <c r="M715">
        <v>27</v>
      </c>
      <c r="N715">
        <v>143</v>
      </c>
      <c r="O715">
        <v>152</v>
      </c>
      <c r="P715">
        <v>1</v>
      </c>
      <c r="Q715">
        <v>174</v>
      </c>
      <c r="R715">
        <v>1</v>
      </c>
      <c r="S715">
        <v>192</v>
      </c>
      <c r="T715">
        <v>201</v>
      </c>
      <c r="U715">
        <v>2</v>
      </c>
      <c r="V715">
        <f t="shared" si="11"/>
        <v>1</v>
      </c>
    </row>
    <row r="716" spans="1:22">
      <c r="A716" s="1">
        <v>14</v>
      </c>
      <c r="B716">
        <v>30</v>
      </c>
      <c r="C716">
        <v>34</v>
      </c>
      <c r="D716">
        <v>41</v>
      </c>
      <c r="E716">
        <v>7596</v>
      </c>
      <c r="F716">
        <v>65</v>
      </c>
      <c r="G716">
        <v>75</v>
      </c>
      <c r="H716">
        <v>1</v>
      </c>
      <c r="I716">
        <v>93</v>
      </c>
      <c r="J716">
        <v>101</v>
      </c>
      <c r="K716">
        <v>4</v>
      </c>
      <c r="L716">
        <v>123</v>
      </c>
      <c r="M716">
        <v>63</v>
      </c>
      <c r="N716">
        <v>143</v>
      </c>
      <c r="O716">
        <v>152</v>
      </c>
      <c r="P716">
        <v>2</v>
      </c>
      <c r="Q716">
        <v>173</v>
      </c>
      <c r="R716">
        <v>1</v>
      </c>
      <c r="S716">
        <v>191</v>
      </c>
      <c r="T716">
        <v>201</v>
      </c>
      <c r="U716">
        <v>1</v>
      </c>
      <c r="V716">
        <f t="shared" si="11"/>
        <v>0</v>
      </c>
    </row>
    <row r="717" spans="1:22">
      <c r="A717" s="1">
        <v>14</v>
      </c>
      <c r="B717">
        <v>30</v>
      </c>
      <c r="C717">
        <v>34</v>
      </c>
      <c r="D717">
        <v>43</v>
      </c>
      <c r="E717">
        <v>3077</v>
      </c>
      <c r="F717">
        <v>65</v>
      </c>
      <c r="G717">
        <v>75</v>
      </c>
      <c r="H717">
        <v>3</v>
      </c>
      <c r="I717">
        <v>93</v>
      </c>
      <c r="J717">
        <v>101</v>
      </c>
      <c r="K717">
        <v>2</v>
      </c>
      <c r="L717">
        <v>123</v>
      </c>
      <c r="M717">
        <v>40</v>
      </c>
      <c r="N717">
        <v>143</v>
      </c>
      <c r="O717">
        <v>152</v>
      </c>
      <c r="P717">
        <v>2</v>
      </c>
      <c r="Q717">
        <v>173</v>
      </c>
      <c r="R717">
        <v>2</v>
      </c>
      <c r="S717">
        <v>192</v>
      </c>
      <c r="T717">
        <v>201</v>
      </c>
      <c r="U717">
        <v>1</v>
      </c>
      <c r="V717">
        <f t="shared" si="11"/>
        <v>0</v>
      </c>
    </row>
    <row r="718" spans="1:22">
      <c r="A718" s="1">
        <v>14</v>
      </c>
      <c r="B718">
        <v>18</v>
      </c>
      <c r="C718">
        <v>32</v>
      </c>
      <c r="D718">
        <v>43</v>
      </c>
      <c r="E718">
        <v>1505</v>
      </c>
      <c r="F718">
        <v>61</v>
      </c>
      <c r="G718">
        <v>73</v>
      </c>
      <c r="H718">
        <v>4</v>
      </c>
      <c r="I718">
        <v>93</v>
      </c>
      <c r="J718">
        <v>101</v>
      </c>
      <c r="K718">
        <v>2</v>
      </c>
      <c r="L718">
        <v>124</v>
      </c>
      <c r="M718">
        <v>32</v>
      </c>
      <c r="N718">
        <v>143</v>
      </c>
      <c r="O718">
        <v>153</v>
      </c>
      <c r="P718">
        <v>1</v>
      </c>
      <c r="Q718">
        <v>174</v>
      </c>
      <c r="R718">
        <v>1</v>
      </c>
      <c r="S718">
        <v>192</v>
      </c>
      <c r="T718">
        <v>201</v>
      </c>
      <c r="U718">
        <v>1</v>
      </c>
      <c r="V718">
        <f t="shared" si="11"/>
        <v>0</v>
      </c>
    </row>
    <row r="719" spans="1:22">
      <c r="A719" s="1">
        <v>13</v>
      </c>
      <c r="B719">
        <v>24</v>
      </c>
      <c r="C719">
        <v>34</v>
      </c>
      <c r="D719">
        <v>43</v>
      </c>
      <c r="E719">
        <v>3148</v>
      </c>
      <c r="F719">
        <v>65</v>
      </c>
      <c r="G719">
        <v>73</v>
      </c>
      <c r="H719">
        <v>3</v>
      </c>
      <c r="I719">
        <v>93</v>
      </c>
      <c r="J719">
        <v>101</v>
      </c>
      <c r="K719">
        <v>2</v>
      </c>
      <c r="L719">
        <v>123</v>
      </c>
      <c r="M719">
        <v>31</v>
      </c>
      <c r="N719">
        <v>143</v>
      </c>
      <c r="O719">
        <v>152</v>
      </c>
      <c r="P719">
        <v>2</v>
      </c>
      <c r="Q719">
        <v>173</v>
      </c>
      <c r="R719">
        <v>1</v>
      </c>
      <c r="S719">
        <v>192</v>
      </c>
      <c r="T719">
        <v>201</v>
      </c>
      <c r="U719">
        <v>1</v>
      </c>
      <c r="V719">
        <f t="shared" si="11"/>
        <v>0</v>
      </c>
    </row>
    <row r="720" spans="1:22">
      <c r="A720" s="1">
        <v>12</v>
      </c>
      <c r="B720">
        <v>20</v>
      </c>
      <c r="C720">
        <v>30</v>
      </c>
      <c r="D720">
        <v>41</v>
      </c>
      <c r="E720">
        <v>6148</v>
      </c>
      <c r="F720">
        <v>62</v>
      </c>
      <c r="G720">
        <v>75</v>
      </c>
      <c r="H720">
        <v>3</v>
      </c>
      <c r="I720">
        <v>94</v>
      </c>
      <c r="J720">
        <v>101</v>
      </c>
      <c r="K720">
        <v>4</v>
      </c>
      <c r="L720">
        <v>123</v>
      </c>
      <c r="M720">
        <v>31</v>
      </c>
      <c r="N720">
        <v>141</v>
      </c>
      <c r="O720">
        <v>152</v>
      </c>
      <c r="P720">
        <v>2</v>
      </c>
      <c r="Q720">
        <v>173</v>
      </c>
      <c r="R720">
        <v>1</v>
      </c>
      <c r="S720">
        <v>192</v>
      </c>
      <c r="T720">
        <v>201</v>
      </c>
      <c r="U720">
        <v>1</v>
      </c>
      <c r="V720">
        <f t="shared" si="11"/>
        <v>0</v>
      </c>
    </row>
    <row r="721" spans="1:22">
      <c r="A721" s="1">
        <v>13</v>
      </c>
      <c r="B721">
        <v>9</v>
      </c>
      <c r="C721">
        <v>30</v>
      </c>
      <c r="D721">
        <v>43</v>
      </c>
      <c r="E721">
        <v>1337</v>
      </c>
      <c r="F721">
        <v>61</v>
      </c>
      <c r="G721">
        <v>72</v>
      </c>
      <c r="H721">
        <v>4</v>
      </c>
      <c r="I721">
        <v>93</v>
      </c>
      <c r="J721">
        <v>101</v>
      </c>
      <c r="K721">
        <v>2</v>
      </c>
      <c r="L721">
        <v>123</v>
      </c>
      <c r="M721">
        <v>34</v>
      </c>
      <c r="N721">
        <v>143</v>
      </c>
      <c r="O721">
        <v>152</v>
      </c>
      <c r="P721">
        <v>2</v>
      </c>
      <c r="Q721">
        <v>174</v>
      </c>
      <c r="R721">
        <v>1</v>
      </c>
      <c r="S721">
        <v>192</v>
      </c>
      <c r="T721">
        <v>201</v>
      </c>
      <c r="U721">
        <v>2</v>
      </c>
      <c r="V721">
        <f t="shared" si="11"/>
        <v>1</v>
      </c>
    </row>
    <row r="722" spans="1:22">
      <c r="A722" s="1">
        <v>12</v>
      </c>
      <c r="B722">
        <v>6</v>
      </c>
      <c r="C722">
        <v>31</v>
      </c>
      <c r="D722">
        <v>46</v>
      </c>
      <c r="E722">
        <v>433</v>
      </c>
      <c r="F722">
        <v>64</v>
      </c>
      <c r="G722">
        <v>72</v>
      </c>
      <c r="H722">
        <v>4</v>
      </c>
      <c r="I722">
        <v>92</v>
      </c>
      <c r="J722">
        <v>101</v>
      </c>
      <c r="K722">
        <v>2</v>
      </c>
      <c r="L722">
        <v>122</v>
      </c>
      <c r="M722">
        <v>24</v>
      </c>
      <c r="N722">
        <v>141</v>
      </c>
      <c r="O722">
        <v>151</v>
      </c>
      <c r="P722">
        <v>1</v>
      </c>
      <c r="Q722">
        <v>173</v>
      </c>
      <c r="R722">
        <v>2</v>
      </c>
      <c r="S722">
        <v>191</v>
      </c>
      <c r="T722">
        <v>201</v>
      </c>
      <c r="U722">
        <v>2</v>
      </c>
      <c r="V722">
        <f t="shared" si="11"/>
        <v>1</v>
      </c>
    </row>
    <row r="723" spans="1:22">
      <c r="A723" s="1">
        <v>11</v>
      </c>
      <c r="B723">
        <v>12</v>
      </c>
      <c r="C723">
        <v>32</v>
      </c>
      <c r="D723">
        <v>40</v>
      </c>
      <c r="E723">
        <v>1228</v>
      </c>
      <c r="F723">
        <v>61</v>
      </c>
      <c r="G723">
        <v>73</v>
      </c>
      <c r="H723">
        <v>4</v>
      </c>
      <c r="I723">
        <v>92</v>
      </c>
      <c r="J723">
        <v>101</v>
      </c>
      <c r="K723">
        <v>2</v>
      </c>
      <c r="L723">
        <v>121</v>
      </c>
      <c r="M723">
        <v>24</v>
      </c>
      <c r="N723">
        <v>143</v>
      </c>
      <c r="O723">
        <v>152</v>
      </c>
      <c r="P723">
        <v>1</v>
      </c>
      <c r="Q723">
        <v>172</v>
      </c>
      <c r="R723">
        <v>1</v>
      </c>
      <c r="S723">
        <v>191</v>
      </c>
      <c r="T723">
        <v>201</v>
      </c>
      <c r="U723">
        <v>2</v>
      </c>
      <c r="V723">
        <f t="shared" si="11"/>
        <v>1</v>
      </c>
    </row>
    <row r="724" spans="1:22">
      <c r="A724" s="1">
        <v>12</v>
      </c>
      <c r="B724">
        <v>9</v>
      </c>
      <c r="C724">
        <v>32</v>
      </c>
      <c r="D724">
        <v>43</v>
      </c>
      <c r="E724">
        <v>790</v>
      </c>
      <c r="F724">
        <v>63</v>
      </c>
      <c r="G724">
        <v>73</v>
      </c>
      <c r="H724">
        <v>4</v>
      </c>
      <c r="I724">
        <v>92</v>
      </c>
      <c r="J724">
        <v>101</v>
      </c>
      <c r="K724">
        <v>3</v>
      </c>
      <c r="L724">
        <v>121</v>
      </c>
      <c r="M724">
        <v>66</v>
      </c>
      <c r="N724">
        <v>143</v>
      </c>
      <c r="O724">
        <v>152</v>
      </c>
      <c r="P724">
        <v>1</v>
      </c>
      <c r="Q724">
        <v>172</v>
      </c>
      <c r="R724">
        <v>1</v>
      </c>
      <c r="S724">
        <v>191</v>
      </c>
      <c r="T724">
        <v>201</v>
      </c>
      <c r="U724">
        <v>1</v>
      </c>
      <c r="V724">
        <f t="shared" si="11"/>
        <v>0</v>
      </c>
    </row>
    <row r="725" spans="1:22">
      <c r="A725" s="1">
        <v>14</v>
      </c>
      <c r="B725">
        <v>27</v>
      </c>
      <c r="C725">
        <v>32</v>
      </c>
      <c r="D725">
        <v>40</v>
      </c>
      <c r="E725">
        <v>2570</v>
      </c>
      <c r="F725">
        <v>61</v>
      </c>
      <c r="G725">
        <v>73</v>
      </c>
      <c r="H725">
        <v>3</v>
      </c>
      <c r="I725">
        <v>92</v>
      </c>
      <c r="J725">
        <v>101</v>
      </c>
      <c r="K725">
        <v>3</v>
      </c>
      <c r="L725">
        <v>121</v>
      </c>
      <c r="M725">
        <v>21</v>
      </c>
      <c r="N725">
        <v>143</v>
      </c>
      <c r="O725">
        <v>151</v>
      </c>
      <c r="P725">
        <v>1</v>
      </c>
      <c r="Q725">
        <v>173</v>
      </c>
      <c r="R725">
        <v>1</v>
      </c>
      <c r="S725">
        <v>191</v>
      </c>
      <c r="T725">
        <v>201</v>
      </c>
      <c r="U725">
        <v>2</v>
      </c>
      <c r="V725">
        <f t="shared" si="11"/>
        <v>1</v>
      </c>
    </row>
    <row r="726" spans="1:22">
      <c r="A726" s="1">
        <v>14</v>
      </c>
      <c r="B726">
        <v>6</v>
      </c>
      <c r="C726">
        <v>34</v>
      </c>
      <c r="D726">
        <v>40</v>
      </c>
      <c r="E726">
        <v>250</v>
      </c>
      <c r="F726">
        <v>64</v>
      </c>
      <c r="G726">
        <v>73</v>
      </c>
      <c r="H726">
        <v>2</v>
      </c>
      <c r="I726">
        <v>92</v>
      </c>
      <c r="J726">
        <v>101</v>
      </c>
      <c r="K726">
        <v>2</v>
      </c>
      <c r="L726">
        <v>121</v>
      </c>
      <c r="M726">
        <v>41</v>
      </c>
      <c r="N726">
        <v>141</v>
      </c>
      <c r="O726">
        <v>152</v>
      </c>
      <c r="P726">
        <v>2</v>
      </c>
      <c r="Q726">
        <v>172</v>
      </c>
      <c r="R726">
        <v>1</v>
      </c>
      <c r="S726">
        <v>191</v>
      </c>
      <c r="T726">
        <v>201</v>
      </c>
      <c r="U726">
        <v>1</v>
      </c>
      <c r="V726">
        <f t="shared" si="11"/>
        <v>0</v>
      </c>
    </row>
    <row r="727" spans="1:22">
      <c r="A727" s="1">
        <v>14</v>
      </c>
      <c r="B727">
        <v>15</v>
      </c>
      <c r="C727">
        <v>34</v>
      </c>
      <c r="D727">
        <v>43</v>
      </c>
      <c r="E727">
        <v>1316</v>
      </c>
      <c r="F727">
        <v>63</v>
      </c>
      <c r="G727">
        <v>73</v>
      </c>
      <c r="H727">
        <v>2</v>
      </c>
      <c r="I727">
        <v>94</v>
      </c>
      <c r="J727">
        <v>101</v>
      </c>
      <c r="K727">
        <v>2</v>
      </c>
      <c r="L727">
        <v>122</v>
      </c>
      <c r="M727">
        <v>47</v>
      </c>
      <c r="N727">
        <v>143</v>
      </c>
      <c r="O727">
        <v>152</v>
      </c>
      <c r="P727">
        <v>2</v>
      </c>
      <c r="Q727">
        <v>172</v>
      </c>
      <c r="R727">
        <v>1</v>
      </c>
      <c r="S727">
        <v>191</v>
      </c>
      <c r="T727">
        <v>201</v>
      </c>
      <c r="U727">
        <v>1</v>
      </c>
      <c r="V727">
        <f t="shared" si="11"/>
        <v>0</v>
      </c>
    </row>
    <row r="728" spans="1:22">
      <c r="A728" s="1">
        <v>11</v>
      </c>
      <c r="B728">
        <v>18</v>
      </c>
      <c r="C728">
        <v>32</v>
      </c>
      <c r="D728">
        <v>43</v>
      </c>
      <c r="E728">
        <v>1882</v>
      </c>
      <c r="F728">
        <v>61</v>
      </c>
      <c r="G728">
        <v>73</v>
      </c>
      <c r="H728">
        <v>4</v>
      </c>
      <c r="I728">
        <v>92</v>
      </c>
      <c r="J728">
        <v>101</v>
      </c>
      <c r="K728">
        <v>4</v>
      </c>
      <c r="L728">
        <v>123</v>
      </c>
      <c r="M728">
        <v>25</v>
      </c>
      <c r="N728">
        <v>141</v>
      </c>
      <c r="O728">
        <v>151</v>
      </c>
      <c r="P728">
        <v>2</v>
      </c>
      <c r="Q728">
        <v>173</v>
      </c>
      <c r="R728">
        <v>1</v>
      </c>
      <c r="S728">
        <v>191</v>
      </c>
      <c r="T728">
        <v>201</v>
      </c>
      <c r="U728">
        <v>2</v>
      </c>
      <c r="V728">
        <f t="shared" si="11"/>
        <v>1</v>
      </c>
    </row>
    <row r="729" spans="1:22">
      <c r="A729" s="1">
        <v>12</v>
      </c>
      <c r="B729">
        <v>48</v>
      </c>
      <c r="C729">
        <v>31</v>
      </c>
      <c r="D729">
        <v>49</v>
      </c>
      <c r="E729">
        <v>6416</v>
      </c>
      <c r="F729">
        <v>61</v>
      </c>
      <c r="G729">
        <v>75</v>
      </c>
      <c r="H729">
        <v>4</v>
      </c>
      <c r="I729">
        <v>92</v>
      </c>
      <c r="J729">
        <v>101</v>
      </c>
      <c r="K729">
        <v>3</v>
      </c>
      <c r="L729">
        <v>124</v>
      </c>
      <c r="M729">
        <v>59</v>
      </c>
      <c r="N729">
        <v>143</v>
      </c>
      <c r="O729">
        <v>151</v>
      </c>
      <c r="P729">
        <v>1</v>
      </c>
      <c r="Q729">
        <v>173</v>
      </c>
      <c r="R729">
        <v>1</v>
      </c>
      <c r="S729">
        <v>191</v>
      </c>
      <c r="T729">
        <v>201</v>
      </c>
      <c r="U729">
        <v>2</v>
      </c>
      <c r="V729">
        <f t="shared" si="11"/>
        <v>1</v>
      </c>
    </row>
    <row r="730" spans="1:22">
      <c r="A730" s="1">
        <v>13</v>
      </c>
      <c r="B730">
        <v>24</v>
      </c>
      <c r="C730">
        <v>34</v>
      </c>
      <c r="D730">
        <v>49</v>
      </c>
      <c r="E730">
        <v>1275</v>
      </c>
      <c r="F730">
        <v>64</v>
      </c>
      <c r="G730">
        <v>73</v>
      </c>
      <c r="H730">
        <v>2</v>
      </c>
      <c r="I730">
        <v>91</v>
      </c>
      <c r="J730">
        <v>101</v>
      </c>
      <c r="K730">
        <v>4</v>
      </c>
      <c r="L730">
        <v>121</v>
      </c>
      <c r="M730">
        <v>36</v>
      </c>
      <c r="N730">
        <v>143</v>
      </c>
      <c r="O730">
        <v>152</v>
      </c>
      <c r="P730">
        <v>2</v>
      </c>
      <c r="Q730">
        <v>173</v>
      </c>
      <c r="R730">
        <v>1</v>
      </c>
      <c r="S730">
        <v>192</v>
      </c>
      <c r="T730">
        <v>201</v>
      </c>
      <c r="U730">
        <v>1</v>
      </c>
      <c r="V730">
        <f t="shared" si="11"/>
        <v>0</v>
      </c>
    </row>
    <row r="731" spans="1:22">
      <c r="A731" s="1">
        <v>12</v>
      </c>
      <c r="B731">
        <v>24</v>
      </c>
      <c r="C731">
        <v>33</v>
      </c>
      <c r="D731">
        <v>43</v>
      </c>
      <c r="E731">
        <v>6403</v>
      </c>
      <c r="F731">
        <v>61</v>
      </c>
      <c r="G731">
        <v>72</v>
      </c>
      <c r="H731">
        <v>1</v>
      </c>
      <c r="I731">
        <v>93</v>
      </c>
      <c r="J731">
        <v>101</v>
      </c>
      <c r="K731">
        <v>2</v>
      </c>
      <c r="L731">
        <v>123</v>
      </c>
      <c r="M731">
        <v>33</v>
      </c>
      <c r="N731">
        <v>143</v>
      </c>
      <c r="O731">
        <v>152</v>
      </c>
      <c r="P731">
        <v>1</v>
      </c>
      <c r="Q731">
        <v>173</v>
      </c>
      <c r="R731">
        <v>1</v>
      </c>
      <c r="S731">
        <v>191</v>
      </c>
      <c r="T731">
        <v>201</v>
      </c>
      <c r="U731">
        <v>1</v>
      </c>
      <c r="V731">
        <f t="shared" si="11"/>
        <v>0</v>
      </c>
    </row>
    <row r="732" spans="1:22">
      <c r="A732" s="1">
        <v>11</v>
      </c>
      <c r="B732">
        <v>24</v>
      </c>
      <c r="C732">
        <v>32</v>
      </c>
      <c r="D732">
        <v>43</v>
      </c>
      <c r="E732">
        <v>1987</v>
      </c>
      <c r="F732">
        <v>61</v>
      </c>
      <c r="G732">
        <v>73</v>
      </c>
      <c r="H732">
        <v>2</v>
      </c>
      <c r="I732">
        <v>93</v>
      </c>
      <c r="J732">
        <v>101</v>
      </c>
      <c r="K732">
        <v>4</v>
      </c>
      <c r="L732">
        <v>121</v>
      </c>
      <c r="M732">
        <v>21</v>
      </c>
      <c r="N732">
        <v>143</v>
      </c>
      <c r="O732">
        <v>151</v>
      </c>
      <c r="P732">
        <v>1</v>
      </c>
      <c r="Q732">
        <v>172</v>
      </c>
      <c r="R732">
        <v>2</v>
      </c>
      <c r="S732">
        <v>191</v>
      </c>
      <c r="T732">
        <v>201</v>
      </c>
      <c r="U732">
        <v>2</v>
      </c>
      <c r="V732">
        <f t="shared" si="11"/>
        <v>1</v>
      </c>
    </row>
    <row r="733" spans="1:22">
      <c r="A733" s="1">
        <v>12</v>
      </c>
      <c r="B733">
        <v>8</v>
      </c>
      <c r="C733">
        <v>32</v>
      </c>
      <c r="D733">
        <v>43</v>
      </c>
      <c r="E733">
        <v>760</v>
      </c>
      <c r="F733">
        <v>61</v>
      </c>
      <c r="G733">
        <v>74</v>
      </c>
      <c r="H733">
        <v>4</v>
      </c>
      <c r="I733">
        <v>92</v>
      </c>
      <c r="J733">
        <v>103</v>
      </c>
      <c r="K733">
        <v>2</v>
      </c>
      <c r="L733">
        <v>121</v>
      </c>
      <c r="M733">
        <v>44</v>
      </c>
      <c r="N733">
        <v>143</v>
      </c>
      <c r="O733">
        <v>152</v>
      </c>
      <c r="P733">
        <v>1</v>
      </c>
      <c r="Q733">
        <v>172</v>
      </c>
      <c r="R733">
        <v>1</v>
      </c>
      <c r="S733">
        <v>191</v>
      </c>
      <c r="T733">
        <v>201</v>
      </c>
      <c r="U733">
        <v>1</v>
      </c>
      <c r="V733">
        <f t="shared" si="11"/>
        <v>0</v>
      </c>
    </row>
    <row r="734" spans="1:22">
      <c r="A734" s="1">
        <v>14</v>
      </c>
      <c r="B734">
        <v>24</v>
      </c>
      <c r="C734">
        <v>32</v>
      </c>
      <c r="D734">
        <v>41</v>
      </c>
      <c r="E734">
        <v>2603</v>
      </c>
      <c r="F734">
        <v>64</v>
      </c>
      <c r="G734">
        <v>73</v>
      </c>
      <c r="H734">
        <v>2</v>
      </c>
      <c r="I734">
        <v>92</v>
      </c>
      <c r="J734">
        <v>101</v>
      </c>
      <c r="K734">
        <v>4</v>
      </c>
      <c r="L734">
        <v>123</v>
      </c>
      <c r="M734">
        <v>28</v>
      </c>
      <c r="N734">
        <v>143</v>
      </c>
      <c r="O734">
        <v>151</v>
      </c>
      <c r="P734">
        <v>1</v>
      </c>
      <c r="Q734">
        <v>173</v>
      </c>
      <c r="R734">
        <v>1</v>
      </c>
      <c r="S734">
        <v>192</v>
      </c>
      <c r="T734">
        <v>201</v>
      </c>
      <c r="U734">
        <v>1</v>
      </c>
      <c r="V734">
        <f t="shared" si="11"/>
        <v>0</v>
      </c>
    </row>
    <row r="735" spans="1:22">
      <c r="A735" s="1">
        <v>14</v>
      </c>
      <c r="B735">
        <v>4</v>
      </c>
      <c r="C735">
        <v>34</v>
      </c>
      <c r="D735">
        <v>40</v>
      </c>
      <c r="E735">
        <v>3380</v>
      </c>
      <c r="F735">
        <v>61</v>
      </c>
      <c r="G735">
        <v>74</v>
      </c>
      <c r="H735">
        <v>1</v>
      </c>
      <c r="I735">
        <v>92</v>
      </c>
      <c r="J735">
        <v>101</v>
      </c>
      <c r="K735">
        <v>1</v>
      </c>
      <c r="L735">
        <v>121</v>
      </c>
      <c r="M735">
        <v>37</v>
      </c>
      <c r="N735">
        <v>143</v>
      </c>
      <c r="O735">
        <v>152</v>
      </c>
      <c r="P735">
        <v>1</v>
      </c>
      <c r="Q735">
        <v>173</v>
      </c>
      <c r="R735">
        <v>2</v>
      </c>
      <c r="S735">
        <v>191</v>
      </c>
      <c r="T735">
        <v>201</v>
      </c>
      <c r="U735">
        <v>1</v>
      </c>
      <c r="V735">
        <f t="shared" si="11"/>
        <v>0</v>
      </c>
    </row>
    <row r="736" spans="1:22">
      <c r="A736" s="1">
        <v>12</v>
      </c>
      <c r="B736">
        <v>36</v>
      </c>
      <c r="C736">
        <v>31</v>
      </c>
      <c r="D736">
        <v>44</v>
      </c>
      <c r="E736">
        <v>3990</v>
      </c>
      <c r="F736">
        <v>65</v>
      </c>
      <c r="G736">
        <v>72</v>
      </c>
      <c r="H736">
        <v>3</v>
      </c>
      <c r="I736">
        <v>92</v>
      </c>
      <c r="J736">
        <v>101</v>
      </c>
      <c r="K736">
        <v>2</v>
      </c>
      <c r="L736">
        <v>124</v>
      </c>
      <c r="M736">
        <v>29</v>
      </c>
      <c r="N736">
        <v>141</v>
      </c>
      <c r="O736">
        <v>152</v>
      </c>
      <c r="P736">
        <v>1</v>
      </c>
      <c r="Q736">
        <v>171</v>
      </c>
      <c r="R736">
        <v>1</v>
      </c>
      <c r="S736">
        <v>191</v>
      </c>
      <c r="T736">
        <v>201</v>
      </c>
      <c r="U736">
        <v>1</v>
      </c>
      <c r="V736">
        <f t="shared" si="11"/>
        <v>0</v>
      </c>
    </row>
    <row r="737" spans="1:22">
      <c r="A737" s="1">
        <v>12</v>
      </c>
      <c r="B737">
        <v>24</v>
      </c>
      <c r="C737">
        <v>32</v>
      </c>
      <c r="D737">
        <v>41</v>
      </c>
      <c r="E737">
        <v>11560</v>
      </c>
      <c r="F737">
        <v>61</v>
      </c>
      <c r="G737">
        <v>73</v>
      </c>
      <c r="H737">
        <v>1</v>
      </c>
      <c r="I737">
        <v>92</v>
      </c>
      <c r="J737">
        <v>101</v>
      </c>
      <c r="K737">
        <v>4</v>
      </c>
      <c r="L737">
        <v>123</v>
      </c>
      <c r="M737">
        <v>23</v>
      </c>
      <c r="N737">
        <v>143</v>
      </c>
      <c r="O737">
        <v>151</v>
      </c>
      <c r="P737">
        <v>2</v>
      </c>
      <c r="Q737">
        <v>174</v>
      </c>
      <c r="R737">
        <v>1</v>
      </c>
      <c r="S737">
        <v>191</v>
      </c>
      <c r="T737">
        <v>201</v>
      </c>
      <c r="U737">
        <v>2</v>
      </c>
      <c r="V737">
        <f t="shared" si="11"/>
        <v>1</v>
      </c>
    </row>
    <row r="738" spans="1:22">
      <c r="A738" s="1">
        <v>11</v>
      </c>
      <c r="B738">
        <v>18</v>
      </c>
      <c r="C738">
        <v>32</v>
      </c>
      <c r="D738">
        <v>40</v>
      </c>
      <c r="E738">
        <v>4380</v>
      </c>
      <c r="F738">
        <v>62</v>
      </c>
      <c r="G738">
        <v>73</v>
      </c>
      <c r="H738">
        <v>3</v>
      </c>
      <c r="I738">
        <v>93</v>
      </c>
      <c r="J738">
        <v>101</v>
      </c>
      <c r="K738">
        <v>4</v>
      </c>
      <c r="L738">
        <v>123</v>
      </c>
      <c r="M738">
        <v>35</v>
      </c>
      <c r="N738">
        <v>143</v>
      </c>
      <c r="O738">
        <v>152</v>
      </c>
      <c r="P738">
        <v>1</v>
      </c>
      <c r="Q738">
        <v>172</v>
      </c>
      <c r="R738">
        <v>2</v>
      </c>
      <c r="S738">
        <v>192</v>
      </c>
      <c r="T738">
        <v>201</v>
      </c>
      <c r="U738">
        <v>1</v>
      </c>
      <c r="V738">
        <f t="shared" si="11"/>
        <v>0</v>
      </c>
    </row>
    <row r="739" spans="1:22">
      <c r="A739" s="1">
        <v>14</v>
      </c>
      <c r="B739">
        <v>6</v>
      </c>
      <c r="C739">
        <v>34</v>
      </c>
      <c r="D739">
        <v>40</v>
      </c>
      <c r="E739">
        <v>6761</v>
      </c>
      <c r="F739">
        <v>61</v>
      </c>
      <c r="G739">
        <v>74</v>
      </c>
      <c r="H739">
        <v>1</v>
      </c>
      <c r="I739">
        <v>93</v>
      </c>
      <c r="J739">
        <v>101</v>
      </c>
      <c r="K739">
        <v>3</v>
      </c>
      <c r="L739">
        <v>124</v>
      </c>
      <c r="M739">
        <v>45</v>
      </c>
      <c r="N739">
        <v>143</v>
      </c>
      <c r="O739">
        <v>152</v>
      </c>
      <c r="P739">
        <v>2</v>
      </c>
      <c r="Q739">
        <v>174</v>
      </c>
      <c r="R739">
        <v>2</v>
      </c>
      <c r="S739">
        <v>192</v>
      </c>
      <c r="T739">
        <v>201</v>
      </c>
      <c r="U739">
        <v>1</v>
      </c>
      <c r="V739">
        <f t="shared" si="11"/>
        <v>0</v>
      </c>
    </row>
    <row r="740" spans="1:22">
      <c r="A740" s="1">
        <v>12</v>
      </c>
      <c r="B740">
        <v>30</v>
      </c>
      <c r="C740">
        <v>30</v>
      </c>
      <c r="D740">
        <v>49</v>
      </c>
      <c r="E740">
        <v>4280</v>
      </c>
      <c r="F740">
        <v>62</v>
      </c>
      <c r="G740">
        <v>73</v>
      </c>
      <c r="H740">
        <v>4</v>
      </c>
      <c r="I740">
        <v>92</v>
      </c>
      <c r="J740">
        <v>101</v>
      </c>
      <c r="K740">
        <v>4</v>
      </c>
      <c r="L740">
        <v>123</v>
      </c>
      <c r="M740">
        <v>26</v>
      </c>
      <c r="N740">
        <v>143</v>
      </c>
      <c r="O740">
        <v>151</v>
      </c>
      <c r="P740">
        <v>2</v>
      </c>
      <c r="Q740">
        <v>172</v>
      </c>
      <c r="R740">
        <v>1</v>
      </c>
      <c r="S740">
        <v>191</v>
      </c>
      <c r="T740">
        <v>201</v>
      </c>
      <c r="U740">
        <v>2</v>
      </c>
      <c r="V740">
        <f t="shared" si="11"/>
        <v>1</v>
      </c>
    </row>
    <row r="741" spans="1:22">
      <c r="A741" s="1">
        <v>11</v>
      </c>
      <c r="B741">
        <v>24</v>
      </c>
      <c r="C741">
        <v>31</v>
      </c>
      <c r="D741">
        <v>40</v>
      </c>
      <c r="E741">
        <v>2325</v>
      </c>
      <c r="F741">
        <v>62</v>
      </c>
      <c r="G741">
        <v>74</v>
      </c>
      <c r="H741">
        <v>2</v>
      </c>
      <c r="I741">
        <v>93</v>
      </c>
      <c r="J741">
        <v>101</v>
      </c>
      <c r="K741">
        <v>3</v>
      </c>
      <c r="L741">
        <v>123</v>
      </c>
      <c r="M741">
        <v>32</v>
      </c>
      <c r="N741">
        <v>141</v>
      </c>
      <c r="O741">
        <v>152</v>
      </c>
      <c r="P741">
        <v>1</v>
      </c>
      <c r="Q741">
        <v>173</v>
      </c>
      <c r="R741">
        <v>1</v>
      </c>
      <c r="S741">
        <v>191</v>
      </c>
      <c r="T741">
        <v>201</v>
      </c>
      <c r="U741">
        <v>1</v>
      </c>
      <c r="V741">
        <f t="shared" si="11"/>
        <v>0</v>
      </c>
    </row>
    <row r="742" spans="1:22">
      <c r="A742" s="1">
        <v>12</v>
      </c>
      <c r="B742">
        <v>10</v>
      </c>
      <c r="C742">
        <v>31</v>
      </c>
      <c r="D742">
        <v>43</v>
      </c>
      <c r="E742">
        <v>1048</v>
      </c>
      <c r="F742">
        <v>61</v>
      </c>
      <c r="G742">
        <v>73</v>
      </c>
      <c r="H742">
        <v>4</v>
      </c>
      <c r="I742">
        <v>93</v>
      </c>
      <c r="J742">
        <v>101</v>
      </c>
      <c r="K742">
        <v>4</v>
      </c>
      <c r="L742">
        <v>121</v>
      </c>
      <c r="M742">
        <v>23</v>
      </c>
      <c r="N742">
        <v>142</v>
      </c>
      <c r="O742">
        <v>152</v>
      </c>
      <c r="P742">
        <v>1</v>
      </c>
      <c r="Q742">
        <v>172</v>
      </c>
      <c r="R742">
        <v>1</v>
      </c>
      <c r="S742">
        <v>191</v>
      </c>
      <c r="T742">
        <v>201</v>
      </c>
      <c r="U742">
        <v>1</v>
      </c>
      <c r="V742">
        <f t="shared" si="11"/>
        <v>0</v>
      </c>
    </row>
    <row r="743" spans="1:22">
      <c r="A743" s="1">
        <v>14</v>
      </c>
      <c r="B743">
        <v>21</v>
      </c>
      <c r="C743">
        <v>32</v>
      </c>
      <c r="D743">
        <v>43</v>
      </c>
      <c r="E743">
        <v>3160</v>
      </c>
      <c r="F743">
        <v>65</v>
      </c>
      <c r="G743">
        <v>75</v>
      </c>
      <c r="H743">
        <v>4</v>
      </c>
      <c r="I743">
        <v>93</v>
      </c>
      <c r="J743">
        <v>101</v>
      </c>
      <c r="K743">
        <v>3</v>
      </c>
      <c r="L743">
        <v>122</v>
      </c>
      <c r="M743">
        <v>41</v>
      </c>
      <c r="N743">
        <v>143</v>
      </c>
      <c r="O743">
        <v>152</v>
      </c>
      <c r="P743">
        <v>1</v>
      </c>
      <c r="Q743">
        <v>173</v>
      </c>
      <c r="R743">
        <v>1</v>
      </c>
      <c r="S743">
        <v>192</v>
      </c>
      <c r="T743">
        <v>201</v>
      </c>
      <c r="U743">
        <v>1</v>
      </c>
      <c r="V743">
        <f t="shared" si="11"/>
        <v>0</v>
      </c>
    </row>
    <row r="744" spans="1:22">
      <c r="A744" s="1">
        <v>11</v>
      </c>
      <c r="B744">
        <v>24</v>
      </c>
      <c r="C744">
        <v>31</v>
      </c>
      <c r="D744">
        <v>42</v>
      </c>
      <c r="E744">
        <v>2483</v>
      </c>
      <c r="F744">
        <v>63</v>
      </c>
      <c r="G744">
        <v>73</v>
      </c>
      <c r="H744">
        <v>4</v>
      </c>
      <c r="I744">
        <v>93</v>
      </c>
      <c r="J744">
        <v>101</v>
      </c>
      <c r="K744">
        <v>4</v>
      </c>
      <c r="L744">
        <v>121</v>
      </c>
      <c r="M744">
        <v>22</v>
      </c>
      <c r="N744">
        <v>142</v>
      </c>
      <c r="O744">
        <v>152</v>
      </c>
      <c r="P744">
        <v>1</v>
      </c>
      <c r="Q744">
        <v>173</v>
      </c>
      <c r="R744">
        <v>1</v>
      </c>
      <c r="S744">
        <v>192</v>
      </c>
      <c r="T744">
        <v>201</v>
      </c>
      <c r="U744">
        <v>1</v>
      </c>
      <c r="V744">
        <f t="shared" si="11"/>
        <v>0</v>
      </c>
    </row>
    <row r="745" spans="1:22">
      <c r="A745" s="1">
        <v>11</v>
      </c>
      <c r="B745">
        <v>39</v>
      </c>
      <c r="C745">
        <v>34</v>
      </c>
      <c r="D745">
        <v>42</v>
      </c>
      <c r="E745">
        <v>14179</v>
      </c>
      <c r="F745">
        <v>65</v>
      </c>
      <c r="G745">
        <v>74</v>
      </c>
      <c r="H745">
        <v>4</v>
      </c>
      <c r="I745">
        <v>93</v>
      </c>
      <c r="J745">
        <v>101</v>
      </c>
      <c r="K745">
        <v>4</v>
      </c>
      <c r="L745">
        <v>122</v>
      </c>
      <c r="M745">
        <v>30</v>
      </c>
      <c r="N745">
        <v>143</v>
      </c>
      <c r="O745">
        <v>152</v>
      </c>
      <c r="P745">
        <v>2</v>
      </c>
      <c r="Q745">
        <v>174</v>
      </c>
      <c r="R745">
        <v>1</v>
      </c>
      <c r="S745">
        <v>192</v>
      </c>
      <c r="T745">
        <v>201</v>
      </c>
      <c r="U745">
        <v>1</v>
      </c>
      <c r="V745">
        <f t="shared" si="11"/>
        <v>0</v>
      </c>
    </row>
    <row r="746" spans="1:22">
      <c r="A746" s="1">
        <v>11</v>
      </c>
      <c r="B746">
        <v>13</v>
      </c>
      <c r="C746">
        <v>34</v>
      </c>
      <c r="D746">
        <v>49</v>
      </c>
      <c r="E746">
        <v>1797</v>
      </c>
      <c r="F746">
        <v>61</v>
      </c>
      <c r="G746">
        <v>72</v>
      </c>
      <c r="H746">
        <v>3</v>
      </c>
      <c r="I746">
        <v>93</v>
      </c>
      <c r="J746">
        <v>101</v>
      </c>
      <c r="K746">
        <v>1</v>
      </c>
      <c r="L746">
        <v>122</v>
      </c>
      <c r="M746">
        <v>28</v>
      </c>
      <c r="N746">
        <v>141</v>
      </c>
      <c r="O746">
        <v>152</v>
      </c>
      <c r="P746">
        <v>2</v>
      </c>
      <c r="Q746">
        <v>172</v>
      </c>
      <c r="R746">
        <v>1</v>
      </c>
      <c r="S746">
        <v>191</v>
      </c>
      <c r="T746">
        <v>201</v>
      </c>
      <c r="U746">
        <v>1</v>
      </c>
      <c r="V746">
        <f t="shared" si="11"/>
        <v>0</v>
      </c>
    </row>
    <row r="747" spans="1:22">
      <c r="A747" s="1">
        <v>11</v>
      </c>
      <c r="B747">
        <v>15</v>
      </c>
      <c r="C747">
        <v>32</v>
      </c>
      <c r="D747">
        <v>40</v>
      </c>
      <c r="E747">
        <v>2511</v>
      </c>
      <c r="F747">
        <v>61</v>
      </c>
      <c r="G747">
        <v>71</v>
      </c>
      <c r="H747">
        <v>1</v>
      </c>
      <c r="I747">
        <v>92</v>
      </c>
      <c r="J747">
        <v>101</v>
      </c>
      <c r="K747">
        <v>4</v>
      </c>
      <c r="L747">
        <v>123</v>
      </c>
      <c r="M747">
        <v>23</v>
      </c>
      <c r="N747">
        <v>143</v>
      </c>
      <c r="O747">
        <v>151</v>
      </c>
      <c r="P747">
        <v>1</v>
      </c>
      <c r="Q747">
        <v>173</v>
      </c>
      <c r="R747">
        <v>1</v>
      </c>
      <c r="S747">
        <v>191</v>
      </c>
      <c r="T747">
        <v>201</v>
      </c>
      <c r="U747">
        <v>1</v>
      </c>
      <c r="V747">
        <f t="shared" si="11"/>
        <v>0</v>
      </c>
    </row>
    <row r="748" spans="1:22">
      <c r="A748" s="1">
        <v>11</v>
      </c>
      <c r="B748">
        <v>12</v>
      </c>
      <c r="C748">
        <v>32</v>
      </c>
      <c r="D748">
        <v>40</v>
      </c>
      <c r="E748">
        <v>1274</v>
      </c>
      <c r="F748">
        <v>61</v>
      </c>
      <c r="G748">
        <v>72</v>
      </c>
      <c r="H748">
        <v>3</v>
      </c>
      <c r="I748">
        <v>92</v>
      </c>
      <c r="J748">
        <v>101</v>
      </c>
      <c r="K748">
        <v>1</v>
      </c>
      <c r="L748">
        <v>121</v>
      </c>
      <c r="M748">
        <v>37</v>
      </c>
      <c r="N748">
        <v>143</v>
      </c>
      <c r="O748">
        <v>152</v>
      </c>
      <c r="P748">
        <v>1</v>
      </c>
      <c r="Q748">
        <v>172</v>
      </c>
      <c r="R748">
        <v>1</v>
      </c>
      <c r="S748">
        <v>191</v>
      </c>
      <c r="T748">
        <v>201</v>
      </c>
      <c r="U748">
        <v>2</v>
      </c>
      <c r="V748">
        <f t="shared" si="11"/>
        <v>1</v>
      </c>
    </row>
    <row r="749" spans="1:22">
      <c r="A749" s="1">
        <v>14</v>
      </c>
      <c r="B749">
        <v>21</v>
      </c>
      <c r="C749">
        <v>32</v>
      </c>
      <c r="D749">
        <v>41</v>
      </c>
      <c r="E749">
        <v>5248</v>
      </c>
      <c r="F749">
        <v>65</v>
      </c>
      <c r="G749">
        <v>73</v>
      </c>
      <c r="H749">
        <v>1</v>
      </c>
      <c r="I749">
        <v>93</v>
      </c>
      <c r="J749">
        <v>101</v>
      </c>
      <c r="K749">
        <v>3</v>
      </c>
      <c r="L749">
        <v>123</v>
      </c>
      <c r="M749">
        <v>26</v>
      </c>
      <c r="N749">
        <v>143</v>
      </c>
      <c r="O749">
        <v>152</v>
      </c>
      <c r="P749">
        <v>1</v>
      </c>
      <c r="Q749">
        <v>173</v>
      </c>
      <c r="R749">
        <v>1</v>
      </c>
      <c r="S749">
        <v>191</v>
      </c>
      <c r="T749">
        <v>201</v>
      </c>
      <c r="U749">
        <v>1</v>
      </c>
      <c r="V749">
        <f t="shared" si="11"/>
        <v>0</v>
      </c>
    </row>
    <row r="750" spans="1:22">
      <c r="A750" s="1">
        <v>14</v>
      </c>
      <c r="B750">
        <v>15</v>
      </c>
      <c r="C750">
        <v>32</v>
      </c>
      <c r="D750">
        <v>41</v>
      </c>
      <c r="E750">
        <v>3029</v>
      </c>
      <c r="F750">
        <v>61</v>
      </c>
      <c r="G750">
        <v>74</v>
      </c>
      <c r="H750">
        <v>2</v>
      </c>
      <c r="I750">
        <v>93</v>
      </c>
      <c r="J750">
        <v>101</v>
      </c>
      <c r="K750">
        <v>2</v>
      </c>
      <c r="L750">
        <v>123</v>
      </c>
      <c r="M750">
        <v>33</v>
      </c>
      <c r="N750">
        <v>143</v>
      </c>
      <c r="O750">
        <v>152</v>
      </c>
      <c r="P750">
        <v>1</v>
      </c>
      <c r="Q750">
        <v>173</v>
      </c>
      <c r="R750">
        <v>1</v>
      </c>
      <c r="S750">
        <v>191</v>
      </c>
      <c r="T750">
        <v>201</v>
      </c>
      <c r="U750">
        <v>1</v>
      </c>
      <c r="V750">
        <f t="shared" si="11"/>
        <v>0</v>
      </c>
    </row>
    <row r="751" spans="1:22">
      <c r="A751" s="1">
        <v>11</v>
      </c>
      <c r="B751">
        <v>6</v>
      </c>
      <c r="C751">
        <v>32</v>
      </c>
      <c r="D751">
        <v>42</v>
      </c>
      <c r="E751">
        <v>428</v>
      </c>
      <c r="F751">
        <v>61</v>
      </c>
      <c r="G751">
        <v>75</v>
      </c>
      <c r="H751">
        <v>2</v>
      </c>
      <c r="I751">
        <v>92</v>
      </c>
      <c r="J751">
        <v>101</v>
      </c>
      <c r="K751">
        <v>1</v>
      </c>
      <c r="L751">
        <v>122</v>
      </c>
      <c r="M751">
        <v>49</v>
      </c>
      <c r="N751">
        <v>141</v>
      </c>
      <c r="O751">
        <v>152</v>
      </c>
      <c r="P751">
        <v>1</v>
      </c>
      <c r="Q751">
        <v>173</v>
      </c>
      <c r="R751">
        <v>1</v>
      </c>
      <c r="S751">
        <v>192</v>
      </c>
      <c r="T751">
        <v>201</v>
      </c>
      <c r="U751">
        <v>1</v>
      </c>
      <c r="V751">
        <f t="shared" si="11"/>
        <v>0</v>
      </c>
    </row>
    <row r="752" spans="1:22">
      <c r="A752" s="1">
        <v>11</v>
      </c>
      <c r="B752">
        <v>18</v>
      </c>
      <c r="C752">
        <v>32</v>
      </c>
      <c r="D752">
        <v>40</v>
      </c>
      <c r="E752">
        <v>976</v>
      </c>
      <c r="F752">
        <v>61</v>
      </c>
      <c r="G752">
        <v>72</v>
      </c>
      <c r="H752">
        <v>1</v>
      </c>
      <c r="I752">
        <v>92</v>
      </c>
      <c r="J752">
        <v>101</v>
      </c>
      <c r="K752">
        <v>2</v>
      </c>
      <c r="L752">
        <v>123</v>
      </c>
      <c r="M752">
        <v>23</v>
      </c>
      <c r="N752">
        <v>143</v>
      </c>
      <c r="O752">
        <v>152</v>
      </c>
      <c r="P752">
        <v>1</v>
      </c>
      <c r="Q752">
        <v>172</v>
      </c>
      <c r="R752">
        <v>1</v>
      </c>
      <c r="S752">
        <v>191</v>
      </c>
      <c r="T752">
        <v>201</v>
      </c>
      <c r="U752">
        <v>2</v>
      </c>
      <c r="V752">
        <f t="shared" si="11"/>
        <v>1</v>
      </c>
    </row>
    <row r="753" spans="1:22">
      <c r="A753" s="1">
        <v>12</v>
      </c>
      <c r="B753">
        <v>12</v>
      </c>
      <c r="C753">
        <v>32</v>
      </c>
      <c r="D753">
        <v>49</v>
      </c>
      <c r="E753">
        <v>841</v>
      </c>
      <c r="F753">
        <v>62</v>
      </c>
      <c r="G753">
        <v>74</v>
      </c>
      <c r="H753">
        <v>2</v>
      </c>
      <c r="I753">
        <v>92</v>
      </c>
      <c r="J753">
        <v>101</v>
      </c>
      <c r="K753">
        <v>4</v>
      </c>
      <c r="L753">
        <v>121</v>
      </c>
      <c r="M753">
        <v>23</v>
      </c>
      <c r="N753">
        <v>143</v>
      </c>
      <c r="O753">
        <v>151</v>
      </c>
      <c r="P753">
        <v>1</v>
      </c>
      <c r="Q753">
        <v>172</v>
      </c>
      <c r="R753">
        <v>1</v>
      </c>
      <c r="S753">
        <v>191</v>
      </c>
      <c r="T753">
        <v>201</v>
      </c>
      <c r="U753">
        <v>1</v>
      </c>
      <c r="V753">
        <f t="shared" si="11"/>
        <v>0</v>
      </c>
    </row>
    <row r="754" spans="1:22">
      <c r="A754" s="1">
        <v>14</v>
      </c>
      <c r="B754">
        <v>30</v>
      </c>
      <c r="C754">
        <v>34</v>
      </c>
      <c r="D754">
        <v>43</v>
      </c>
      <c r="E754">
        <v>5771</v>
      </c>
      <c r="F754">
        <v>61</v>
      </c>
      <c r="G754">
        <v>74</v>
      </c>
      <c r="H754">
        <v>4</v>
      </c>
      <c r="I754">
        <v>92</v>
      </c>
      <c r="J754">
        <v>101</v>
      </c>
      <c r="K754">
        <v>2</v>
      </c>
      <c r="L754">
        <v>123</v>
      </c>
      <c r="M754">
        <v>25</v>
      </c>
      <c r="N754">
        <v>143</v>
      </c>
      <c r="O754">
        <v>152</v>
      </c>
      <c r="P754">
        <v>2</v>
      </c>
      <c r="Q754">
        <v>173</v>
      </c>
      <c r="R754">
        <v>1</v>
      </c>
      <c r="S754">
        <v>191</v>
      </c>
      <c r="T754">
        <v>201</v>
      </c>
      <c r="U754">
        <v>1</v>
      </c>
      <c r="V754">
        <f t="shared" si="11"/>
        <v>0</v>
      </c>
    </row>
    <row r="755" spans="1:22">
      <c r="A755" s="1">
        <v>14</v>
      </c>
      <c r="B755">
        <v>12</v>
      </c>
      <c r="C755">
        <v>33</v>
      </c>
      <c r="D755">
        <v>45</v>
      </c>
      <c r="E755">
        <v>1555</v>
      </c>
      <c r="F755">
        <v>64</v>
      </c>
      <c r="G755">
        <v>75</v>
      </c>
      <c r="H755">
        <v>4</v>
      </c>
      <c r="I755">
        <v>93</v>
      </c>
      <c r="J755">
        <v>101</v>
      </c>
      <c r="K755">
        <v>4</v>
      </c>
      <c r="L755">
        <v>124</v>
      </c>
      <c r="M755">
        <v>55</v>
      </c>
      <c r="N755">
        <v>143</v>
      </c>
      <c r="O755">
        <v>153</v>
      </c>
      <c r="P755">
        <v>2</v>
      </c>
      <c r="Q755">
        <v>173</v>
      </c>
      <c r="R755">
        <v>2</v>
      </c>
      <c r="S755">
        <v>191</v>
      </c>
      <c r="T755">
        <v>201</v>
      </c>
      <c r="U755">
        <v>2</v>
      </c>
      <c r="V755">
        <f t="shared" si="11"/>
        <v>1</v>
      </c>
    </row>
    <row r="756" spans="1:22">
      <c r="A756" s="1">
        <v>11</v>
      </c>
      <c r="B756">
        <v>24</v>
      </c>
      <c r="C756">
        <v>32</v>
      </c>
      <c r="D756">
        <v>40</v>
      </c>
      <c r="E756">
        <v>1285</v>
      </c>
      <c r="F756">
        <v>65</v>
      </c>
      <c r="G756">
        <v>74</v>
      </c>
      <c r="H756">
        <v>4</v>
      </c>
      <c r="I756">
        <v>92</v>
      </c>
      <c r="J756">
        <v>101</v>
      </c>
      <c r="K756">
        <v>4</v>
      </c>
      <c r="L756">
        <v>124</v>
      </c>
      <c r="M756">
        <v>32</v>
      </c>
      <c r="N756">
        <v>143</v>
      </c>
      <c r="O756">
        <v>151</v>
      </c>
      <c r="P756">
        <v>1</v>
      </c>
      <c r="Q756">
        <v>173</v>
      </c>
      <c r="R756">
        <v>1</v>
      </c>
      <c r="S756">
        <v>191</v>
      </c>
      <c r="T756">
        <v>201</v>
      </c>
      <c r="U756">
        <v>2</v>
      </c>
      <c r="V756">
        <f t="shared" si="11"/>
        <v>1</v>
      </c>
    </row>
    <row r="757" spans="1:22">
      <c r="A757" s="1">
        <v>13</v>
      </c>
      <c r="B757">
        <v>6</v>
      </c>
      <c r="C757">
        <v>34</v>
      </c>
      <c r="D757">
        <v>40</v>
      </c>
      <c r="E757">
        <v>1299</v>
      </c>
      <c r="F757">
        <v>61</v>
      </c>
      <c r="G757">
        <v>73</v>
      </c>
      <c r="H757">
        <v>1</v>
      </c>
      <c r="I757">
        <v>93</v>
      </c>
      <c r="J757">
        <v>101</v>
      </c>
      <c r="K757">
        <v>1</v>
      </c>
      <c r="L757">
        <v>121</v>
      </c>
      <c r="M757">
        <v>74</v>
      </c>
      <c r="N757">
        <v>143</v>
      </c>
      <c r="O757">
        <v>152</v>
      </c>
      <c r="P757">
        <v>3</v>
      </c>
      <c r="Q757">
        <v>171</v>
      </c>
      <c r="R757">
        <v>2</v>
      </c>
      <c r="S757">
        <v>191</v>
      </c>
      <c r="T757">
        <v>202</v>
      </c>
      <c r="U757">
        <v>1</v>
      </c>
      <c r="V757">
        <f t="shared" si="11"/>
        <v>0</v>
      </c>
    </row>
    <row r="758" spans="1:22">
      <c r="A758" s="1">
        <v>13</v>
      </c>
      <c r="B758">
        <v>15</v>
      </c>
      <c r="C758">
        <v>34</v>
      </c>
      <c r="D758">
        <v>43</v>
      </c>
      <c r="E758">
        <v>1271</v>
      </c>
      <c r="F758">
        <v>65</v>
      </c>
      <c r="G758">
        <v>73</v>
      </c>
      <c r="H758">
        <v>3</v>
      </c>
      <c r="I758">
        <v>93</v>
      </c>
      <c r="J758">
        <v>101</v>
      </c>
      <c r="K758">
        <v>4</v>
      </c>
      <c r="L758">
        <v>124</v>
      </c>
      <c r="M758">
        <v>39</v>
      </c>
      <c r="N758">
        <v>143</v>
      </c>
      <c r="O758">
        <v>153</v>
      </c>
      <c r="P758">
        <v>2</v>
      </c>
      <c r="Q758">
        <v>173</v>
      </c>
      <c r="R758">
        <v>1</v>
      </c>
      <c r="S758">
        <v>192</v>
      </c>
      <c r="T758">
        <v>201</v>
      </c>
      <c r="U758">
        <v>2</v>
      </c>
      <c r="V758">
        <f t="shared" si="11"/>
        <v>1</v>
      </c>
    </row>
    <row r="759" spans="1:22">
      <c r="A759" s="1">
        <v>14</v>
      </c>
      <c r="B759">
        <v>24</v>
      </c>
      <c r="C759">
        <v>32</v>
      </c>
      <c r="D759">
        <v>40</v>
      </c>
      <c r="E759">
        <v>1393</v>
      </c>
      <c r="F759">
        <v>61</v>
      </c>
      <c r="G759">
        <v>73</v>
      </c>
      <c r="H759">
        <v>2</v>
      </c>
      <c r="I759">
        <v>93</v>
      </c>
      <c r="J759">
        <v>103</v>
      </c>
      <c r="K759">
        <v>2</v>
      </c>
      <c r="L759">
        <v>121</v>
      </c>
      <c r="M759">
        <v>31</v>
      </c>
      <c r="N759">
        <v>143</v>
      </c>
      <c r="O759">
        <v>152</v>
      </c>
      <c r="P759">
        <v>1</v>
      </c>
      <c r="Q759">
        <v>173</v>
      </c>
      <c r="R759">
        <v>1</v>
      </c>
      <c r="S759">
        <v>192</v>
      </c>
      <c r="T759">
        <v>201</v>
      </c>
      <c r="U759">
        <v>1</v>
      </c>
      <c r="V759">
        <f t="shared" si="11"/>
        <v>0</v>
      </c>
    </row>
    <row r="760" spans="1:22">
      <c r="A760" s="1">
        <v>11</v>
      </c>
      <c r="B760">
        <v>12</v>
      </c>
      <c r="C760">
        <v>34</v>
      </c>
      <c r="D760">
        <v>40</v>
      </c>
      <c r="E760">
        <v>691</v>
      </c>
      <c r="F760">
        <v>61</v>
      </c>
      <c r="G760">
        <v>75</v>
      </c>
      <c r="H760">
        <v>4</v>
      </c>
      <c r="I760">
        <v>93</v>
      </c>
      <c r="J760">
        <v>101</v>
      </c>
      <c r="K760">
        <v>3</v>
      </c>
      <c r="L760">
        <v>122</v>
      </c>
      <c r="M760">
        <v>35</v>
      </c>
      <c r="N760">
        <v>143</v>
      </c>
      <c r="O760">
        <v>152</v>
      </c>
      <c r="P760">
        <v>2</v>
      </c>
      <c r="Q760">
        <v>173</v>
      </c>
      <c r="R760">
        <v>1</v>
      </c>
      <c r="S760">
        <v>191</v>
      </c>
      <c r="T760">
        <v>201</v>
      </c>
      <c r="U760">
        <v>2</v>
      </c>
      <c r="V760">
        <f t="shared" si="11"/>
        <v>1</v>
      </c>
    </row>
    <row r="761" spans="1:22">
      <c r="A761" s="1">
        <v>14</v>
      </c>
      <c r="B761">
        <v>15</v>
      </c>
      <c r="C761">
        <v>34</v>
      </c>
      <c r="D761">
        <v>40</v>
      </c>
      <c r="E761">
        <v>5045</v>
      </c>
      <c r="F761">
        <v>65</v>
      </c>
      <c r="G761">
        <v>75</v>
      </c>
      <c r="H761">
        <v>1</v>
      </c>
      <c r="I761">
        <v>92</v>
      </c>
      <c r="J761">
        <v>101</v>
      </c>
      <c r="K761">
        <v>4</v>
      </c>
      <c r="L761">
        <v>123</v>
      </c>
      <c r="M761">
        <v>59</v>
      </c>
      <c r="N761">
        <v>143</v>
      </c>
      <c r="O761">
        <v>152</v>
      </c>
      <c r="P761">
        <v>1</v>
      </c>
      <c r="Q761">
        <v>173</v>
      </c>
      <c r="R761">
        <v>1</v>
      </c>
      <c r="S761">
        <v>192</v>
      </c>
      <c r="T761">
        <v>201</v>
      </c>
      <c r="U761">
        <v>1</v>
      </c>
      <c r="V761">
        <f t="shared" si="11"/>
        <v>0</v>
      </c>
    </row>
    <row r="762" spans="1:22">
      <c r="A762" s="1">
        <v>11</v>
      </c>
      <c r="B762">
        <v>18</v>
      </c>
      <c r="C762">
        <v>34</v>
      </c>
      <c r="D762">
        <v>42</v>
      </c>
      <c r="E762">
        <v>2124</v>
      </c>
      <c r="F762">
        <v>61</v>
      </c>
      <c r="G762">
        <v>73</v>
      </c>
      <c r="H762">
        <v>4</v>
      </c>
      <c r="I762">
        <v>92</v>
      </c>
      <c r="J762">
        <v>101</v>
      </c>
      <c r="K762">
        <v>4</v>
      </c>
      <c r="L762">
        <v>121</v>
      </c>
      <c r="M762">
        <v>24</v>
      </c>
      <c r="N762">
        <v>143</v>
      </c>
      <c r="O762">
        <v>151</v>
      </c>
      <c r="P762">
        <v>2</v>
      </c>
      <c r="Q762">
        <v>173</v>
      </c>
      <c r="R762">
        <v>1</v>
      </c>
      <c r="S762">
        <v>191</v>
      </c>
      <c r="T762">
        <v>201</v>
      </c>
      <c r="U762">
        <v>2</v>
      </c>
      <c r="V762">
        <f t="shared" si="11"/>
        <v>1</v>
      </c>
    </row>
    <row r="763" spans="1:22">
      <c r="A763" s="1">
        <v>11</v>
      </c>
      <c r="B763">
        <v>12</v>
      </c>
      <c r="C763">
        <v>32</v>
      </c>
      <c r="D763">
        <v>43</v>
      </c>
      <c r="E763">
        <v>2214</v>
      </c>
      <c r="F763">
        <v>61</v>
      </c>
      <c r="G763">
        <v>73</v>
      </c>
      <c r="H763">
        <v>4</v>
      </c>
      <c r="I763">
        <v>93</v>
      </c>
      <c r="J763">
        <v>101</v>
      </c>
      <c r="K763">
        <v>3</v>
      </c>
      <c r="L763">
        <v>122</v>
      </c>
      <c r="M763">
        <v>24</v>
      </c>
      <c r="N763">
        <v>143</v>
      </c>
      <c r="O763">
        <v>152</v>
      </c>
      <c r="P763">
        <v>1</v>
      </c>
      <c r="Q763">
        <v>172</v>
      </c>
      <c r="R763">
        <v>1</v>
      </c>
      <c r="S763">
        <v>191</v>
      </c>
      <c r="T763">
        <v>201</v>
      </c>
      <c r="U763">
        <v>1</v>
      </c>
      <c r="V763">
        <f t="shared" si="11"/>
        <v>0</v>
      </c>
    </row>
    <row r="764" spans="1:22">
      <c r="A764" s="1">
        <v>14</v>
      </c>
      <c r="B764">
        <v>21</v>
      </c>
      <c r="C764">
        <v>34</v>
      </c>
      <c r="D764">
        <v>40</v>
      </c>
      <c r="E764">
        <v>12680</v>
      </c>
      <c r="F764">
        <v>65</v>
      </c>
      <c r="G764">
        <v>75</v>
      </c>
      <c r="H764">
        <v>4</v>
      </c>
      <c r="I764">
        <v>93</v>
      </c>
      <c r="J764">
        <v>101</v>
      </c>
      <c r="K764">
        <v>4</v>
      </c>
      <c r="L764">
        <v>124</v>
      </c>
      <c r="M764">
        <v>30</v>
      </c>
      <c r="N764">
        <v>143</v>
      </c>
      <c r="O764">
        <v>153</v>
      </c>
      <c r="P764">
        <v>1</v>
      </c>
      <c r="Q764">
        <v>174</v>
      </c>
      <c r="R764">
        <v>1</v>
      </c>
      <c r="S764">
        <v>192</v>
      </c>
      <c r="T764">
        <v>201</v>
      </c>
      <c r="U764">
        <v>2</v>
      </c>
      <c r="V764">
        <f t="shared" si="11"/>
        <v>1</v>
      </c>
    </row>
    <row r="765" spans="1:22">
      <c r="A765" s="1">
        <v>14</v>
      </c>
      <c r="B765">
        <v>24</v>
      </c>
      <c r="C765">
        <v>34</v>
      </c>
      <c r="D765">
        <v>40</v>
      </c>
      <c r="E765">
        <v>2463</v>
      </c>
      <c r="F765">
        <v>62</v>
      </c>
      <c r="G765">
        <v>74</v>
      </c>
      <c r="H765">
        <v>4</v>
      </c>
      <c r="I765">
        <v>94</v>
      </c>
      <c r="J765">
        <v>101</v>
      </c>
      <c r="K765">
        <v>3</v>
      </c>
      <c r="L765">
        <v>122</v>
      </c>
      <c r="M765">
        <v>27</v>
      </c>
      <c r="N765">
        <v>143</v>
      </c>
      <c r="O765">
        <v>152</v>
      </c>
      <c r="P765">
        <v>2</v>
      </c>
      <c r="Q765">
        <v>173</v>
      </c>
      <c r="R765">
        <v>1</v>
      </c>
      <c r="S765">
        <v>192</v>
      </c>
      <c r="T765">
        <v>201</v>
      </c>
      <c r="U765">
        <v>1</v>
      </c>
      <c r="V765">
        <f t="shared" si="11"/>
        <v>0</v>
      </c>
    </row>
    <row r="766" spans="1:22">
      <c r="A766" s="1">
        <v>12</v>
      </c>
      <c r="B766">
        <v>12</v>
      </c>
      <c r="C766">
        <v>32</v>
      </c>
      <c r="D766">
        <v>43</v>
      </c>
      <c r="E766">
        <v>1155</v>
      </c>
      <c r="F766">
        <v>61</v>
      </c>
      <c r="G766">
        <v>75</v>
      </c>
      <c r="H766">
        <v>3</v>
      </c>
      <c r="I766">
        <v>94</v>
      </c>
      <c r="J766">
        <v>103</v>
      </c>
      <c r="K766">
        <v>3</v>
      </c>
      <c r="L766">
        <v>121</v>
      </c>
      <c r="M766">
        <v>40</v>
      </c>
      <c r="N766">
        <v>141</v>
      </c>
      <c r="O766">
        <v>152</v>
      </c>
      <c r="P766">
        <v>2</v>
      </c>
      <c r="Q766">
        <v>172</v>
      </c>
      <c r="R766">
        <v>1</v>
      </c>
      <c r="S766">
        <v>191</v>
      </c>
      <c r="T766">
        <v>201</v>
      </c>
      <c r="U766">
        <v>1</v>
      </c>
      <c r="V766">
        <f t="shared" si="11"/>
        <v>0</v>
      </c>
    </row>
    <row r="767" spans="1:22">
      <c r="A767" s="1">
        <v>11</v>
      </c>
      <c r="B767">
        <v>30</v>
      </c>
      <c r="C767">
        <v>32</v>
      </c>
      <c r="D767">
        <v>42</v>
      </c>
      <c r="E767">
        <v>3108</v>
      </c>
      <c r="F767">
        <v>61</v>
      </c>
      <c r="G767">
        <v>72</v>
      </c>
      <c r="H767">
        <v>2</v>
      </c>
      <c r="I767">
        <v>91</v>
      </c>
      <c r="J767">
        <v>101</v>
      </c>
      <c r="K767">
        <v>4</v>
      </c>
      <c r="L767">
        <v>122</v>
      </c>
      <c r="M767">
        <v>31</v>
      </c>
      <c r="N767">
        <v>143</v>
      </c>
      <c r="O767">
        <v>152</v>
      </c>
      <c r="P767">
        <v>1</v>
      </c>
      <c r="Q767">
        <v>172</v>
      </c>
      <c r="R767">
        <v>1</v>
      </c>
      <c r="S767">
        <v>191</v>
      </c>
      <c r="T767">
        <v>201</v>
      </c>
      <c r="U767">
        <v>2</v>
      </c>
      <c r="V767">
        <f t="shared" si="11"/>
        <v>1</v>
      </c>
    </row>
    <row r="768" spans="1:22">
      <c r="A768" s="1">
        <v>14</v>
      </c>
      <c r="B768">
        <v>10</v>
      </c>
      <c r="C768">
        <v>32</v>
      </c>
      <c r="D768">
        <v>41</v>
      </c>
      <c r="E768">
        <v>2901</v>
      </c>
      <c r="F768">
        <v>65</v>
      </c>
      <c r="G768">
        <v>72</v>
      </c>
      <c r="H768">
        <v>1</v>
      </c>
      <c r="I768">
        <v>92</v>
      </c>
      <c r="J768">
        <v>101</v>
      </c>
      <c r="K768">
        <v>4</v>
      </c>
      <c r="L768">
        <v>121</v>
      </c>
      <c r="M768">
        <v>31</v>
      </c>
      <c r="N768">
        <v>143</v>
      </c>
      <c r="O768">
        <v>151</v>
      </c>
      <c r="P768">
        <v>1</v>
      </c>
      <c r="Q768">
        <v>173</v>
      </c>
      <c r="R768">
        <v>1</v>
      </c>
      <c r="S768">
        <v>191</v>
      </c>
      <c r="T768">
        <v>201</v>
      </c>
      <c r="U768">
        <v>1</v>
      </c>
      <c r="V768">
        <f t="shared" si="11"/>
        <v>0</v>
      </c>
    </row>
    <row r="769" spans="1:22">
      <c r="A769" s="1">
        <v>12</v>
      </c>
      <c r="B769">
        <v>12</v>
      </c>
      <c r="C769">
        <v>34</v>
      </c>
      <c r="D769">
        <v>42</v>
      </c>
      <c r="E769">
        <v>3617</v>
      </c>
      <c r="F769">
        <v>61</v>
      </c>
      <c r="G769">
        <v>75</v>
      </c>
      <c r="H769">
        <v>1</v>
      </c>
      <c r="I769">
        <v>93</v>
      </c>
      <c r="J769">
        <v>101</v>
      </c>
      <c r="K769">
        <v>4</v>
      </c>
      <c r="L769">
        <v>123</v>
      </c>
      <c r="M769">
        <v>28</v>
      </c>
      <c r="N769">
        <v>143</v>
      </c>
      <c r="O769">
        <v>151</v>
      </c>
      <c r="P769">
        <v>3</v>
      </c>
      <c r="Q769">
        <v>173</v>
      </c>
      <c r="R769">
        <v>1</v>
      </c>
      <c r="S769">
        <v>192</v>
      </c>
      <c r="T769">
        <v>201</v>
      </c>
      <c r="U769">
        <v>1</v>
      </c>
      <c r="V769">
        <f t="shared" si="11"/>
        <v>0</v>
      </c>
    </row>
    <row r="770" spans="1:22">
      <c r="A770" s="1">
        <v>14</v>
      </c>
      <c r="B770">
        <v>12</v>
      </c>
      <c r="C770">
        <v>34</v>
      </c>
      <c r="D770">
        <v>43</v>
      </c>
      <c r="E770">
        <v>1655</v>
      </c>
      <c r="F770">
        <v>61</v>
      </c>
      <c r="G770">
        <v>75</v>
      </c>
      <c r="H770">
        <v>2</v>
      </c>
      <c r="I770">
        <v>93</v>
      </c>
      <c r="J770">
        <v>101</v>
      </c>
      <c r="K770">
        <v>4</v>
      </c>
      <c r="L770">
        <v>121</v>
      </c>
      <c r="M770">
        <v>63</v>
      </c>
      <c r="N770">
        <v>143</v>
      </c>
      <c r="O770">
        <v>152</v>
      </c>
      <c r="P770">
        <v>2</v>
      </c>
      <c r="Q770">
        <v>172</v>
      </c>
      <c r="R770">
        <v>1</v>
      </c>
      <c r="S770">
        <v>192</v>
      </c>
      <c r="T770">
        <v>201</v>
      </c>
      <c r="U770">
        <v>1</v>
      </c>
      <c r="V770">
        <f t="shared" ref="V770:V833" si="12">U770-1</f>
        <v>0</v>
      </c>
    </row>
    <row r="771" spans="1:22">
      <c r="A771" s="1">
        <v>11</v>
      </c>
      <c r="B771">
        <v>24</v>
      </c>
      <c r="C771">
        <v>32</v>
      </c>
      <c r="D771">
        <v>41</v>
      </c>
      <c r="E771">
        <v>2812</v>
      </c>
      <c r="F771">
        <v>65</v>
      </c>
      <c r="G771">
        <v>75</v>
      </c>
      <c r="H771">
        <v>2</v>
      </c>
      <c r="I771">
        <v>92</v>
      </c>
      <c r="J771">
        <v>101</v>
      </c>
      <c r="K771">
        <v>4</v>
      </c>
      <c r="L771">
        <v>121</v>
      </c>
      <c r="M771">
        <v>26</v>
      </c>
      <c r="N771">
        <v>143</v>
      </c>
      <c r="O771">
        <v>151</v>
      </c>
      <c r="P771">
        <v>1</v>
      </c>
      <c r="Q771">
        <v>173</v>
      </c>
      <c r="R771">
        <v>1</v>
      </c>
      <c r="S771">
        <v>191</v>
      </c>
      <c r="T771">
        <v>201</v>
      </c>
      <c r="U771">
        <v>1</v>
      </c>
      <c r="V771">
        <f t="shared" si="12"/>
        <v>0</v>
      </c>
    </row>
    <row r="772" spans="1:22">
      <c r="A772" s="1">
        <v>11</v>
      </c>
      <c r="B772">
        <v>36</v>
      </c>
      <c r="C772">
        <v>34</v>
      </c>
      <c r="D772">
        <v>46</v>
      </c>
      <c r="E772">
        <v>8065</v>
      </c>
      <c r="F772">
        <v>61</v>
      </c>
      <c r="G772">
        <v>73</v>
      </c>
      <c r="H772">
        <v>3</v>
      </c>
      <c r="I772">
        <v>92</v>
      </c>
      <c r="J772">
        <v>101</v>
      </c>
      <c r="K772">
        <v>2</v>
      </c>
      <c r="L772">
        <v>124</v>
      </c>
      <c r="M772">
        <v>25</v>
      </c>
      <c r="N772">
        <v>143</v>
      </c>
      <c r="O772">
        <v>152</v>
      </c>
      <c r="P772">
        <v>2</v>
      </c>
      <c r="Q772">
        <v>174</v>
      </c>
      <c r="R772">
        <v>1</v>
      </c>
      <c r="S772">
        <v>192</v>
      </c>
      <c r="T772">
        <v>201</v>
      </c>
      <c r="U772">
        <v>2</v>
      </c>
      <c r="V772">
        <f t="shared" si="12"/>
        <v>1</v>
      </c>
    </row>
    <row r="773" spans="1:22">
      <c r="A773" s="1">
        <v>14</v>
      </c>
      <c r="B773">
        <v>21</v>
      </c>
      <c r="C773">
        <v>34</v>
      </c>
      <c r="D773">
        <v>41</v>
      </c>
      <c r="E773">
        <v>3275</v>
      </c>
      <c r="F773">
        <v>61</v>
      </c>
      <c r="G773">
        <v>75</v>
      </c>
      <c r="H773">
        <v>1</v>
      </c>
      <c r="I773">
        <v>93</v>
      </c>
      <c r="J773">
        <v>101</v>
      </c>
      <c r="K773">
        <v>4</v>
      </c>
      <c r="L773">
        <v>123</v>
      </c>
      <c r="M773">
        <v>36</v>
      </c>
      <c r="N773">
        <v>143</v>
      </c>
      <c r="O773">
        <v>152</v>
      </c>
      <c r="P773">
        <v>1</v>
      </c>
      <c r="Q773">
        <v>174</v>
      </c>
      <c r="R773">
        <v>1</v>
      </c>
      <c r="S773">
        <v>192</v>
      </c>
      <c r="T773">
        <v>201</v>
      </c>
      <c r="U773">
        <v>1</v>
      </c>
      <c r="V773">
        <f t="shared" si="12"/>
        <v>0</v>
      </c>
    </row>
    <row r="774" spans="1:22">
      <c r="A774" s="1">
        <v>14</v>
      </c>
      <c r="B774">
        <v>24</v>
      </c>
      <c r="C774">
        <v>34</v>
      </c>
      <c r="D774">
        <v>43</v>
      </c>
      <c r="E774">
        <v>2223</v>
      </c>
      <c r="F774">
        <v>62</v>
      </c>
      <c r="G774">
        <v>75</v>
      </c>
      <c r="H774">
        <v>4</v>
      </c>
      <c r="I774">
        <v>93</v>
      </c>
      <c r="J774">
        <v>101</v>
      </c>
      <c r="K774">
        <v>4</v>
      </c>
      <c r="L774">
        <v>122</v>
      </c>
      <c r="M774">
        <v>52</v>
      </c>
      <c r="N774">
        <v>141</v>
      </c>
      <c r="O774">
        <v>152</v>
      </c>
      <c r="P774">
        <v>2</v>
      </c>
      <c r="Q774">
        <v>173</v>
      </c>
      <c r="R774">
        <v>1</v>
      </c>
      <c r="S774">
        <v>191</v>
      </c>
      <c r="T774">
        <v>201</v>
      </c>
      <c r="U774">
        <v>1</v>
      </c>
      <c r="V774">
        <f t="shared" si="12"/>
        <v>0</v>
      </c>
    </row>
    <row r="775" spans="1:22">
      <c r="A775" s="1">
        <v>13</v>
      </c>
      <c r="B775">
        <v>12</v>
      </c>
      <c r="C775">
        <v>34</v>
      </c>
      <c r="D775">
        <v>40</v>
      </c>
      <c r="E775">
        <v>1480</v>
      </c>
      <c r="F775">
        <v>63</v>
      </c>
      <c r="G775">
        <v>71</v>
      </c>
      <c r="H775">
        <v>2</v>
      </c>
      <c r="I775">
        <v>93</v>
      </c>
      <c r="J775">
        <v>101</v>
      </c>
      <c r="K775">
        <v>4</v>
      </c>
      <c r="L775">
        <v>124</v>
      </c>
      <c r="M775">
        <v>66</v>
      </c>
      <c r="N775">
        <v>141</v>
      </c>
      <c r="O775">
        <v>153</v>
      </c>
      <c r="P775">
        <v>3</v>
      </c>
      <c r="Q775">
        <v>171</v>
      </c>
      <c r="R775">
        <v>1</v>
      </c>
      <c r="S775">
        <v>191</v>
      </c>
      <c r="T775">
        <v>201</v>
      </c>
      <c r="U775">
        <v>1</v>
      </c>
      <c r="V775">
        <f t="shared" si="12"/>
        <v>0</v>
      </c>
    </row>
    <row r="776" spans="1:22">
      <c r="A776" s="1">
        <v>11</v>
      </c>
      <c r="B776">
        <v>24</v>
      </c>
      <c r="C776">
        <v>32</v>
      </c>
      <c r="D776">
        <v>40</v>
      </c>
      <c r="E776">
        <v>1371</v>
      </c>
      <c r="F776">
        <v>65</v>
      </c>
      <c r="G776">
        <v>73</v>
      </c>
      <c r="H776">
        <v>4</v>
      </c>
      <c r="I776">
        <v>92</v>
      </c>
      <c r="J776">
        <v>101</v>
      </c>
      <c r="K776">
        <v>4</v>
      </c>
      <c r="L776">
        <v>121</v>
      </c>
      <c r="M776">
        <v>25</v>
      </c>
      <c r="N776">
        <v>143</v>
      </c>
      <c r="O776">
        <v>151</v>
      </c>
      <c r="P776">
        <v>1</v>
      </c>
      <c r="Q776">
        <v>173</v>
      </c>
      <c r="R776">
        <v>1</v>
      </c>
      <c r="S776">
        <v>191</v>
      </c>
      <c r="T776">
        <v>201</v>
      </c>
      <c r="U776">
        <v>2</v>
      </c>
      <c r="V776">
        <f t="shared" si="12"/>
        <v>1</v>
      </c>
    </row>
    <row r="777" spans="1:22">
      <c r="A777" s="1">
        <v>14</v>
      </c>
      <c r="B777">
        <v>36</v>
      </c>
      <c r="C777">
        <v>34</v>
      </c>
      <c r="D777">
        <v>40</v>
      </c>
      <c r="E777">
        <v>3535</v>
      </c>
      <c r="F777">
        <v>61</v>
      </c>
      <c r="G777">
        <v>74</v>
      </c>
      <c r="H777">
        <v>4</v>
      </c>
      <c r="I777">
        <v>93</v>
      </c>
      <c r="J777">
        <v>101</v>
      </c>
      <c r="K777">
        <v>4</v>
      </c>
      <c r="L777">
        <v>123</v>
      </c>
      <c r="M777">
        <v>37</v>
      </c>
      <c r="N777">
        <v>143</v>
      </c>
      <c r="O777">
        <v>152</v>
      </c>
      <c r="P777">
        <v>2</v>
      </c>
      <c r="Q777">
        <v>173</v>
      </c>
      <c r="R777">
        <v>1</v>
      </c>
      <c r="S777">
        <v>192</v>
      </c>
      <c r="T777">
        <v>201</v>
      </c>
      <c r="U777">
        <v>1</v>
      </c>
      <c r="V777">
        <f t="shared" si="12"/>
        <v>0</v>
      </c>
    </row>
    <row r="778" spans="1:22">
      <c r="A778" s="1">
        <v>11</v>
      </c>
      <c r="B778">
        <v>18</v>
      </c>
      <c r="C778">
        <v>32</v>
      </c>
      <c r="D778">
        <v>43</v>
      </c>
      <c r="E778">
        <v>3509</v>
      </c>
      <c r="F778">
        <v>61</v>
      </c>
      <c r="G778">
        <v>74</v>
      </c>
      <c r="H778">
        <v>4</v>
      </c>
      <c r="I778">
        <v>92</v>
      </c>
      <c r="J778">
        <v>103</v>
      </c>
      <c r="K778">
        <v>1</v>
      </c>
      <c r="L778">
        <v>121</v>
      </c>
      <c r="M778">
        <v>25</v>
      </c>
      <c r="N778">
        <v>143</v>
      </c>
      <c r="O778">
        <v>152</v>
      </c>
      <c r="P778">
        <v>1</v>
      </c>
      <c r="Q778">
        <v>173</v>
      </c>
      <c r="R778">
        <v>1</v>
      </c>
      <c r="S778">
        <v>191</v>
      </c>
      <c r="T778">
        <v>201</v>
      </c>
      <c r="U778">
        <v>1</v>
      </c>
      <c r="V778">
        <f t="shared" si="12"/>
        <v>0</v>
      </c>
    </row>
    <row r="779" spans="1:22">
      <c r="A779" s="1">
        <v>14</v>
      </c>
      <c r="B779">
        <v>36</v>
      </c>
      <c r="C779">
        <v>34</v>
      </c>
      <c r="D779">
        <v>41</v>
      </c>
      <c r="E779">
        <v>5711</v>
      </c>
      <c r="F779">
        <v>64</v>
      </c>
      <c r="G779">
        <v>75</v>
      </c>
      <c r="H779">
        <v>4</v>
      </c>
      <c r="I779">
        <v>93</v>
      </c>
      <c r="J779">
        <v>101</v>
      </c>
      <c r="K779">
        <v>2</v>
      </c>
      <c r="L779">
        <v>123</v>
      </c>
      <c r="M779">
        <v>38</v>
      </c>
      <c r="N779">
        <v>143</v>
      </c>
      <c r="O779">
        <v>152</v>
      </c>
      <c r="P779">
        <v>2</v>
      </c>
      <c r="Q779">
        <v>174</v>
      </c>
      <c r="R779">
        <v>1</v>
      </c>
      <c r="S779">
        <v>192</v>
      </c>
      <c r="T779">
        <v>201</v>
      </c>
      <c r="U779">
        <v>1</v>
      </c>
      <c r="V779">
        <f t="shared" si="12"/>
        <v>0</v>
      </c>
    </row>
    <row r="780" spans="1:22">
      <c r="A780" s="1">
        <v>12</v>
      </c>
      <c r="B780">
        <v>18</v>
      </c>
      <c r="C780">
        <v>32</v>
      </c>
      <c r="D780">
        <v>45</v>
      </c>
      <c r="E780">
        <v>3872</v>
      </c>
      <c r="F780">
        <v>61</v>
      </c>
      <c r="G780">
        <v>71</v>
      </c>
      <c r="H780">
        <v>2</v>
      </c>
      <c r="I780">
        <v>92</v>
      </c>
      <c r="J780">
        <v>101</v>
      </c>
      <c r="K780">
        <v>4</v>
      </c>
      <c r="L780">
        <v>123</v>
      </c>
      <c r="M780">
        <v>67</v>
      </c>
      <c r="N780">
        <v>143</v>
      </c>
      <c r="O780">
        <v>152</v>
      </c>
      <c r="P780">
        <v>1</v>
      </c>
      <c r="Q780">
        <v>173</v>
      </c>
      <c r="R780">
        <v>1</v>
      </c>
      <c r="S780">
        <v>192</v>
      </c>
      <c r="T780">
        <v>201</v>
      </c>
      <c r="U780">
        <v>1</v>
      </c>
      <c r="V780">
        <f t="shared" si="12"/>
        <v>0</v>
      </c>
    </row>
    <row r="781" spans="1:22">
      <c r="A781" s="1">
        <v>12</v>
      </c>
      <c r="B781">
        <v>39</v>
      </c>
      <c r="C781">
        <v>34</v>
      </c>
      <c r="D781">
        <v>43</v>
      </c>
      <c r="E781">
        <v>4933</v>
      </c>
      <c r="F781">
        <v>61</v>
      </c>
      <c r="G781">
        <v>74</v>
      </c>
      <c r="H781">
        <v>2</v>
      </c>
      <c r="I781">
        <v>93</v>
      </c>
      <c r="J781">
        <v>103</v>
      </c>
      <c r="K781">
        <v>2</v>
      </c>
      <c r="L781">
        <v>121</v>
      </c>
      <c r="M781">
        <v>25</v>
      </c>
      <c r="N781">
        <v>143</v>
      </c>
      <c r="O781">
        <v>152</v>
      </c>
      <c r="P781">
        <v>2</v>
      </c>
      <c r="Q781">
        <v>173</v>
      </c>
      <c r="R781">
        <v>1</v>
      </c>
      <c r="S781">
        <v>191</v>
      </c>
      <c r="T781">
        <v>201</v>
      </c>
      <c r="U781">
        <v>2</v>
      </c>
      <c r="V781">
        <f t="shared" si="12"/>
        <v>1</v>
      </c>
    </row>
    <row r="782" spans="1:22">
      <c r="A782" s="1">
        <v>14</v>
      </c>
      <c r="B782">
        <v>24</v>
      </c>
      <c r="C782">
        <v>34</v>
      </c>
      <c r="D782">
        <v>40</v>
      </c>
      <c r="E782">
        <v>1940</v>
      </c>
      <c r="F782">
        <v>64</v>
      </c>
      <c r="G782">
        <v>75</v>
      </c>
      <c r="H782">
        <v>4</v>
      </c>
      <c r="I782">
        <v>93</v>
      </c>
      <c r="J782">
        <v>101</v>
      </c>
      <c r="K782">
        <v>4</v>
      </c>
      <c r="L782">
        <v>121</v>
      </c>
      <c r="M782">
        <v>60</v>
      </c>
      <c r="N782">
        <v>143</v>
      </c>
      <c r="O782">
        <v>152</v>
      </c>
      <c r="P782">
        <v>1</v>
      </c>
      <c r="Q782">
        <v>173</v>
      </c>
      <c r="R782">
        <v>1</v>
      </c>
      <c r="S782">
        <v>192</v>
      </c>
      <c r="T782">
        <v>201</v>
      </c>
      <c r="U782">
        <v>1</v>
      </c>
      <c r="V782">
        <f t="shared" si="12"/>
        <v>0</v>
      </c>
    </row>
    <row r="783" spans="1:22">
      <c r="A783" s="1">
        <v>12</v>
      </c>
      <c r="B783">
        <v>12</v>
      </c>
      <c r="C783">
        <v>30</v>
      </c>
      <c r="D783">
        <v>48</v>
      </c>
      <c r="E783">
        <v>1410</v>
      </c>
      <c r="F783">
        <v>61</v>
      </c>
      <c r="G783">
        <v>73</v>
      </c>
      <c r="H783">
        <v>2</v>
      </c>
      <c r="I783">
        <v>93</v>
      </c>
      <c r="J783">
        <v>101</v>
      </c>
      <c r="K783">
        <v>2</v>
      </c>
      <c r="L783">
        <v>121</v>
      </c>
      <c r="M783">
        <v>31</v>
      </c>
      <c r="N783">
        <v>143</v>
      </c>
      <c r="O783">
        <v>152</v>
      </c>
      <c r="P783">
        <v>1</v>
      </c>
      <c r="Q783">
        <v>172</v>
      </c>
      <c r="R783">
        <v>1</v>
      </c>
      <c r="S783">
        <v>192</v>
      </c>
      <c r="T783">
        <v>201</v>
      </c>
      <c r="U783">
        <v>1</v>
      </c>
      <c r="V783">
        <f t="shared" si="12"/>
        <v>0</v>
      </c>
    </row>
    <row r="784" spans="1:22">
      <c r="A784" s="1">
        <v>12</v>
      </c>
      <c r="B784">
        <v>12</v>
      </c>
      <c r="C784">
        <v>32</v>
      </c>
      <c r="D784">
        <v>40</v>
      </c>
      <c r="E784">
        <v>836</v>
      </c>
      <c r="F784">
        <v>62</v>
      </c>
      <c r="G784">
        <v>72</v>
      </c>
      <c r="H784">
        <v>4</v>
      </c>
      <c r="I784">
        <v>92</v>
      </c>
      <c r="J784">
        <v>101</v>
      </c>
      <c r="K784">
        <v>2</v>
      </c>
      <c r="L784">
        <v>122</v>
      </c>
      <c r="M784">
        <v>23</v>
      </c>
      <c r="N784">
        <v>141</v>
      </c>
      <c r="O784">
        <v>152</v>
      </c>
      <c r="P784">
        <v>1</v>
      </c>
      <c r="Q784">
        <v>172</v>
      </c>
      <c r="R784">
        <v>1</v>
      </c>
      <c r="S784">
        <v>191</v>
      </c>
      <c r="T784">
        <v>201</v>
      </c>
      <c r="U784">
        <v>2</v>
      </c>
      <c r="V784">
        <f t="shared" si="12"/>
        <v>1</v>
      </c>
    </row>
    <row r="785" spans="1:22">
      <c r="A785" s="1">
        <v>12</v>
      </c>
      <c r="B785">
        <v>20</v>
      </c>
      <c r="C785">
        <v>32</v>
      </c>
      <c r="D785">
        <v>41</v>
      </c>
      <c r="E785">
        <v>6468</v>
      </c>
      <c r="F785">
        <v>65</v>
      </c>
      <c r="G785">
        <v>71</v>
      </c>
      <c r="H785">
        <v>1</v>
      </c>
      <c r="I785">
        <v>91</v>
      </c>
      <c r="J785">
        <v>101</v>
      </c>
      <c r="K785">
        <v>4</v>
      </c>
      <c r="L785">
        <v>121</v>
      </c>
      <c r="M785">
        <v>60</v>
      </c>
      <c r="N785">
        <v>143</v>
      </c>
      <c r="O785">
        <v>152</v>
      </c>
      <c r="P785">
        <v>1</v>
      </c>
      <c r="Q785">
        <v>174</v>
      </c>
      <c r="R785">
        <v>1</v>
      </c>
      <c r="S785">
        <v>192</v>
      </c>
      <c r="T785">
        <v>201</v>
      </c>
      <c r="U785">
        <v>1</v>
      </c>
      <c r="V785">
        <f t="shared" si="12"/>
        <v>0</v>
      </c>
    </row>
    <row r="786" spans="1:22">
      <c r="A786" s="1">
        <v>12</v>
      </c>
      <c r="B786">
        <v>18</v>
      </c>
      <c r="C786">
        <v>32</v>
      </c>
      <c r="D786">
        <v>49</v>
      </c>
      <c r="E786">
        <v>1941</v>
      </c>
      <c r="F786">
        <v>64</v>
      </c>
      <c r="G786">
        <v>73</v>
      </c>
      <c r="H786">
        <v>4</v>
      </c>
      <c r="I786">
        <v>93</v>
      </c>
      <c r="J786">
        <v>101</v>
      </c>
      <c r="K786">
        <v>2</v>
      </c>
      <c r="L786">
        <v>122</v>
      </c>
      <c r="M786">
        <v>35</v>
      </c>
      <c r="N786">
        <v>143</v>
      </c>
      <c r="O786">
        <v>152</v>
      </c>
      <c r="P786">
        <v>1</v>
      </c>
      <c r="Q786">
        <v>172</v>
      </c>
      <c r="R786">
        <v>1</v>
      </c>
      <c r="S786">
        <v>192</v>
      </c>
      <c r="T786">
        <v>201</v>
      </c>
      <c r="U786">
        <v>1</v>
      </c>
      <c r="V786">
        <f t="shared" si="12"/>
        <v>0</v>
      </c>
    </row>
    <row r="787" spans="1:22">
      <c r="A787" s="1">
        <v>14</v>
      </c>
      <c r="B787">
        <v>22</v>
      </c>
      <c r="C787">
        <v>32</v>
      </c>
      <c r="D787">
        <v>43</v>
      </c>
      <c r="E787">
        <v>2675</v>
      </c>
      <c r="F787">
        <v>63</v>
      </c>
      <c r="G787">
        <v>75</v>
      </c>
      <c r="H787">
        <v>3</v>
      </c>
      <c r="I787">
        <v>93</v>
      </c>
      <c r="J787">
        <v>101</v>
      </c>
      <c r="K787">
        <v>4</v>
      </c>
      <c r="L787">
        <v>123</v>
      </c>
      <c r="M787">
        <v>40</v>
      </c>
      <c r="N787">
        <v>143</v>
      </c>
      <c r="O787">
        <v>152</v>
      </c>
      <c r="P787">
        <v>1</v>
      </c>
      <c r="Q787">
        <v>173</v>
      </c>
      <c r="R787">
        <v>1</v>
      </c>
      <c r="S787">
        <v>191</v>
      </c>
      <c r="T787">
        <v>201</v>
      </c>
      <c r="U787">
        <v>1</v>
      </c>
      <c r="V787">
        <f t="shared" si="12"/>
        <v>0</v>
      </c>
    </row>
    <row r="788" spans="1:22">
      <c r="A788" s="1">
        <v>14</v>
      </c>
      <c r="B788">
        <v>48</v>
      </c>
      <c r="C788">
        <v>34</v>
      </c>
      <c r="D788">
        <v>41</v>
      </c>
      <c r="E788">
        <v>2751</v>
      </c>
      <c r="F788">
        <v>65</v>
      </c>
      <c r="G788">
        <v>75</v>
      </c>
      <c r="H788">
        <v>4</v>
      </c>
      <c r="I788">
        <v>93</v>
      </c>
      <c r="J788">
        <v>101</v>
      </c>
      <c r="K788">
        <v>3</v>
      </c>
      <c r="L788">
        <v>123</v>
      </c>
      <c r="M788">
        <v>38</v>
      </c>
      <c r="N788">
        <v>143</v>
      </c>
      <c r="O788">
        <v>152</v>
      </c>
      <c r="P788">
        <v>2</v>
      </c>
      <c r="Q788">
        <v>173</v>
      </c>
      <c r="R788">
        <v>2</v>
      </c>
      <c r="S788">
        <v>192</v>
      </c>
      <c r="T788">
        <v>201</v>
      </c>
      <c r="U788">
        <v>1</v>
      </c>
      <c r="V788">
        <f t="shared" si="12"/>
        <v>0</v>
      </c>
    </row>
    <row r="789" spans="1:22">
      <c r="A789" s="1">
        <v>12</v>
      </c>
      <c r="B789">
        <v>48</v>
      </c>
      <c r="C789">
        <v>33</v>
      </c>
      <c r="D789">
        <v>46</v>
      </c>
      <c r="E789">
        <v>6224</v>
      </c>
      <c r="F789">
        <v>61</v>
      </c>
      <c r="G789">
        <v>75</v>
      </c>
      <c r="H789">
        <v>4</v>
      </c>
      <c r="I789">
        <v>93</v>
      </c>
      <c r="J789">
        <v>101</v>
      </c>
      <c r="K789">
        <v>4</v>
      </c>
      <c r="L789">
        <v>124</v>
      </c>
      <c r="M789">
        <v>50</v>
      </c>
      <c r="N789">
        <v>143</v>
      </c>
      <c r="O789">
        <v>153</v>
      </c>
      <c r="P789">
        <v>1</v>
      </c>
      <c r="Q789">
        <v>173</v>
      </c>
      <c r="R789">
        <v>1</v>
      </c>
      <c r="S789">
        <v>191</v>
      </c>
      <c r="T789">
        <v>201</v>
      </c>
      <c r="U789">
        <v>2</v>
      </c>
      <c r="V789">
        <f t="shared" si="12"/>
        <v>1</v>
      </c>
    </row>
    <row r="790" spans="1:22">
      <c r="A790" s="1">
        <v>11</v>
      </c>
      <c r="B790">
        <v>40</v>
      </c>
      <c r="C790">
        <v>34</v>
      </c>
      <c r="D790">
        <v>46</v>
      </c>
      <c r="E790">
        <v>5998</v>
      </c>
      <c r="F790">
        <v>61</v>
      </c>
      <c r="G790">
        <v>73</v>
      </c>
      <c r="H790">
        <v>4</v>
      </c>
      <c r="I790">
        <v>93</v>
      </c>
      <c r="J790">
        <v>101</v>
      </c>
      <c r="K790">
        <v>3</v>
      </c>
      <c r="L790">
        <v>124</v>
      </c>
      <c r="M790">
        <v>27</v>
      </c>
      <c r="N790">
        <v>141</v>
      </c>
      <c r="O790">
        <v>152</v>
      </c>
      <c r="P790">
        <v>1</v>
      </c>
      <c r="Q790">
        <v>173</v>
      </c>
      <c r="R790">
        <v>1</v>
      </c>
      <c r="S790">
        <v>192</v>
      </c>
      <c r="T790">
        <v>201</v>
      </c>
      <c r="U790">
        <v>2</v>
      </c>
      <c r="V790">
        <f t="shared" si="12"/>
        <v>1</v>
      </c>
    </row>
    <row r="791" spans="1:22">
      <c r="A791" s="1">
        <v>12</v>
      </c>
      <c r="B791">
        <v>21</v>
      </c>
      <c r="C791">
        <v>32</v>
      </c>
      <c r="D791">
        <v>49</v>
      </c>
      <c r="E791">
        <v>1188</v>
      </c>
      <c r="F791">
        <v>61</v>
      </c>
      <c r="G791">
        <v>75</v>
      </c>
      <c r="H791">
        <v>2</v>
      </c>
      <c r="I791">
        <v>92</v>
      </c>
      <c r="J791">
        <v>101</v>
      </c>
      <c r="K791">
        <v>4</v>
      </c>
      <c r="L791">
        <v>122</v>
      </c>
      <c r="M791">
        <v>39</v>
      </c>
      <c r="N791">
        <v>143</v>
      </c>
      <c r="O791">
        <v>152</v>
      </c>
      <c r="P791">
        <v>1</v>
      </c>
      <c r="Q791">
        <v>173</v>
      </c>
      <c r="R791">
        <v>2</v>
      </c>
      <c r="S791">
        <v>191</v>
      </c>
      <c r="T791">
        <v>201</v>
      </c>
      <c r="U791">
        <v>2</v>
      </c>
      <c r="V791">
        <f t="shared" si="12"/>
        <v>1</v>
      </c>
    </row>
    <row r="792" spans="1:22">
      <c r="A792" s="1">
        <v>14</v>
      </c>
      <c r="B792">
        <v>24</v>
      </c>
      <c r="C792">
        <v>32</v>
      </c>
      <c r="D792">
        <v>41</v>
      </c>
      <c r="E792">
        <v>6313</v>
      </c>
      <c r="F792">
        <v>65</v>
      </c>
      <c r="G792">
        <v>75</v>
      </c>
      <c r="H792">
        <v>3</v>
      </c>
      <c r="I792">
        <v>93</v>
      </c>
      <c r="J792">
        <v>101</v>
      </c>
      <c r="K792">
        <v>4</v>
      </c>
      <c r="L792">
        <v>123</v>
      </c>
      <c r="M792">
        <v>41</v>
      </c>
      <c r="N792">
        <v>143</v>
      </c>
      <c r="O792">
        <v>152</v>
      </c>
      <c r="P792">
        <v>1</v>
      </c>
      <c r="Q792">
        <v>174</v>
      </c>
      <c r="R792">
        <v>2</v>
      </c>
      <c r="S792">
        <v>192</v>
      </c>
      <c r="T792">
        <v>201</v>
      </c>
      <c r="U792">
        <v>1</v>
      </c>
      <c r="V792">
        <f t="shared" si="12"/>
        <v>0</v>
      </c>
    </row>
    <row r="793" spans="1:22">
      <c r="A793" s="1">
        <v>14</v>
      </c>
      <c r="B793">
        <v>6</v>
      </c>
      <c r="C793">
        <v>34</v>
      </c>
      <c r="D793">
        <v>42</v>
      </c>
      <c r="E793">
        <v>1221</v>
      </c>
      <c r="F793">
        <v>65</v>
      </c>
      <c r="G793">
        <v>73</v>
      </c>
      <c r="H793">
        <v>1</v>
      </c>
      <c r="I793">
        <v>94</v>
      </c>
      <c r="J793">
        <v>101</v>
      </c>
      <c r="K793">
        <v>2</v>
      </c>
      <c r="L793">
        <v>122</v>
      </c>
      <c r="M793">
        <v>27</v>
      </c>
      <c r="N793">
        <v>143</v>
      </c>
      <c r="O793">
        <v>152</v>
      </c>
      <c r="P793">
        <v>2</v>
      </c>
      <c r="Q793">
        <v>173</v>
      </c>
      <c r="R793">
        <v>1</v>
      </c>
      <c r="S793">
        <v>191</v>
      </c>
      <c r="T793">
        <v>201</v>
      </c>
      <c r="U793">
        <v>1</v>
      </c>
      <c r="V793">
        <f t="shared" si="12"/>
        <v>0</v>
      </c>
    </row>
    <row r="794" spans="1:22">
      <c r="A794" s="1">
        <v>13</v>
      </c>
      <c r="B794">
        <v>24</v>
      </c>
      <c r="C794">
        <v>32</v>
      </c>
      <c r="D794">
        <v>42</v>
      </c>
      <c r="E794">
        <v>2892</v>
      </c>
      <c r="F794">
        <v>61</v>
      </c>
      <c r="G794">
        <v>75</v>
      </c>
      <c r="H794">
        <v>3</v>
      </c>
      <c r="I794">
        <v>91</v>
      </c>
      <c r="J794">
        <v>101</v>
      </c>
      <c r="K794">
        <v>4</v>
      </c>
      <c r="L794">
        <v>124</v>
      </c>
      <c r="M794">
        <v>51</v>
      </c>
      <c r="N794">
        <v>143</v>
      </c>
      <c r="O794">
        <v>153</v>
      </c>
      <c r="P794">
        <v>1</v>
      </c>
      <c r="Q794">
        <v>173</v>
      </c>
      <c r="R794">
        <v>1</v>
      </c>
      <c r="S794">
        <v>191</v>
      </c>
      <c r="T794">
        <v>201</v>
      </c>
      <c r="U794">
        <v>1</v>
      </c>
      <c r="V794">
        <f t="shared" si="12"/>
        <v>0</v>
      </c>
    </row>
    <row r="795" spans="1:22">
      <c r="A795" s="1">
        <v>14</v>
      </c>
      <c r="B795">
        <v>24</v>
      </c>
      <c r="C795">
        <v>32</v>
      </c>
      <c r="D795">
        <v>42</v>
      </c>
      <c r="E795">
        <v>3062</v>
      </c>
      <c r="F795">
        <v>63</v>
      </c>
      <c r="G795">
        <v>75</v>
      </c>
      <c r="H795">
        <v>4</v>
      </c>
      <c r="I795">
        <v>93</v>
      </c>
      <c r="J795">
        <v>101</v>
      </c>
      <c r="K795">
        <v>3</v>
      </c>
      <c r="L795">
        <v>124</v>
      </c>
      <c r="M795">
        <v>32</v>
      </c>
      <c r="N795">
        <v>143</v>
      </c>
      <c r="O795">
        <v>151</v>
      </c>
      <c r="P795">
        <v>1</v>
      </c>
      <c r="Q795">
        <v>173</v>
      </c>
      <c r="R795">
        <v>1</v>
      </c>
      <c r="S795">
        <v>192</v>
      </c>
      <c r="T795">
        <v>201</v>
      </c>
      <c r="U795">
        <v>1</v>
      </c>
      <c r="V795">
        <f t="shared" si="12"/>
        <v>0</v>
      </c>
    </row>
    <row r="796" spans="1:22">
      <c r="A796" s="1">
        <v>14</v>
      </c>
      <c r="B796">
        <v>9</v>
      </c>
      <c r="C796">
        <v>32</v>
      </c>
      <c r="D796">
        <v>42</v>
      </c>
      <c r="E796">
        <v>2301</v>
      </c>
      <c r="F796">
        <v>62</v>
      </c>
      <c r="G796">
        <v>72</v>
      </c>
      <c r="H796">
        <v>2</v>
      </c>
      <c r="I796">
        <v>92</v>
      </c>
      <c r="J796">
        <v>101</v>
      </c>
      <c r="K796">
        <v>4</v>
      </c>
      <c r="L796">
        <v>122</v>
      </c>
      <c r="M796">
        <v>22</v>
      </c>
      <c r="N796">
        <v>143</v>
      </c>
      <c r="O796">
        <v>151</v>
      </c>
      <c r="P796">
        <v>1</v>
      </c>
      <c r="Q796">
        <v>173</v>
      </c>
      <c r="R796">
        <v>1</v>
      </c>
      <c r="S796">
        <v>191</v>
      </c>
      <c r="T796">
        <v>201</v>
      </c>
      <c r="U796">
        <v>1</v>
      </c>
      <c r="V796">
        <f t="shared" si="12"/>
        <v>0</v>
      </c>
    </row>
    <row r="797" spans="1:22">
      <c r="A797" s="1">
        <v>11</v>
      </c>
      <c r="B797">
        <v>18</v>
      </c>
      <c r="C797">
        <v>32</v>
      </c>
      <c r="D797">
        <v>41</v>
      </c>
      <c r="E797">
        <v>7511</v>
      </c>
      <c r="F797">
        <v>65</v>
      </c>
      <c r="G797">
        <v>75</v>
      </c>
      <c r="H797">
        <v>1</v>
      </c>
      <c r="I797">
        <v>93</v>
      </c>
      <c r="J797">
        <v>101</v>
      </c>
      <c r="K797">
        <v>4</v>
      </c>
      <c r="L797">
        <v>122</v>
      </c>
      <c r="M797">
        <v>51</v>
      </c>
      <c r="N797">
        <v>143</v>
      </c>
      <c r="O797">
        <v>153</v>
      </c>
      <c r="P797">
        <v>1</v>
      </c>
      <c r="Q797">
        <v>173</v>
      </c>
      <c r="R797">
        <v>2</v>
      </c>
      <c r="S797">
        <v>192</v>
      </c>
      <c r="T797">
        <v>201</v>
      </c>
      <c r="U797">
        <v>2</v>
      </c>
      <c r="V797">
        <f t="shared" si="12"/>
        <v>1</v>
      </c>
    </row>
    <row r="798" spans="1:22">
      <c r="A798" s="1">
        <v>14</v>
      </c>
      <c r="B798">
        <v>12</v>
      </c>
      <c r="C798">
        <v>34</v>
      </c>
      <c r="D798">
        <v>42</v>
      </c>
      <c r="E798">
        <v>1258</v>
      </c>
      <c r="F798">
        <v>61</v>
      </c>
      <c r="G798">
        <v>72</v>
      </c>
      <c r="H798">
        <v>2</v>
      </c>
      <c r="I798">
        <v>92</v>
      </c>
      <c r="J798">
        <v>101</v>
      </c>
      <c r="K798">
        <v>4</v>
      </c>
      <c r="L798">
        <v>122</v>
      </c>
      <c r="M798">
        <v>22</v>
      </c>
      <c r="N798">
        <v>143</v>
      </c>
      <c r="O798">
        <v>151</v>
      </c>
      <c r="P798">
        <v>2</v>
      </c>
      <c r="Q798">
        <v>172</v>
      </c>
      <c r="R798">
        <v>1</v>
      </c>
      <c r="S798">
        <v>191</v>
      </c>
      <c r="T798">
        <v>201</v>
      </c>
      <c r="U798">
        <v>1</v>
      </c>
      <c r="V798">
        <f t="shared" si="12"/>
        <v>0</v>
      </c>
    </row>
    <row r="799" spans="1:22">
      <c r="A799" s="1">
        <v>14</v>
      </c>
      <c r="B799">
        <v>24</v>
      </c>
      <c r="C799">
        <v>33</v>
      </c>
      <c r="D799">
        <v>40</v>
      </c>
      <c r="E799">
        <v>717</v>
      </c>
      <c r="F799">
        <v>65</v>
      </c>
      <c r="G799">
        <v>75</v>
      </c>
      <c r="H799">
        <v>4</v>
      </c>
      <c r="I799">
        <v>94</v>
      </c>
      <c r="J799">
        <v>101</v>
      </c>
      <c r="K799">
        <v>4</v>
      </c>
      <c r="L799">
        <v>123</v>
      </c>
      <c r="M799">
        <v>54</v>
      </c>
      <c r="N799">
        <v>143</v>
      </c>
      <c r="O799">
        <v>152</v>
      </c>
      <c r="P799">
        <v>2</v>
      </c>
      <c r="Q799">
        <v>173</v>
      </c>
      <c r="R799">
        <v>1</v>
      </c>
      <c r="S799">
        <v>192</v>
      </c>
      <c r="T799">
        <v>201</v>
      </c>
      <c r="U799">
        <v>1</v>
      </c>
      <c r="V799">
        <f t="shared" si="12"/>
        <v>0</v>
      </c>
    </row>
    <row r="800" spans="1:22">
      <c r="A800" s="1">
        <v>12</v>
      </c>
      <c r="B800">
        <v>9</v>
      </c>
      <c r="C800">
        <v>32</v>
      </c>
      <c r="D800">
        <v>40</v>
      </c>
      <c r="E800">
        <v>1549</v>
      </c>
      <c r="F800">
        <v>65</v>
      </c>
      <c r="G800">
        <v>72</v>
      </c>
      <c r="H800">
        <v>4</v>
      </c>
      <c r="I800">
        <v>93</v>
      </c>
      <c r="J800">
        <v>101</v>
      </c>
      <c r="K800">
        <v>2</v>
      </c>
      <c r="L800">
        <v>121</v>
      </c>
      <c r="M800">
        <v>35</v>
      </c>
      <c r="N800">
        <v>143</v>
      </c>
      <c r="O800">
        <v>152</v>
      </c>
      <c r="P800">
        <v>1</v>
      </c>
      <c r="Q800">
        <v>171</v>
      </c>
      <c r="R800">
        <v>1</v>
      </c>
      <c r="S800">
        <v>191</v>
      </c>
      <c r="T800">
        <v>201</v>
      </c>
      <c r="U800">
        <v>1</v>
      </c>
      <c r="V800">
        <f t="shared" si="12"/>
        <v>0</v>
      </c>
    </row>
    <row r="801" spans="1:22">
      <c r="A801" s="1">
        <v>14</v>
      </c>
      <c r="B801">
        <v>24</v>
      </c>
      <c r="C801">
        <v>34</v>
      </c>
      <c r="D801">
        <v>46</v>
      </c>
      <c r="E801">
        <v>1597</v>
      </c>
      <c r="F801">
        <v>61</v>
      </c>
      <c r="G801">
        <v>75</v>
      </c>
      <c r="H801">
        <v>4</v>
      </c>
      <c r="I801">
        <v>93</v>
      </c>
      <c r="J801">
        <v>101</v>
      </c>
      <c r="K801">
        <v>4</v>
      </c>
      <c r="L801">
        <v>124</v>
      </c>
      <c r="M801">
        <v>54</v>
      </c>
      <c r="N801">
        <v>143</v>
      </c>
      <c r="O801">
        <v>153</v>
      </c>
      <c r="P801">
        <v>2</v>
      </c>
      <c r="Q801">
        <v>173</v>
      </c>
      <c r="R801">
        <v>2</v>
      </c>
      <c r="S801">
        <v>191</v>
      </c>
      <c r="T801">
        <v>201</v>
      </c>
      <c r="U801">
        <v>1</v>
      </c>
      <c r="V801">
        <f t="shared" si="12"/>
        <v>0</v>
      </c>
    </row>
    <row r="802" spans="1:22">
      <c r="A802" s="1">
        <v>12</v>
      </c>
      <c r="B802">
        <v>18</v>
      </c>
      <c r="C802">
        <v>34</v>
      </c>
      <c r="D802">
        <v>43</v>
      </c>
      <c r="E802">
        <v>1795</v>
      </c>
      <c r="F802">
        <v>61</v>
      </c>
      <c r="G802">
        <v>75</v>
      </c>
      <c r="H802">
        <v>3</v>
      </c>
      <c r="I802">
        <v>92</v>
      </c>
      <c r="J802">
        <v>103</v>
      </c>
      <c r="K802">
        <v>4</v>
      </c>
      <c r="L802">
        <v>121</v>
      </c>
      <c r="M802">
        <v>48</v>
      </c>
      <c r="N802">
        <v>141</v>
      </c>
      <c r="O802">
        <v>151</v>
      </c>
      <c r="P802">
        <v>2</v>
      </c>
      <c r="Q802">
        <v>172</v>
      </c>
      <c r="R802">
        <v>1</v>
      </c>
      <c r="S802">
        <v>192</v>
      </c>
      <c r="T802">
        <v>201</v>
      </c>
      <c r="U802">
        <v>1</v>
      </c>
      <c r="V802">
        <f t="shared" si="12"/>
        <v>0</v>
      </c>
    </row>
    <row r="803" spans="1:22">
      <c r="A803" s="1">
        <v>11</v>
      </c>
      <c r="B803">
        <v>20</v>
      </c>
      <c r="C803">
        <v>34</v>
      </c>
      <c r="D803">
        <v>42</v>
      </c>
      <c r="E803">
        <v>4272</v>
      </c>
      <c r="F803">
        <v>61</v>
      </c>
      <c r="G803">
        <v>75</v>
      </c>
      <c r="H803">
        <v>1</v>
      </c>
      <c r="I803">
        <v>92</v>
      </c>
      <c r="J803">
        <v>101</v>
      </c>
      <c r="K803">
        <v>4</v>
      </c>
      <c r="L803">
        <v>122</v>
      </c>
      <c r="M803">
        <v>24</v>
      </c>
      <c r="N803">
        <v>143</v>
      </c>
      <c r="O803">
        <v>152</v>
      </c>
      <c r="P803">
        <v>2</v>
      </c>
      <c r="Q803">
        <v>173</v>
      </c>
      <c r="R803">
        <v>1</v>
      </c>
      <c r="S803">
        <v>191</v>
      </c>
      <c r="T803">
        <v>201</v>
      </c>
      <c r="U803">
        <v>1</v>
      </c>
      <c r="V803">
        <f t="shared" si="12"/>
        <v>0</v>
      </c>
    </row>
    <row r="804" spans="1:22">
      <c r="A804" s="1">
        <v>14</v>
      </c>
      <c r="B804">
        <v>12</v>
      </c>
      <c r="C804">
        <v>34</v>
      </c>
      <c r="D804">
        <v>43</v>
      </c>
      <c r="E804">
        <v>976</v>
      </c>
      <c r="F804">
        <v>65</v>
      </c>
      <c r="G804">
        <v>75</v>
      </c>
      <c r="H804">
        <v>4</v>
      </c>
      <c r="I804">
        <v>93</v>
      </c>
      <c r="J804">
        <v>101</v>
      </c>
      <c r="K804">
        <v>4</v>
      </c>
      <c r="L804">
        <v>123</v>
      </c>
      <c r="M804">
        <v>35</v>
      </c>
      <c r="N804">
        <v>143</v>
      </c>
      <c r="O804">
        <v>152</v>
      </c>
      <c r="P804">
        <v>2</v>
      </c>
      <c r="Q804">
        <v>173</v>
      </c>
      <c r="R804">
        <v>1</v>
      </c>
      <c r="S804">
        <v>191</v>
      </c>
      <c r="T804">
        <v>201</v>
      </c>
      <c r="U804">
        <v>1</v>
      </c>
      <c r="V804">
        <f t="shared" si="12"/>
        <v>0</v>
      </c>
    </row>
    <row r="805" spans="1:22">
      <c r="A805" s="1">
        <v>12</v>
      </c>
      <c r="B805">
        <v>12</v>
      </c>
      <c r="C805">
        <v>32</v>
      </c>
      <c r="D805">
        <v>40</v>
      </c>
      <c r="E805">
        <v>7472</v>
      </c>
      <c r="F805">
        <v>65</v>
      </c>
      <c r="G805">
        <v>71</v>
      </c>
      <c r="H805">
        <v>1</v>
      </c>
      <c r="I805">
        <v>92</v>
      </c>
      <c r="J805">
        <v>101</v>
      </c>
      <c r="K805">
        <v>2</v>
      </c>
      <c r="L805">
        <v>121</v>
      </c>
      <c r="M805">
        <v>24</v>
      </c>
      <c r="N805">
        <v>143</v>
      </c>
      <c r="O805">
        <v>151</v>
      </c>
      <c r="P805">
        <v>1</v>
      </c>
      <c r="Q805">
        <v>171</v>
      </c>
      <c r="R805">
        <v>1</v>
      </c>
      <c r="S805">
        <v>191</v>
      </c>
      <c r="T805">
        <v>201</v>
      </c>
      <c r="U805">
        <v>1</v>
      </c>
      <c r="V805">
        <f t="shared" si="12"/>
        <v>0</v>
      </c>
    </row>
    <row r="806" spans="1:22">
      <c r="A806" s="1">
        <v>11</v>
      </c>
      <c r="B806">
        <v>36</v>
      </c>
      <c r="C806">
        <v>32</v>
      </c>
      <c r="D806">
        <v>40</v>
      </c>
      <c r="E806">
        <v>9271</v>
      </c>
      <c r="F806">
        <v>61</v>
      </c>
      <c r="G806">
        <v>74</v>
      </c>
      <c r="H806">
        <v>2</v>
      </c>
      <c r="I806">
        <v>93</v>
      </c>
      <c r="J806">
        <v>101</v>
      </c>
      <c r="K806">
        <v>1</v>
      </c>
      <c r="L806">
        <v>123</v>
      </c>
      <c r="M806">
        <v>24</v>
      </c>
      <c r="N806">
        <v>143</v>
      </c>
      <c r="O806">
        <v>152</v>
      </c>
      <c r="P806">
        <v>1</v>
      </c>
      <c r="Q806">
        <v>173</v>
      </c>
      <c r="R806">
        <v>1</v>
      </c>
      <c r="S806">
        <v>192</v>
      </c>
      <c r="T806">
        <v>201</v>
      </c>
      <c r="U806">
        <v>2</v>
      </c>
      <c r="V806">
        <f t="shared" si="12"/>
        <v>1</v>
      </c>
    </row>
    <row r="807" spans="1:22">
      <c r="A807" s="1">
        <v>12</v>
      </c>
      <c r="B807">
        <v>6</v>
      </c>
      <c r="C807">
        <v>32</v>
      </c>
      <c r="D807">
        <v>43</v>
      </c>
      <c r="E807">
        <v>590</v>
      </c>
      <c r="F807">
        <v>61</v>
      </c>
      <c r="G807">
        <v>72</v>
      </c>
      <c r="H807">
        <v>3</v>
      </c>
      <c r="I807">
        <v>94</v>
      </c>
      <c r="J807">
        <v>101</v>
      </c>
      <c r="K807">
        <v>3</v>
      </c>
      <c r="L807">
        <v>121</v>
      </c>
      <c r="M807">
        <v>26</v>
      </c>
      <c r="N807">
        <v>143</v>
      </c>
      <c r="O807">
        <v>152</v>
      </c>
      <c r="P807">
        <v>1</v>
      </c>
      <c r="Q807">
        <v>172</v>
      </c>
      <c r="R807">
        <v>1</v>
      </c>
      <c r="S807">
        <v>191</v>
      </c>
      <c r="T807">
        <v>202</v>
      </c>
      <c r="U807">
        <v>1</v>
      </c>
      <c r="V807">
        <f t="shared" si="12"/>
        <v>0</v>
      </c>
    </row>
    <row r="808" spans="1:22">
      <c r="A808" s="1">
        <v>14</v>
      </c>
      <c r="B808">
        <v>12</v>
      </c>
      <c r="C808">
        <v>34</v>
      </c>
      <c r="D808">
        <v>43</v>
      </c>
      <c r="E808">
        <v>930</v>
      </c>
      <c r="F808">
        <v>65</v>
      </c>
      <c r="G808">
        <v>75</v>
      </c>
      <c r="H808">
        <v>4</v>
      </c>
      <c r="I808">
        <v>93</v>
      </c>
      <c r="J808">
        <v>101</v>
      </c>
      <c r="K808">
        <v>4</v>
      </c>
      <c r="L808">
        <v>121</v>
      </c>
      <c r="M808">
        <v>65</v>
      </c>
      <c r="N808">
        <v>143</v>
      </c>
      <c r="O808">
        <v>152</v>
      </c>
      <c r="P808">
        <v>4</v>
      </c>
      <c r="Q808">
        <v>173</v>
      </c>
      <c r="R808">
        <v>1</v>
      </c>
      <c r="S808">
        <v>191</v>
      </c>
      <c r="T808">
        <v>201</v>
      </c>
      <c r="U808">
        <v>1</v>
      </c>
      <c r="V808">
        <f t="shared" si="12"/>
        <v>0</v>
      </c>
    </row>
    <row r="809" spans="1:22">
      <c r="A809" s="1">
        <v>12</v>
      </c>
      <c r="B809">
        <v>42</v>
      </c>
      <c r="C809">
        <v>31</v>
      </c>
      <c r="D809">
        <v>41</v>
      </c>
      <c r="E809">
        <v>9283</v>
      </c>
      <c r="F809">
        <v>61</v>
      </c>
      <c r="G809">
        <v>71</v>
      </c>
      <c r="H809">
        <v>1</v>
      </c>
      <c r="I809">
        <v>93</v>
      </c>
      <c r="J809">
        <v>101</v>
      </c>
      <c r="K809">
        <v>2</v>
      </c>
      <c r="L809">
        <v>124</v>
      </c>
      <c r="M809">
        <v>55</v>
      </c>
      <c r="N809">
        <v>141</v>
      </c>
      <c r="O809">
        <v>153</v>
      </c>
      <c r="P809">
        <v>1</v>
      </c>
      <c r="Q809">
        <v>174</v>
      </c>
      <c r="R809">
        <v>1</v>
      </c>
      <c r="S809">
        <v>192</v>
      </c>
      <c r="T809">
        <v>201</v>
      </c>
      <c r="U809">
        <v>1</v>
      </c>
      <c r="V809">
        <f t="shared" si="12"/>
        <v>0</v>
      </c>
    </row>
    <row r="810" spans="1:22">
      <c r="A810" s="1">
        <v>12</v>
      </c>
      <c r="B810">
        <v>15</v>
      </c>
      <c r="C810">
        <v>30</v>
      </c>
      <c r="D810">
        <v>40</v>
      </c>
      <c r="E810">
        <v>1778</v>
      </c>
      <c r="F810">
        <v>61</v>
      </c>
      <c r="G810">
        <v>72</v>
      </c>
      <c r="H810">
        <v>2</v>
      </c>
      <c r="I810">
        <v>92</v>
      </c>
      <c r="J810">
        <v>101</v>
      </c>
      <c r="K810">
        <v>1</v>
      </c>
      <c r="L810">
        <v>121</v>
      </c>
      <c r="M810">
        <v>26</v>
      </c>
      <c r="N810">
        <v>143</v>
      </c>
      <c r="O810">
        <v>151</v>
      </c>
      <c r="P810">
        <v>2</v>
      </c>
      <c r="Q810">
        <v>171</v>
      </c>
      <c r="R810">
        <v>1</v>
      </c>
      <c r="S810">
        <v>191</v>
      </c>
      <c r="T810">
        <v>201</v>
      </c>
      <c r="U810">
        <v>2</v>
      </c>
      <c r="V810">
        <f t="shared" si="12"/>
        <v>1</v>
      </c>
    </row>
    <row r="811" spans="1:22">
      <c r="A811" s="1">
        <v>12</v>
      </c>
      <c r="B811">
        <v>8</v>
      </c>
      <c r="C811">
        <v>32</v>
      </c>
      <c r="D811">
        <v>49</v>
      </c>
      <c r="E811">
        <v>907</v>
      </c>
      <c r="F811">
        <v>61</v>
      </c>
      <c r="G811">
        <v>72</v>
      </c>
      <c r="H811">
        <v>3</v>
      </c>
      <c r="I811">
        <v>94</v>
      </c>
      <c r="J811">
        <v>101</v>
      </c>
      <c r="K811">
        <v>2</v>
      </c>
      <c r="L811">
        <v>121</v>
      </c>
      <c r="M811">
        <v>26</v>
      </c>
      <c r="N811">
        <v>143</v>
      </c>
      <c r="O811">
        <v>152</v>
      </c>
      <c r="P811">
        <v>1</v>
      </c>
      <c r="Q811">
        <v>173</v>
      </c>
      <c r="R811">
        <v>1</v>
      </c>
      <c r="S811">
        <v>192</v>
      </c>
      <c r="T811">
        <v>201</v>
      </c>
      <c r="U811">
        <v>1</v>
      </c>
      <c r="V811">
        <f t="shared" si="12"/>
        <v>0</v>
      </c>
    </row>
    <row r="812" spans="1:22">
      <c r="A812" s="1">
        <v>12</v>
      </c>
      <c r="B812">
        <v>6</v>
      </c>
      <c r="C812">
        <v>32</v>
      </c>
      <c r="D812">
        <v>43</v>
      </c>
      <c r="E812">
        <v>484</v>
      </c>
      <c r="F812">
        <v>61</v>
      </c>
      <c r="G812">
        <v>74</v>
      </c>
      <c r="H812">
        <v>3</v>
      </c>
      <c r="I812">
        <v>94</v>
      </c>
      <c r="J812">
        <v>103</v>
      </c>
      <c r="K812">
        <v>3</v>
      </c>
      <c r="L812">
        <v>121</v>
      </c>
      <c r="M812">
        <v>28</v>
      </c>
      <c r="N812">
        <v>141</v>
      </c>
      <c r="O812">
        <v>152</v>
      </c>
      <c r="P812">
        <v>1</v>
      </c>
      <c r="Q812">
        <v>172</v>
      </c>
      <c r="R812">
        <v>1</v>
      </c>
      <c r="S812">
        <v>191</v>
      </c>
      <c r="T812">
        <v>201</v>
      </c>
      <c r="U812">
        <v>1</v>
      </c>
      <c r="V812">
        <f t="shared" si="12"/>
        <v>0</v>
      </c>
    </row>
    <row r="813" spans="1:22">
      <c r="A813" s="1">
        <v>11</v>
      </c>
      <c r="B813">
        <v>36</v>
      </c>
      <c r="C813">
        <v>34</v>
      </c>
      <c r="D813">
        <v>41</v>
      </c>
      <c r="E813">
        <v>9629</v>
      </c>
      <c r="F813">
        <v>61</v>
      </c>
      <c r="G813">
        <v>74</v>
      </c>
      <c r="H813">
        <v>4</v>
      </c>
      <c r="I813">
        <v>93</v>
      </c>
      <c r="J813">
        <v>101</v>
      </c>
      <c r="K813">
        <v>4</v>
      </c>
      <c r="L813">
        <v>123</v>
      </c>
      <c r="M813">
        <v>24</v>
      </c>
      <c r="N813">
        <v>143</v>
      </c>
      <c r="O813">
        <v>152</v>
      </c>
      <c r="P813">
        <v>2</v>
      </c>
      <c r="Q813">
        <v>173</v>
      </c>
      <c r="R813">
        <v>1</v>
      </c>
      <c r="S813">
        <v>192</v>
      </c>
      <c r="T813">
        <v>201</v>
      </c>
      <c r="U813">
        <v>2</v>
      </c>
      <c r="V813">
        <f t="shared" si="12"/>
        <v>1</v>
      </c>
    </row>
    <row r="814" spans="1:22">
      <c r="A814" s="1">
        <v>11</v>
      </c>
      <c r="B814">
        <v>48</v>
      </c>
      <c r="C814">
        <v>32</v>
      </c>
      <c r="D814">
        <v>44</v>
      </c>
      <c r="E814">
        <v>3051</v>
      </c>
      <c r="F814">
        <v>61</v>
      </c>
      <c r="G814">
        <v>73</v>
      </c>
      <c r="H814">
        <v>3</v>
      </c>
      <c r="I814">
        <v>93</v>
      </c>
      <c r="J814">
        <v>101</v>
      </c>
      <c r="K814">
        <v>4</v>
      </c>
      <c r="L814">
        <v>123</v>
      </c>
      <c r="M814">
        <v>54</v>
      </c>
      <c r="N814">
        <v>143</v>
      </c>
      <c r="O814">
        <v>152</v>
      </c>
      <c r="P814">
        <v>1</v>
      </c>
      <c r="Q814">
        <v>173</v>
      </c>
      <c r="R814">
        <v>1</v>
      </c>
      <c r="S814">
        <v>191</v>
      </c>
      <c r="T814">
        <v>201</v>
      </c>
      <c r="U814">
        <v>2</v>
      </c>
      <c r="V814">
        <f t="shared" si="12"/>
        <v>1</v>
      </c>
    </row>
    <row r="815" spans="1:22">
      <c r="A815" s="1">
        <v>11</v>
      </c>
      <c r="B815">
        <v>48</v>
      </c>
      <c r="C815">
        <v>32</v>
      </c>
      <c r="D815">
        <v>40</v>
      </c>
      <c r="E815">
        <v>3931</v>
      </c>
      <c r="F815">
        <v>61</v>
      </c>
      <c r="G815">
        <v>74</v>
      </c>
      <c r="H815">
        <v>4</v>
      </c>
      <c r="I815">
        <v>93</v>
      </c>
      <c r="J815">
        <v>101</v>
      </c>
      <c r="K815">
        <v>4</v>
      </c>
      <c r="L815">
        <v>124</v>
      </c>
      <c r="M815">
        <v>46</v>
      </c>
      <c r="N815">
        <v>143</v>
      </c>
      <c r="O815">
        <v>153</v>
      </c>
      <c r="P815">
        <v>1</v>
      </c>
      <c r="Q815">
        <v>173</v>
      </c>
      <c r="R815">
        <v>2</v>
      </c>
      <c r="S815">
        <v>191</v>
      </c>
      <c r="T815">
        <v>201</v>
      </c>
      <c r="U815">
        <v>2</v>
      </c>
      <c r="V815">
        <f t="shared" si="12"/>
        <v>1</v>
      </c>
    </row>
    <row r="816" spans="1:22">
      <c r="A816" s="1">
        <v>12</v>
      </c>
      <c r="B816">
        <v>36</v>
      </c>
      <c r="C816">
        <v>33</v>
      </c>
      <c r="D816">
        <v>40</v>
      </c>
      <c r="E816">
        <v>7432</v>
      </c>
      <c r="F816">
        <v>61</v>
      </c>
      <c r="G816">
        <v>73</v>
      </c>
      <c r="H816">
        <v>2</v>
      </c>
      <c r="I816">
        <v>92</v>
      </c>
      <c r="J816">
        <v>101</v>
      </c>
      <c r="K816">
        <v>2</v>
      </c>
      <c r="L816">
        <v>122</v>
      </c>
      <c r="M816">
        <v>54</v>
      </c>
      <c r="N816">
        <v>143</v>
      </c>
      <c r="O816">
        <v>151</v>
      </c>
      <c r="P816">
        <v>1</v>
      </c>
      <c r="Q816">
        <v>173</v>
      </c>
      <c r="R816">
        <v>1</v>
      </c>
      <c r="S816">
        <v>191</v>
      </c>
      <c r="T816">
        <v>201</v>
      </c>
      <c r="U816">
        <v>1</v>
      </c>
      <c r="V816">
        <f t="shared" si="12"/>
        <v>0</v>
      </c>
    </row>
    <row r="817" spans="1:22">
      <c r="A817" s="1">
        <v>14</v>
      </c>
      <c r="B817">
        <v>6</v>
      </c>
      <c r="C817">
        <v>32</v>
      </c>
      <c r="D817">
        <v>44</v>
      </c>
      <c r="E817">
        <v>1338</v>
      </c>
      <c r="F817">
        <v>63</v>
      </c>
      <c r="G817">
        <v>73</v>
      </c>
      <c r="H817">
        <v>1</v>
      </c>
      <c r="I817">
        <v>91</v>
      </c>
      <c r="J817">
        <v>101</v>
      </c>
      <c r="K817">
        <v>4</v>
      </c>
      <c r="L817">
        <v>121</v>
      </c>
      <c r="M817">
        <v>62</v>
      </c>
      <c r="N817">
        <v>143</v>
      </c>
      <c r="O817">
        <v>152</v>
      </c>
      <c r="P817">
        <v>1</v>
      </c>
      <c r="Q817">
        <v>173</v>
      </c>
      <c r="R817">
        <v>1</v>
      </c>
      <c r="S817">
        <v>191</v>
      </c>
      <c r="T817">
        <v>201</v>
      </c>
      <c r="U817">
        <v>1</v>
      </c>
      <c r="V817">
        <f t="shared" si="12"/>
        <v>0</v>
      </c>
    </row>
    <row r="818" spans="1:22">
      <c r="A818" s="1">
        <v>14</v>
      </c>
      <c r="B818">
        <v>6</v>
      </c>
      <c r="C818">
        <v>34</v>
      </c>
      <c r="D818">
        <v>43</v>
      </c>
      <c r="E818">
        <v>1554</v>
      </c>
      <c r="F818">
        <v>61</v>
      </c>
      <c r="G818">
        <v>74</v>
      </c>
      <c r="H818">
        <v>1</v>
      </c>
      <c r="I818">
        <v>92</v>
      </c>
      <c r="J818">
        <v>101</v>
      </c>
      <c r="K818">
        <v>2</v>
      </c>
      <c r="L818">
        <v>123</v>
      </c>
      <c r="M818">
        <v>24</v>
      </c>
      <c r="N818">
        <v>143</v>
      </c>
      <c r="O818">
        <v>151</v>
      </c>
      <c r="P818">
        <v>2</v>
      </c>
      <c r="Q818">
        <v>173</v>
      </c>
      <c r="R818">
        <v>1</v>
      </c>
      <c r="S818">
        <v>192</v>
      </c>
      <c r="T818">
        <v>201</v>
      </c>
      <c r="U818">
        <v>1</v>
      </c>
      <c r="V818">
        <f t="shared" si="12"/>
        <v>0</v>
      </c>
    </row>
    <row r="819" spans="1:22">
      <c r="A819" s="1">
        <v>11</v>
      </c>
      <c r="B819">
        <v>36</v>
      </c>
      <c r="C819">
        <v>32</v>
      </c>
      <c r="D819">
        <v>410</v>
      </c>
      <c r="E819">
        <v>15857</v>
      </c>
      <c r="F819">
        <v>61</v>
      </c>
      <c r="G819">
        <v>71</v>
      </c>
      <c r="H819">
        <v>2</v>
      </c>
      <c r="I819">
        <v>91</v>
      </c>
      <c r="J819">
        <v>102</v>
      </c>
      <c r="K819">
        <v>3</v>
      </c>
      <c r="L819">
        <v>123</v>
      </c>
      <c r="M819">
        <v>43</v>
      </c>
      <c r="N819">
        <v>143</v>
      </c>
      <c r="O819">
        <v>152</v>
      </c>
      <c r="P819">
        <v>1</v>
      </c>
      <c r="Q819">
        <v>174</v>
      </c>
      <c r="R819">
        <v>1</v>
      </c>
      <c r="S819">
        <v>191</v>
      </c>
      <c r="T819">
        <v>201</v>
      </c>
      <c r="U819">
        <v>1</v>
      </c>
      <c r="V819">
        <f t="shared" si="12"/>
        <v>0</v>
      </c>
    </row>
    <row r="820" spans="1:22">
      <c r="A820" s="1">
        <v>11</v>
      </c>
      <c r="B820">
        <v>18</v>
      </c>
      <c r="C820">
        <v>32</v>
      </c>
      <c r="D820">
        <v>43</v>
      </c>
      <c r="E820">
        <v>1345</v>
      </c>
      <c r="F820">
        <v>61</v>
      </c>
      <c r="G820">
        <v>73</v>
      </c>
      <c r="H820">
        <v>4</v>
      </c>
      <c r="I820">
        <v>94</v>
      </c>
      <c r="J820">
        <v>101</v>
      </c>
      <c r="K820">
        <v>3</v>
      </c>
      <c r="L820">
        <v>121</v>
      </c>
      <c r="M820">
        <v>26</v>
      </c>
      <c r="N820">
        <v>141</v>
      </c>
      <c r="O820">
        <v>152</v>
      </c>
      <c r="P820">
        <v>1</v>
      </c>
      <c r="Q820">
        <v>173</v>
      </c>
      <c r="R820">
        <v>1</v>
      </c>
      <c r="S820">
        <v>191</v>
      </c>
      <c r="T820">
        <v>201</v>
      </c>
      <c r="U820">
        <v>2</v>
      </c>
      <c r="V820">
        <f t="shared" si="12"/>
        <v>1</v>
      </c>
    </row>
    <row r="821" spans="1:22">
      <c r="A821" s="1">
        <v>14</v>
      </c>
      <c r="B821">
        <v>12</v>
      </c>
      <c r="C821">
        <v>32</v>
      </c>
      <c r="D821">
        <v>40</v>
      </c>
      <c r="E821">
        <v>1101</v>
      </c>
      <c r="F821">
        <v>61</v>
      </c>
      <c r="G821">
        <v>73</v>
      </c>
      <c r="H821">
        <v>3</v>
      </c>
      <c r="I821">
        <v>94</v>
      </c>
      <c r="J821">
        <v>101</v>
      </c>
      <c r="K821">
        <v>2</v>
      </c>
      <c r="L821">
        <v>121</v>
      </c>
      <c r="M821">
        <v>27</v>
      </c>
      <c r="N821">
        <v>143</v>
      </c>
      <c r="O821">
        <v>152</v>
      </c>
      <c r="P821">
        <v>2</v>
      </c>
      <c r="Q821">
        <v>173</v>
      </c>
      <c r="R821">
        <v>1</v>
      </c>
      <c r="S821">
        <v>192</v>
      </c>
      <c r="T821">
        <v>201</v>
      </c>
      <c r="U821">
        <v>1</v>
      </c>
      <c r="V821">
        <f t="shared" si="12"/>
        <v>0</v>
      </c>
    </row>
    <row r="822" spans="1:22">
      <c r="A822" s="1">
        <v>13</v>
      </c>
      <c r="B822">
        <v>12</v>
      </c>
      <c r="C822">
        <v>32</v>
      </c>
      <c r="D822">
        <v>43</v>
      </c>
      <c r="E822">
        <v>3016</v>
      </c>
      <c r="F822">
        <v>61</v>
      </c>
      <c r="G822">
        <v>73</v>
      </c>
      <c r="H822">
        <v>3</v>
      </c>
      <c r="I822">
        <v>94</v>
      </c>
      <c r="J822">
        <v>101</v>
      </c>
      <c r="K822">
        <v>1</v>
      </c>
      <c r="L822">
        <v>123</v>
      </c>
      <c r="M822">
        <v>24</v>
      </c>
      <c r="N822">
        <v>143</v>
      </c>
      <c r="O822">
        <v>152</v>
      </c>
      <c r="P822">
        <v>1</v>
      </c>
      <c r="Q822">
        <v>173</v>
      </c>
      <c r="R822">
        <v>1</v>
      </c>
      <c r="S822">
        <v>191</v>
      </c>
      <c r="T822">
        <v>201</v>
      </c>
      <c r="U822">
        <v>1</v>
      </c>
      <c r="V822">
        <f t="shared" si="12"/>
        <v>0</v>
      </c>
    </row>
    <row r="823" spans="1:22">
      <c r="A823" s="1">
        <v>11</v>
      </c>
      <c r="B823">
        <v>36</v>
      </c>
      <c r="C823">
        <v>32</v>
      </c>
      <c r="D823">
        <v>42</v>
      </c>
      <c r="E823">
        <v>2712</v>
      </c>
      <c r="F823">
        <v>61</v>
      </c>
      <c r="G823">
        <v>75</v>
      </c>
      <c r="H823">
        <v>2</v>
      </c>
      <c r="I823">
        <v>93</v>
      </c>
      <c r="J823">
        <v>101</v>
      </c>
      <c r="K823">
        <v>2</v>
      </c>
      <c r="L823">
        <v>122</v>
      </c>
      <c r="M823">
        <v>41</v>
      </c>
      <c r="N823">
        <v>141</v>
      </c>
      <c r="O823">
        <v>152</v>
      </c>
      <c r="P823">
        <v>1</v>
      </c>
      <c r="Q823">
        <v>173</v>
      </c>
      <c r="R823">
        <v>2</v>
      </c>
      <c r="S823">
        <v>191</v>
      </c>
      <c r="T823">
        <v>201</v>
      </c>
      <c r="U823">
        <v>2</v>
      </c>
      <c r="V823">
        <f t="shared" si="12"/>
        <v>1</v>
      </c>
    </row>
    <row r="824" spans="1:22">
      <c r="A824" s="1">
        <v>11</v>
      </c>
      <c r="B824">
        <v>8</v>
      </c>
      <c r="C824">
        <v>34</v>
      </c>
      <c r="D824">
        <v>40</v>
      </c>
      <c r="E824">
        <v>731</v>
      </c>
      <c r="F824">
        <v>61</v>
      </c>
      <c r="G824">
        <v>75</v>
      </c>
      <c r="H824">
        <v>4</v>
      </c>
      <c r="I824">
        <v>93</v>
      </c>
      <c r="J824">
        <v>101</v>
      </c>
      <c r="K824">
        <v>4</v>
      </c>
      <c r="L824">
        <v>121</v>
      </c>
      <c r="M824">
        <v>47</v>
      </c>
      <c r="N824">
        <v>143</v>
      </c>
      <c r="O824">
        <v>152</v>
      </c>
      <c r="P824">
        <v>2</v>
      </c>
      <c r="Q824">
        <v>172</v>
      </c>
      <c r="R824">
        <v>1</v>
      </c>
      <c r="S824">
        <v>191</v>
      </c>
      <c r="T824">
        <v>201</v>
      </c>
      <c r="U824">
        <v>1</v>
      </c>
      <c r="V824">
        <f t="shared" si="12"/>
        <v>0</v>
      </c>
    </row>
    <row r="825" spans="1:22">
      <c r="A825" s="1">
        <v>14</v>
      </c>
      <c r="B825">
        <v>18</v>
      </c>
      <c r="C825">
        <v>34</v>
      </c>
      <c r="D825">
        <v>42</v>
      </c>
      <c r="E825">
        <v>3780</v>
      </c>
      <c r="F825">
        <v>61</v>
      </c>
      <c r="G825">
        <v>72</v>
      </c>
      <c r="H825">
        <v>3</v>
      </c>
      <c r="I825">
        <v>91</v>
      </c>
      <c r="J825">
        <v>101</v>
      </c>
      <c r="K825">
        <v>2</v>
      </c>
      <c r="L825">
        <v>123</v>
      </c>
      <c r="M825">
        <v>35</v>
      </c>
      <c r="N825">
        <v>143</v>
      </c>
      <c r="O825">
        <v>152</v>
      </c>
      <c r="P825">
        <v>2</v>
      </c>
      <c r="Q825">
        <v>174</v>
      </c>
      <c r="R825">
        <v>1</v>
      </c>
      <c r="S825">
        <v>192</v>
      </c>
      <c r="T825">
        <v>201</v>
      </c>
      <c r="U825">
        <v>1</v>
      </c>
      <c r="V825">
        <f t="shared" si="12"/>
        <v>0</v>
      </c>
    </row>
    <row r="826" spans="1:22">
      <c r="A826" s="1">
        <v>11</v>
      </c>
      <c r="B826">
        <v>21</v>
      </c>
      <c r="C826">
        <v>34</v>
      </c>
      <c r="D826">
        <v>40</v>
      </c>
      <c r="E826">
        <v>1602</v>
      </c>
      <c r="F826">
        <v>61</v>
      </c>
      <c r="G826">
        <v>75</v>
      </c>
      <c r="H826">
        <v>4</v>
      </c>
      <c r="I826">
        <v>94</v>
      </c>
      <c r="J826">
        <v>101</v>
      </c>
      <c r="K826">
        <v>3</v>
      </c>
      <c r="L826">
        <v>123</v>
      </c>
      <c r="M826">
        <v>30</v>
      </c>
      <c r="N826">
        <v>143</v>
      </c>
      <c r="O826">
        <v>152</v>
      </c>
      <c r="P826">
        <v>2</v>
      </c>
      <c r="Q826">
        <v>173</v>
      </c>
      <c r="R826">
        <v>1</v>
      </c>
      <c r="S826">
        <v>192</v>
      </c>
      <c r="T826">
        <v>201</v>
      </c>
      <c r="U826">
        <v>1</v>
      </c>
      <c r="V826">
        <f t="shared" si="12"/>
        <v>0</v>
      </c>
    </row>
    <row r="827" spans="1:22">
      <c r="A827" s="1">
        <v>11</v>
      </c>
      <c r="B827">
        <v>18</v>
      </c>
      <c r="C827">
        <v>34</v>
      </c>
      <c r="D827">
        <v>40</v>
      </c>
      <c r="E827">
        <v>3966</v>
      </c>
      <c r="F827">
        <v>61</v>
      </c>
      <c r="G827">
        <v>75</v>
      </c>
      <c r="H827">
        <v>1</v>
      </c>
      <c r="I827">
        <v>92</v>
      </c>
      <c r="J827">
        <v>101</v>
      </c>
      <c r="K827">
        <v>4</v>
      </c>
      <c r="L827">
        <v>121</v>
      </c>
      <c r="M827">
        <v>33</v>
      </c>
      <c r="N827">
        <v>141</v>
      </c>
      <c r="O827">
        <v>151</v>
      </c>
      <c r="P827">
        <v>3</v>
      </c>
      <c r="Q827">
        <v>173</v>
      </c>
      <c r="R827">
        <v>1</v>
      </c>
      <c r="S827">
        <v>192</v>
      </c>
      <c r="T827">
        <v>201</v>
      </c>
      <c r="U827">
        <v>2</v>
      </c>
      <c r="V827">
        <f t="shared" si="12"/>
        <v>1</v>
      </c>
    </row>
    <row r="828" spans="1:22">
      <c r="A828" s="1">
        <v>14</v>
      </c>
      <c r="B828">
        <v>18</v>
      </c>
      <c r="C828">
        <v>30</v>
      </c>
      <c r="D828">
        <v>49</v>
      </c>
      <c r="E828">
        <v>4165</v>
      </c>
      <c r="F828">
        <v>61</v>
      </c>
      <c r="G828">
        <v>73</v>
      </c>
      <c r="H828">
        <v>2</v>
      </c>
      <c r="I828">
        <v>93</v>
      </c>
      <c r="J828">
        <v>101</v>
      </c>
      <c r="K828">
        <v>2</v>
      </c>
      <c r="L828">
        <v>123</v>
      </c>
      <c r="M828">
        <v>36</v>
      </c>
      <c r="N828">
        <v>142</v>
      </c>
      <c r="O828">
        <v>152</v>
      </c>
      <c r="P828">
        <v>2</v>
      </c>
      <c r="Q828">
        <v>173</v>
      </c>
      <c r="R828">
        <v>2</v>
      </c>
      <c r="S828">
        <v>191</v>
      </c>
      <c r="T828">
        <v>201</v>
      </c>
      <c r="U828">
        <v>2</v>
      </c>
      <c r="V828">
        <f t="shared" si="12"/>
        <v>1</v>
      </c>
    </row>
    <row r="829" spans="1:22">
      <c r="A829" s="1">
        <v>11</v>
      </c>
      <c r="B829">
        <v>36</v>
      </c>
      <c r="C829">
        <v>32</v>
      </c>
      <c r="D829">
        <v>41</v>
      </c>
      <c r="E829">
        <v>8335</v>
      </c>
      <c r="F829">
        <v>65</v>
      </c>
      <c r="G829">
        <v>75</v>
      </c>
      <c r="H829">
        <v>3</v>
      </c>
      <c r="I829">
        <v>93</v>
      </c>
      <c r="J829">
        <v>101</v>
      </c>
      <c r="K829">
        <v>4</v>
      </c>
      <c r="L829">
        <v>124</v>
      </c>
      <c r="M829">
        <v>47</v>
      </c>
      <c r="N829">
        <v>143</v>
      </c>
      <c r="O829">
        <v>153</v>
      </c>
      <c r="P829">
        <v>1</v>
      </c>
      <c r="Q829">
        <v>173</v>
      </c>
      <c r="R829">
        <v>1</v>
      </c>
      <c r="S829">
        <v>191</v>
      </c>
      <c r="T829">
        <v>201</v>
      </c>
      <c r="U829">
        <v>2</v>
      </c>
      <c r="V829">
        <f t="shared" si="12"/>
        <v>1</v>
      </c>
    </row>
    <row r="830" spans="1:22">
      <c r="A830" s="1">
        <v>12</v>
      </c>
      <c r="B830">
        <v>48</v>
      </c>
      <c r="C830">
        <v>33</v>
      </c>
      <c r="D830">
        <v>49</v>
      </c>
      <c r="E830">
        <v>6681</v>
      </c>
      <c r="F830">
        <v>65</v>
      </c>
      <c r="G830">
        <v>73</v>
      </c>
      <c r="H830">
        <v>4</v>
      </c>
      <c r="I830">
        <v>93</v>
      </c>
      <c r="J830">
        <v>101</v>
      </c>
      <c r="K830">
        <v>4</v>
      </c>
      <c r="L830">
        <v>124</v>
      </c>
      <c r="M830">
        <v>38</v>
      </c>
      <c r="N830">
        <v>143</v>
      </c>
      <c r="O830">
        <v>153</v>
      </c>
      <c r="P830">
        <v>1</v>
      </c>
      <c r="Q830">
        <v>173</v>
      </c>
      <c r="R830">
        <v>2</v>
      </c>
      <c r="S830">
        <v>192</v>
      </c>
      <c r="T830">
        <v>201</v>
      </c>
      <c r="U830">
        <v>1</v>
      </c>
      <c r="V830">
        <f t="shared" si="12"/>
        <v>0</v>
      </c>
    </row>
    <row r="831" spans="1:22">
      <c r="A831" s="1">
        <v>14</v>
      </c>
      <c r="B831">
        <v>24</v>
      </c>
      <c r="C831">
        <v>33</v>
      </c>
      <c r="D831">
        <v>49</v>
      </c>
      <c r="E831">
        <v>2375</v>
      </c>
      <c r="F831">
        <v>63</v>
      </c>
      <c r="G831">
        <v>73</v>
      </c>
      <c r="H831">
        <v>4</v>
      </c>
      <c r="I831">
        <v>93</v>
      </c>
      <c r="J831">
        <v>101</v>
      </c>
      <c r="K831">
        <v>2</v>
      </c>
      <c r="L831">
        <v>123</v>
      </c>
      <c r="M831">
        <v>44</v>
      </c>
      <c r="N831">
        <v>143</v>
      </c>
      <c r="O831">
        <v>152</v>
      </c>
      <c r="P831">
        <v>2</v>
      </c>
      <c r="Q831">
        <v>173</v>
      </c>
      <c r="R831">
        <v>2</v>
      </c>
      <c r="S831">
        <v>192</v>
      </c>
      <c r="T831">
        <v>201</v>
      </c>
      <c r="U831">
        <v>1</v>
      </c>
      <c r="V831">
        <f t="shared" si="12"/>
        <v>0</v>
      </c>
    </row>
    <row r="832" spans="1:22">
      <c r="A832" s="1">
        <v>11</v>
      </c>
      <c r="B832">
        <v>18</v>
      </c>
      <c r="C832">
        <v>32</v>
      </c>
      <c r="D832">
        <v>40</v>
      </c>
      <c r="E832">
        <v>1216</v>
      </c>
      <c r="F832">
        <v>61</v>
      </c>
      <c r="G832">
        <v>72</v>
      </c>
      <c r="H832">
        <v>4</v>
      </c>
      <c r="I832">
        <v>92</v>
      </c>
      <c r="J832">
        <v>101</v>
      </c>
      <c r="K832">
        <v>3</v>
      </c>
      <c r="L832">
        <v>123</v>
      </c>
      <c r="M832">
        <v>23</v>
      </c>
      <c r="N832">
        <v>143</v>
      </c>
      <c r="O832">
        <v>151</v>
      </c>
      <c r="P832">
        <v>1</v>
      </c>
      <c r="Q832">
        <v>173</v>
      </c>
      <c r="R832">
        <v>1</v>
      </c>
      <c r="S832">
        <v>192</v>
      </c>
      <c r="T832">
        <v>201</v>
      </c>
      <c r="U832">
        <v>2</v>
      </c>
      <c r="V832">
        <f t="shared" si="12"/>
        <v>1</v>
      </c>
    </row>
    <row r="833" spans="1:22">
      <c r="A833" s="1">
        <v>11</v>
      </c>
      <c r="B833">
        <v>45</v>
      </c>
      <c r="C833">
        <v>30</v>
      </c>
      <c r="D833">
        <v>49</v>
      </c>
      <c r="E833">
        <v>11816</v>
      </c>
      <c r="F833">
        <v>61</v>
      </c>
      <c r="G833">
        <v>75</v>
      </c>
      <c r="H833">
        <v>2</v>
      </c>
      <c r="I833">
        <v>93</v>
      </c>
      <c r="J833">
        <v>101</v>
      </c>
      <c r="K833">
        <v>4</v>
      </c>
      <c r="L833">
        <v>123</v>
      </c>
      <c r="M833">
        <v>29</v>
      </c>
      <c r="N833">
        <v>143</v>
      </c>
      <c r="O833">
        <v>151</v>
      </c>
      <c r="P833">
        <v>2</v>
      </c>
      <c r="Q833">
        <v>173</v>
      </c>
      <c r="R833">
        <v>1</v>
      </c>
      <c r="S833">
        <v>191</v>
      </c>
      <c r="T833">
        <v>201</v>
      </c>
      <c r="U833">
        <v>2</v>
      </c>
      <c r="V833">
        <f t="shared" si="12"/>
        <v>1</v>
      </c>
    </row>
    <row r="834" spans="1:22">
      <c r="A834" s="1">
        <v>12</v>
      </c>
      <c r="B834">
        <v>24</v>
      </c>
      <c r="C834">
        <v>32</v>
      </c>
      <c r="D834">
        <v>43</v>
      </c>
      <c r="E834">
        <v>5084</v>
      </c>
      <c r="F834">
        <v>65</v>
      </c>
      <c r="G834">
        <v>75</v>
      </c>
      <c r="H834">
        <v>2</v>
      </c>
      <c r="I834">
        <v>92</v>
      </c>
      <c r="J834">
        <v>101</v>
      </c>
      <c r="K834">
        <v>4</v>
      </c>
      <c r="L834">
        <v>123</v>
      </c>
      <c r="M834">
        <v>42</v>
      </c>
      <c r="N834">
        <v>143</v>
      </c>
      <c r="O834">
        <v>152</v>
      </c>
      <c r="P834">
        <v>1</v>
      </c>
      <c r="Q834">
        <v>173</v>
      </c>
      <c r="R834">
        <v>1</v>
      </c>
      <c r="S834">
        <v>192</v>
      </c>
      <c r="T834">
        <v>201</v>
      </c>
      <c r="U834">
        <v>1</v>
      </c>
      <c r="V834">
        <f t="shared" ref="V834:V897" si="13">U834-1</f>
        <v>0</v>
      </c>
    </row>
    <row r="835" spans="1:22">
      <c r="A835" s="1">
        <v>13</v>
      </c>
      <c r="B835">
        <v>15</v>
      </c>
      <c r="C835">
        <v>32</v>
      </c>
      <c r="D835">
        <v>43</v>
      </c>
      <c r="E835">
        <v>2327</v>
      </c>
      <c r="F835">
        <v>61</v>
      </c>
      <c r="G835">
        <v>72</v>
      </c>
      <c r="H835">
        <v>2</v>
      </c>
      <c r="I835">
        <v>92</v>
      </c>
      <c r="J835">
        <v>101</v>
      </c>
      <c r="K835">
        <v>3</v>
      </c>
      <c r="L835">
        <v>121</v>
      </c>
      <c r="M835">
        <v>25</v>
      </c>
      <c r="N835">
        <v>143</v>
      </c>
      <c r="O835">
        <v>152</v>
      </c>
      <c r="P835">
        <v>1</v>
      </c>
      <c r="Q835">
        <v>172</v>
      </c>
      <c r="R835">
        <v>1</v>
      </c>
      <c r="S835">
        <v>191</v>
      </c>
      <c r="T835">
        <v>201</v>
      </c>
      <c r="U835">
        <v>2</v>
      </c>
      <c r="V835">
        <f t="shared" si="13"/>
        <v>1</v>
      </c>
    </row>
    <row r="836" spans="1:22">
      <c r="A836" s="1">
        <v>11</v>
      </c>
      <c r="B836">
        <v>12</v>
      </c>
      <c r="C836">
        <v>30</v>
      </c>
      <c r="D836">
        <v>40</v>
      </c>
      <c r="E836">
        <v>1082</v>
      </c>
      <c r="F836">
        <v>61</v>
      </c>
      <c r="G836">
        <v>73</v>
      </c>
      <c r="H836">
        <v>4</v>
      </c>
      <c r="I836">
        <v>93</v>
      </c>
      <c r="J836">
        <v>101</v>
      </c>
      <c r="K836">
        <v>4</v>
      </c>
      <c r="L836">
        <v>123</v>
      </c>
      <c r="M836">
        <v>48</v>
      </c>
      <c r="N836">
        <v>141</v>
      </c>
      <c r="O836">
        <v>152</v>
      </c>
      <c r="P836">
        <v>2</v>
      </c>
      <c r="Q836">
        <v>173</v>
      </c>
      <c r="R836">
        <v>1</v>
      </c>
      <c r="S836">
        <v>191</v>
      </c>
      <c r="T836">
        <v>201</v>
      </c>
      <c r="U836">
        <v>2</v>
      </c>
      <c r="V836">
        <f t="shared" si="13"/>
        <v>1</v>
      </c>
    </row>
    <row r="837" spans="1:22">
      <c r="A837" s="1">
        <v>14</v>
      </c>
      <c r="B837">
        <v>12</v>
      </c>
      <c r="C837">
        <v>32</v>
      </c>
      <c r="D837">
        <v>43</v>
      </c>
      <c r="E837">
        <v>886</v>
      </c>
      <c r="F837">
        <v>65</v>
      </c>
      <c r="G837">
        <v>73</v>
      </c>
      <c r="H837">
        <v>4</v>
      </c>
      <c r="I837">
        <v>92</v>
      </c>
      <c r="J837">
        <v>101</v>
      </c>
      <c r="K837">
        <v>2</v>
      </c>
      <c r="L837">
        <v>123</v>
      </c>
      <c r="M837">
        <v>21</v>
      </c>
      <c r="N837">
        <v>143</v>
      </c>
      <c r="O837">
        <v>152</v>
      </c>
      <c r="P837">
        <v>1</v>
      </c>
      <c r="Q837">
        <v>173</v>
      </c>
      <c r="R837">
        <v>1</v>
      </c>
      <c r="S837">
        <v>191</v>
      </c>
      <c r="T837">
        <v>201</v>
      </c>
      <c r="U837">
        <v>1</v>
      </c>
      <c r="V837">
        <f t="shared" si="13"/>
        <v>0</v>
      </c>
    </row>
    <row r="838" spans="1:22">
      <c r="A838" s="1">
        <v>14</v>
      </c>
      <c r="B838">
        <v>4</v>
      </c>
      <c r="C838">
        <v>32</v>
      </c>
      <c r="D838">
        <v>42</v>
      </c>
      <c r="E838">
        <v>601</v>
      </c>
      <c r="F838">
        <v>61</v>
      </c>
      <c r="G838">
        <v>72</v>
      </c>
      <c r="H838">
        <v>1</v>
      </c>
      <c r="I838">
        <v>92</v>
      </c>
      <c r="J838">
        <v>101</v>
      </c>
      <c r="K838">
        <v>3</v>
      </c>
      <c r="L838">
        <v>121</v>
      </c>
      <c r="M838">
        <v>23</v>
      </c>
      <c r="N838">
        <v>143</v>
      </c>
      <c r="O838">
        <v>151</v>
      </c>
      <c r="P838">
        <v>1</v>
      </c>
      <c r="Q838">
        <v>172</v>
      </c>
      <c r="R838">
        <v>2</v>
      </c>
      <c r="S838">
        <v>191</v>
      </c>
      <c r="T838">
        <v>201</v>
      </c>
      <c r="U838">
        <v>1</v>
      </c>
      <c r="V838">
        <f t="shared" si="13"/>
        <v>0</v>
      </c>
    </row>
    <row r="839" spans="1:22">
      <c r="A839" s="1">
        <v>11</v>
      </c>
      <c r="B839">
        <v>24</v>
      </c>
      <c r="C839">
        <v>34</v>
      </c>
      <c r="D839">
        <v>41</v>
      </c>
      <c r="E839">
        <v>2957</v>
      </c>
      <c r="F839">
        <v>61</v>
      </c>
      <c r="G839">
        <v>75</v>
      </c>
      <c r="H839">
        <v>4</v>
      </c>
      <c r="I839">
        <v>93</v>
      </c>
      <c r="J839">
        <v>101</v>
      </c>
      <c r="K839">
        <v>4</v>
      </c>
      <c r="L839">
        <v>122</v>
      </c>
      <c r="M839">
        <v>63</v>
      </c>
      <c r="N839">
        <v>143</v>
      </c>
      <c r="O839">
        <v>152</v>
      </c>
      <c r="P839">
        <v>2</v>
      </c>
      <c r="Q839">
        <v>173</v>
      </c>
      <c r="R839">
        <v>1</v>
      </c>
      <c r="S839">
        <v>192</v>
      </c>
      <c r="T839">
        <v>201</v>
      </c>
      <c r="U839">
        <v>1</v>
      </c>
      <c r="V839">
        <f t="shared" si="13"/>
        <v>0</v>
      </c>
    </row>
    <row r="840" spans="1:22">
      <c r="A840" s="1">
        <v>14</v>
      </c>
      <c r="B840">
        <v>24</v>
      </c>
      <c r="C840">
        <v>34</v>
      </c>
      <c r="D840">
        <v>43</v>
      </c>
      <c r="E840">
        <v>2611</v>
      </c>
      <c r="F840">
        <v>61</v>
      </c>
      <c r="G840">
        <v>75</v>
      </c>
      <c r="H840">
        <v>4</v>
      </c>
      <c r="I840">
        <v>94</v>
      </c>
      <c r="J840">
        <v>102</v>
      </c>
      <c r="K840">
        <v>3</v>
      </c>
      <c r="L840">
        <v>121</v>
      </c>
      <c r="M840">
        <v>46</v>
      </c>
      <c r="N840">
        <v>143</v>
      </c>
      <c r="O840">
        <v>152</v>
      </c>
      <c r="P840">
        <v>2</v>
      </c>
      <c r="Q840">
        <v>173</v>
      </c>
      <c r="R840">
        <v>1</v>
      </c>
      <c r="S840">
        <v>191</v>
      </c>
      <c r="T840">
        <v>201</v>
      </c>
      <c r="U840">
        <v>1</v>
      </c>
      <c r="V840">
        <f t="shared" si="13"/>
        <v>0</v>
      </c>
    </row>
    <row r="841" spans="1:22">
      <c r="A841" s="1">
        <v>11</v>
      </c>
      <c r="B841">
        <v>36</v>
      </c>
      <c r="C841">
        <v>32</v>
      </c>
      <c r="D841">
        <v>42</v>
      </c>
      <c r="E841">
        <v>5179</v>
      </c>
      <c r="F841">
        <v>61</v>
      </c>
      <c r="G841">
        <v>74</v>
      </c>
      <c r="H841">
        <v>4</v>
      </c>
      <c r="I841">
        <v>93</v>
      </c>
      <c r="J841">
        <v>101</v>
      </c>
      <c r="K841">
        <v>2</v>
      </c>
      <c r="L841">
        <v>122</v>
      </c>
      <c r="M841">
        <v>29</v>
      </c>
      <c r="N841">
        <v>143</v>
      </c>
      <c r="O841">
        <v>152</v>
      </c>
      <c r="P841">
        <v>1</v>
      </c>
      <c r="Q841">
        <v>173</v>
      </c>
      <c r="R841">
        <v>1</v>
      </c>
      <c r="S841">
        <v>191</v>
      </c>
      <c r="T841">
        <v>201</v>
      </c>
      <c r="U841">
        <v>2</v>
      </c>
      <c r="V841">
        <f t="shared" si="13"/>
        <v>1</v>
      </c>
    </row>
    <row r="842" spans="1:22">
      <c r="A842" s="1">
        <v>14</v>
      </c>
      <c r="B842">
        <v>21</v>
      </c>
      <c r="C842">
        <v>33</v>
      </c>
      <c r="D842">
        <v>41</v>
      </c>
      <c r="E842">
        <v>2993</v>
      </c>
      <c r="F842">
        <v>61</v>
      </c>
      <c r="G842">
        <v>73</v>
      </c>
      <c r="H842">
        <v>3</v>
      </c>
      <c r="I842">
        <v>93</v>
      </c>
      <c r="J842">
        <v>101</v>
      </c>
      <c r="K842">
        <v>2</v>
      </c>
      <c r="L842">
        <v>121</v>
      </c>
      <c r="M842">
        <v>28</v>
      </c>
      <c r="N842">
        <v>142</v>
      </c>
      <c r="O842">
        <v>152</v>
      </c>
      <c r="P842">
        <v>2</v>
      </c>
      <c r="Q842">
        <v>172</v>
      </c>
      <c r="R842">
        <v>1</v>
      </c>
      <c r="S842">
        <v>191</v>
      </c>
      <c r="T842">
        <v>201</v>
      </c>
      <c r="U842">
        <v>1</v>
      </c>
      <c r="V842">
        <f t="shared" si="13"/>
        <v>0</v>
      </c>
    </row>
    <row r="843" spans="1:22">
      <c r="A843" s="1">
        <v>14</v>
      </c>
      <c r="B843">
        <v>18</v>
      </c>
      <c r="C843">
        <v>32</v>
      </c>
      <c r="D843">
        <v>45</v>
      </c>
      <c r="E843">
        <v>1943</v>
      </c>
      <c r="F843">
        <v>61</v>
      </c>
      <c r="G843">
        <v>72</v>
      </c>
      <c r="H843">
        <v>4</v>
      </c>
      <c r="I843">
        <v>92</v>
      </c>
      <c r="J843">
        <v>101</v>
      </c>
      <c r="K843">
        <v>4</v>
      </c>
      <c r="L843">
        <v>121</v>
      </c>
      <c r="M843">
        <v>23</v>
      </c>
      <c r="N843">
        <v>143</v>
      </c>
      <c r="O843">
        <v>152</v>
      </c>
      <c r="P843">
        <v>1</v>
      </c>
      <c r="Q843">
        <v>173</v>
      </c>
      <c r="R843">
        <v>1</v>
      </c>
      <c r="S843">
        <v>191</v>
      </c>
      <c r="T843">
        <v>201</v>
      </c>
      <c r="U843">
        <v>2</v>
      </c>
      <c r="V843">
        <f t="shared" si="13"/>
        <v>1</v>
      </c>
    </row>
    <row r="844" spans="1:22">
      <c r="A844" s="1">
        <v>14</v>
      </c>
      <c r="B844">
        <v>24</v>
      </c>
      <c r="C844">
        <v>31</v>
      </c>
      <c r="D844">
        <v>49</v>
      </c>
      <c r="E844">
        <v>1559</v>
      </c>
      <c r="F844">
        <v>61</v>
      </c>
      <c r="G844">
        <v>74</v>
      </c>
      <c r="H844">
        <v>4</v>
      </c>
      <c r="I844">
        <v>93</v>
      </c>
      <c r="J844">
        <v>101</v>
      </c>
      <c r="K844">
        <v>4</v>
      </c>
      <c r="L844">
        <v>123</v>
      </c>
      <c r="M844">
        <v>50</v>
      </c>
      <c r="N844">
        <v>141</v>
      </c>
      <c r="O844">
        <v>152</v>
      </c>
      <c r="P844">
        <v>1</v>
      </c>
      <c r="Q844">
        <v>173</v>
      </c>
      <c r="R844">
        <v>1</v>
      </c>
      <c r="S844">
        <v>192</v>
      </c>
      <c r="T844">
        <v>201</v>
      </c>
      <c r="U844">
        <v>1</v>
      </c>
      <c r="V844">
        <f t="shared" si="13"/>
        <v>0</v>
      </c>
    </row>
    <row r="845" spans="1:22">
      <c r="A845" s="1">
        <v>14</v>
      </c>
      <c r="B845">
        <v>18</v>
      </c>
      <c r="C845">
        <v>32</v>
      </c>
      <c r="D845">
        <v>42</v>
      </c>
      <c r="E845">
        <v>3422</v>
      </c>
      <c r="F845">
        <v>61</v>
      </c>
      <c r="G845">
        <v>75</v>
      </c>
      <c r="H845">
        <v>4</v>
      </c>
      <c r="I845">
        <v>93</v>
      </c>
      <c r="J845">
        <v>101</v>
      </c>
      <c r="K845">
        <v>4</v>
      </c>
      <c r="L845">
        <v>122</v>
      </c>
      <c r="M845">
        <v>47</v>
      </c>
      <c r="N845">
        <v>141</v>
      </c>
      <c r="O845">
        <v>152</v>
      </c>
      <c r="P845">
        <v>3</v>
      </c>
      <c r="Q845">
        <v>173</v>
      </c>
      <c r="R845">
        <v>2</v>
      </c>
      <c r="S845">
        <v>192</v>
      </c>
      <c r="T845">
        <v>201</v>
      </c>
      <c r="U845">
        <v>1</v>
      </c>
      <c r="V845">
        <f t="shared" si="13"/>
        <v>0</v>
      </c>
    </row>
    <row r="846" spans="1:22">
      <c r="A846" s="1">
        <v>12</v>
      </c>
      <c r="B846">
        <v>21</v>
      </c>
      <c r="C846">
        <v>32</v>
      </c>
      <c r="D846">
        <v>42</v>
      </c>
      <c r="E846">
        <v>3976</v>
      </c>
      <c r="F846">
        <v>65</v>
      </c>
      <c r="G846">
        <v>74</v>
      </c>
      <c r="H846">
        <v>2</v>
      </c>
      <c r="I846">
        <v>93</v>
      </c>
      <c r="J846">
        <v>101</v>
      </c>
      <c r="K846">
        <v>3</v>
      </c>
      <c r="L846">
        <v>123</v>
      </c>
      <c r="M846">
        <v>35</v>
      </c>
      <c r="N846">
        <v>143</v>
      </c>
      <c r="O846">
        <v>152</v>
      </c>
      <c r="P846">
        <v>1</v>
      </c>
      <c r="Q846">
        <v>173</v>
      </c>
      <c r="R846">
        <v>1</v>
      </c>
      <c r="S846">
        <v>192</v>
      </c>
      <c r="T846">
        <v>201</v>
      </c>
      <c r="U846">
        <v>1</v>
      </c>
      <c r="V846">
        <f t="shared" si="13"/>
        <v>0</v>
      </c>
    </row>
    <row r="847" spans="1:22">
      <c r="A847" s="1">
        <v>14</v>
      </c>
      <c r="B847">
        <v>18</v>
      </c>
      <c r="C847">
        <v>32</v>
      </c>
      <c r="D847">
        <v>40</v>
      </c>
      <c r="E847">
        <v>6761</v>
      </c>
      <c r="F847">
        <v>65</v>
      </c>
      <c r="G847">
        <v>73</v>
      </c>
      <c r="H847">
        <v>2</v>
      </c>
      <c r="I847">
        <v>93</v>
      </c>
      <c r="J847">
        <v>101</v>
      </c>
      <c r="K847">
        <v>4</v>
      </c>
      <c r="L847">
        <v>123</v>
      </c>
      <c r="M847">
        <v>68</v>
      </c>
      <c r="N847">
        <v>143</v>
      </c>
      <c r="O847">
        <v>151</v>
      </c>
      <c r="P847">
        <v>2</v>
      </c>
      <c r="Q847">
        <v>173</v>
      </c>
      <c r="R847">
        <v>1</v>
      </c>
      <c r="S847">
        <v>191</v>
      </c>
      <c r="T847">
        <v>201</v>
      </c>
      <c r="U847">
        <v>2</v>
      </c>
      <c r="V847">
        <f t="shared" si="13"/>
        <v>1</v>
      </c>
    </row>
    <row r="848" spans="1:22">
      <c r="A848" s="1">
        <v>14</v>
      </c>
      <c r="B848">
        <v>24</v>
      </c>
      <c r="C848">
        <v>32</v>
      </c>
      <c r="D848">
        <v>40</v>
      </c>
      <c r="E848">
        <v>1249</v>
      </c>
      <c r="F848">
        <v>61</v>
      </c>
      <c r="G848">
        <v>72</v>
      </c>
      <c r="H848">
        <v>4</v>
      </c>
      <c r="I848">
        <v>94</v>
      </c>
      <c r="J848">
        <v>101</v>
      </c>
      <c r="K848">
        <v>2</v>
      </c>
      <c r="L848">
        <v>121</v>
      </c>
      <c r="M848">
        <v>28</v>
      </c>
      <c r="N848">
        <v>143</v>
      </c>
      <c r="O848">
        <v>152</v>
      </c>
      <c r="P848">
        <v>1</v>
      </c>
      <c r="Q848">
        <v>173</v>
      </c>
      <c r="R848">
        <v>1</v>
      </c>
      <c r="S848">
        <v>191</v>
      </c>
      <c r="T848">
        <v>201</v>
      </c>
      <c r="U848">
        <v>1</v>
      </c>
      <c r="V848">
        <f t="shared" si="13"/>
        <v>0</v>
      </c>
    </row>
    <row r="849" spans="1:22">
      <c r="A849" s="1">
        <v>11</v>
      </c>
      <c r="B849">
        <v>9</v>
      </c>
      <c r="C849">
        <v>32</v>
      </c>
      <c r="D849">
        <v>43</v>
      </c>
      <c r="E849">
        <v>1364</v>
      </c>
      <c r="F849">
        <v>61</v>
      </c>
      <c r="G849">
        <v>74</v>
      </c>
      <c r="H849">
        <v>3</v>
      </c>
      <c r="I849">
        <v>93</v>
      </c>
      <c r="J849">
        <v>101</v>
      </c>
      <c r="K849">
        <v>4</v>
      </c>
      <c r="L849">
        <v>121</v>
      </c>
      <c r="M849">
        <v>59</v>
      </c>
      <c r="N849">
        <v>143</v>
      </c>
      <c r="O849">
        <v>152</v>
      </c>
      <c r="P849">
        <v>1</v>
      </c>
      <c r="Q849">
        <v>173</v>
      </c>
      <c r="R849">
        <v>1</v>
      </c>
      <c r="S849">
        <v>191</v>
      </c>
      <c r="T849">
        <v>201</v>
      </c>
      <c r="U849">
        <v>1</v>
      </c>
      <c r="V849">
        <f t="shared" si="13"/>
        <v>0</v>
      </c>
    </row>
    <row r="850" spans="1:22">
      <c r="A850" s="1">
        <v>11</v>
      </c>
      <c r="B850">
        <v>12</v>
      </c>
      <c r="C850">
        <v>32</v>
      </c>
      <c r="D850">
        <v>43</v>
      </c>
      <c r="E850">
        <v>709</v>
      </c>
      <c r="F850">
        <v>61</v>
      </c>
      <c r="G850">
        <v>75</v>
      </c>
      <c r="H850">
        <v>4</v>
      </c>
      <c r="I850">
        <v>93</v>
      </c>
      <c r="J850">
        <v>101</v>
      </c>
      <c r="K850">
        <v>4</v>
      </c>
      <c r="L850">
        <v>121</v>
      </c>
      <c r="M850">
        <v>57</v>
      </c>
      <c r="N850">
        <v>142</v>
      </c>
      <c r="O850">
        <v>152</v>
      </c>
      <c r="P850">
        <v>1</v>
      </c>
      <c r="Q850">
        <v>172</v>
      </c>
      <c r="R850">
        <v>1</v>
      </c>
      <c r="S850">
        <v>191</v>
      </c>
      <c r="T850">
        <v>201</v>
      </c>
      <c r="U850">
        <v>2</v>
      </c>
      <c r="V850">
        <f t="shared" si="13"/>
        <v>1</v>
      </c>
    </row>
    <row r="851" spans="1:22">
      <c r="A851" s="1">
        <v>11</v>
      </c>
      <c r="B851">
        <v>20</v>
      </c>
      <c r="C851">
        <v>34</v>
      </c>
      <c r="D851">
        <v>40</v>
      </c>
      <c r="E851">
        <v>2235</v>
      </c>
      <c r="F851">
        <v>61</v>
      </c>
      <c r="G851">
        <v>73</v>
      </c>
      <c r="H851">
        <v>4</v>
      </c>
      <c r="I851">
        <v>94</v>
      </c>
      <c r="J851">
        <v>103</v>
      </c>
      <c r="K851">
        <v>2</v>
      </c>
      <c r="L851">
        <v>122</v>
      </c>
      <c r="M851">
        <v>33</v>
      </c>
      <c r="N851">
        <v>141</v>
      </c>
      <c r="O851">
        <v>151</v>
      </c>
      <c r="P851">
        <v>2</v>
      </c>
      <c r="Q851">
        <v>173</v>
      </c>
      <c r="R851">
        <v>1</v>
      </c>
      <c r="S851">
        <v>191</v>
      </c>
      <c r="T851">
        <v>202</v>
      </c>
      <c r="U851">
        <v>2</v>
      </c>
      <c r="V851">
        <f t="shared" si="13"/>
        <v>1</v>
      </c>
    </row>
    <row r="852" spans="1:22">
      <c r="A852" s="1">
        <v>14</v>
      </c>
      <c r="B852">
        <v>24</v>
      </c>
      <c r="C852">
        <v>34</v>
      </c>
      <c r="D852">
        <v>41</v>
      </c>
      <c r="E852">
        <v>4042</v>
      </c>
      <c r="F852">
        <v>65</v>
      </c>
      <c r="G852">
        <v>74</v>
      </c>
      <c r="H852">
        <v>3</v>
      </c>
      <c r="I852">
        <v>93</v>
      </c>
      <c r="J852">
        <v>101</v>
      </c>
      <c r="K852">
        <v>4</v>
      </c>
      <c r="L852">
        <v>122</v>
      </c>
      <c r="M852">
        <v>43</v>
      </c>
      <c r="N852">
        <v>143</v>
      </c>
      <c r="O852">
        <v>152</v>
      </c>
      <c r="P852">
        <v>2</v>
      </c>
      <c r="Q852">
        <v>173</v>
      </c>
      <c r="R852">
        <v>1</v>
      </c>
      <c r="S852">
        <v>192</v>
      </c>
      <c r="T852">
        <v>201</v>
      </c>
      <c r="U852">
        <v>1</v>
      </c>
      <c r="V852">
        <f t="shared" si="13"/>
        <v>0</v>
      </c>
    </row>
    <row r="853" spans="1:22">
      <c r="A853" s="1">
        <v>14</v>
      </c>
      <c r="B853">
        <v>15</v>
      </c>
      <c r="C853">
        <v>34</v>
      </c>
      <c r="D853">
        <v>43</v>
      </c>
      <c r="E853">
        <v>1471</v>
      </c>
      <c r="F853">
        <v>61</v>
      </c>
      <c r="G853">
        <v>73</v>
      </c>
      <c r="H853">
        <v>4</v>
      </c>
      <c r="I853">
        <v>93</v>
      </c>
      <c r="J853">
        <v>101</v>
      </c>
      <c r="K853">
        <v>4</v>
      </c>
      <c r="L853">
        <v>124</v>
      </c>
      <c r="M853">
        <v>35</v>
      </c>
      <c r="N853">
        <v>143</v>
      </c>
      <c r="O853">
        <v>153</v>
      </c>
      <c r="P853">
        <v>2</v>
      </c>
      <c r="Q853">
        <v>173</v>
      </c>
      <c r="R853">
        <v>1</v>
      </c>
      <c r="S853">
        <v>192</v>
      </c>
      <c r="T853">
        <v>201</v>
      </c>
      <c r="U853">
        <v>1</v>
      </c>
      <c r="V853">
        <f t="shared" si="13"/>
        <v>0</v>
      </c>
    </row>
    <row r="854" spans="1:22">
      <c r="A854" s="1">
        <v>11</v>
      </c>
      <c r="B854">
        <v>18</v>
      </c>
      <c r="C854">
        <v>31</v>
      </c>
      <c r="D854">
        <v>40</v>
      </c>
      <c r="E854">
        <v>1442</v>
      </c>
      <c r="F854">
        <v>61</v>
      </c>
      <c r="G854">
        <v>74</v>
      </c>
      <c r="H854">
        <v>4</v>
      </c>
      <c r="I854">
        <v>93</v>
      </c>
      <c r="J854">
        <v>101</v>
      </c>
      <c r="K854">
        <v>4</v>
      </c>
      <c r="L854">
        <v>124</v>
      </c>
      <c r="M854">
        <v>32</v>
      </c>
      <c r="N854">
        <v>143</v>
      </c>
      <c r="O854">
        <v>153</v>
      </c>
      <c r="P854">
        <v>2</v>
      </c>
      <c r="Q854">
        <v>172</v>
      </c>
      <c r="R854">
        <v>2</v>
      </c>
      <c r="S854">
        <v>191</v>
      </c>
      <c r="T854">
        <v>201</v>
      </c>
      <c r="U854">
        <v>2</v>
      </c>
      <c r="V854">
        <f t="shared" si="13"/>
        <v>1</v>
      </c>
    </row>
    <row r="855" spans="1:22">
      <c r="A855" s="1">
        <v>14</v>
      </c>
      <c r="B855">
        <v>36</v>
      </c>
      <c r="C855">
        <v>33</v>
      </c>
      <c r="D855">
        <v>40</v>
      </c>
      <c r="E855">
        <v>10875</v>
      </c>
      <c r="F855">
        <v>61</v>
      </c>
      <c r="G855">
        <v>75</v>
      </c>
      <c r="H855">
        <v>2</v>
      </c>
      <c r="I855">
        <v>93</v>
      </c>
      <c r="J855">
        <v>101</v>
      </c>
      <c r="K855">
        <v>2</v>
      </c>
      <c r="L855">
        <v>123</v>
      </c>
      <c r="M855">
        <v>45</v>
      </c>
      <c r="N855">
        <v>143</v>
      </c>
      <c r="O855">
        <v>152</v>
      </c>
      <c r="P855">
        <v>2</v>
      </c>
      <c r="Q855">
        <v>173</v>
      </c>
      <c r="R855">
        <v>2</v>
      </c>
      <c r="S855">
        <v>192</v>
      </c>
      <c r="T855">
        <v>201</v>
      </c>
      <c r="U855">
        <v>1</v>
      </c>
      <c r="V855">
        <f t="shared" si="13"/>
        <v>0</v>
      </c>
    </row>
    <row r="856" spans="1:22">
      <c r="A856" s="1">
        <v>14</v>
      </c>
      <c r="B856">
        <v>24</v>
      </c>
      <c r="C856">
        <v>32</v>
      </c>
      <c r="D856">
        <v>40</v>
      </c>
      <c r="E856">
        <v>1474</v>
      </c>
      <c r="F856">
        <v>62</v>
      </c>
      <c r="G856">
        <v>72</v>
      </c>
      <c r="H856">
        <v>4</v>
      </c>
      <c r="I856">
        <v>94</v>
      </c>
      <c r="J856">
        <v>101</v>
      </c>
      <c r="K856">
        <v>3</v>
      </c>
      <c r="L856">
        <v>121</v>
      </c>
      <c r="M856">
        <v>33</v>
      </c>
      <c r="N856">
        <v>143</v>
      </c>
      <c r="O856">
        <v>152</v>
      </c>
      <c r="P856">
        <v>1</v>
      </c>
      <c r="Q856">
        <v>173</v>
      </c>
      <c r="R856">
        <v>1</v>
      </c>
      <c r="S856">
        <v>192</v>
      </c>
      <c r="T856">
        <v>201</v>
      </c>
      <c r="U856">
        <v>1</v>
      </c>
      <c r="V856">
        <f t="shared" si="13"/>
        <v>0</v>
      </c>
    </row>
    <row r="857" spans="1:22">
      <c r="A857" s="1">
        <v>14</v>
      </c>
      <c r="B857">
        <v>10</v>
      </c>
      <c r="C857">
        <v>32</v>
      </c>
      <c r="D857">
        <v>48</v>
      </c>
      <c r="E857">
        <v>894</v>
      </c>
      <c r="F857">
        <v>65</v>
      </c>
      <c r="G857">
        <v>74</v>
      </c>
      <c r="H857">
        <v>4</v>
      </c>
      <c r="I857">
        <v>92</v>
      </c>
      <c r="J857">
        <v>101</v>
      </c>
      <c r="K857">
        <v>3</v>
      </c>
      <c r="L857">
        <v>122</v>
      </c>
      <c r="M857">
        <v>40</v>
      </c>
      <c r="N857">
        <v>143</v>
      </c>
      <c r="O857">
        <v>152</v>
      </c>
      <c r="P857">
        <v>1</v>
      </c>
      <c r="Q857">
        <v>173</v>
      </c>
      <c r="R857">
        <v>1</v>
      </c>
      <c r="S857">
        <v>192</v>
      </c>
      <c r="T857">
        <v>201</v>
      </c>
      <c r="U857">
        <v>1</v>
      </c>
      <c r="V857">
        <f t="shared" si="13"/>
        <v>0</v>
      </c>
    </row>
    <row r="858" spans="1:22">
      <c r="A858" s="1">
        <v>14</v>
      </c>
      <c r="B858">
        <v>15</v>
      </c>
      <c r="C858">
        <v>34</v>
      </c>
      <c r="D858">
        <v>42</v>
      </c>
      <c r="E858">
        <v>3343</v>
      </c>
      <c r="F858">
        <v>61</v>
      </c>
      <c r="G858">
        <v>73</v>
      </c>
      <c r="H858">
        <v>4</v>
      </c>
      <c r="I858">
        <v>93</v>
      </c>
      <c r="J858">
        <v>101</v>
      </c>
      <c r="K858">
        <v>2</v>
      </c>
      <c r="L858">
        <v>124</v>
      </c>
      <c r="M858">
        <v>28</v>
      </c>
      <c r="N858">
        <v>143</v>
      </c>
      <c r="O858">
        <v>153</v>
      </c>
      <c r="P858">
        <v>1</v>
      </c>
      <c r="Q858">
        <v>173</v>
      </c>
      <c r="R858">
        <v>1</v>
      </c>
      <c r="S858">
        <v>192</v>
      </c>
      <c r="T858">
        <v>201</v>
      </c>
      <c r="U858">
        <v>1</v>
      </c>
      <c r="V858">
        <f t="shared" si="13"/>
        <v>0</v>
      </c>
    </row>
    <row r="859" spans="1:22">
      <c r="A859" s="1">
        <v>11</v>
      </c>
      <c r="B859">
        <v>15</v>
      </c>
      <c r="C859">
        <v>32</v>
      </c>
      <c r="D859">
        <v>40</v>
      </c>
      <c r="E859">
        <v>3959</v>
      </c>
      <c r="F859">
        <v>61</v>
      </c>
      <c r="G859">
        <v>73</v>
      </c>
      <c r="H859">
        <v>3</v>
      </c>
      <c r="I859">
        <v>92</v>
      </c>
      <c r="J859">
        <v>101</v>
      </c>
      <c r="K859">
        <v>2</v>
      </c>
      <c r="L859">
        <v>122</v>
      </c>
      <c r="M859">
        <v>29</v>
      </c>
      <c r="N859">
        <v>143</v>
      </c>
      <c r="O859">
        <v>152</v>
      </c>
      <c r="P859">
        <v>1</v>
      </c>
      <c r="Q859">
        <v>173</v>
      </c>
      <c r="R859">
        <v>1</v>
      </c>
      <c r="S859">
        <v>192</v>
      </c>
      <c r="T859">
        <v>201</v>
      </c>
      <c r="U859">
        <v>2</v>
      </c>
      <c r="V859">
        <f t="shared" si="13"/>
        <v>1</v>
      </c>
    </row>
    <row r="860" spans="1:22">
      <c r="A860" s="1">
        <v>14</v>
      </c>
      <c r="B860">
        <v>9</v>
      </c>
      <c r="C860">
        <v>32</v>
      </c>
      <c r="D860">
        <v>40</v>
      </c>
      <c r="E860">
        <v>3577</v>
      </c>
      <c r="F860">
        <v>62</v>
      </c>
      <c r="G860">
        <v>73</v>
      </c>
      <c r="H860">
        <v>1</v>
      </c>
      <c r="I860">
        <v>93</v>
      </c>
      <c r="J860">
        <v>103</v>
      </c>
      <c r="K860">
        <v>2</v>
      </c>
      <c r="L860">
        <v>121</v>
      </c>
      <c r="M860">
        <v>26</v>
      </c>
      <c r="N860">
        <v>143</v>
      </c>
      <c r="O860">
        <v>151</v>
      </c>
      <c r="P860">
        <v>1</v>
      </c>
      <c r="Q860">
        <v>173</v>
      </c>
      <c r="R860">
        <v>2</v>
      </c>
      <c r="S860">
        <v>191</v>
      </c>
      <c r="T860">
        <v>202</v>
      </c>
      <c r="U860">
        <v>1</v>
      </c>
      <c r="V860">
        <f t="shared" si="13"/>
        <v>0</v>
      </c>
    </row>
    <row r="861" spans="1:22">
      <c r="A861" s="1">
        <v>14</v>
      </c>
      <c r="B861">
        <v>24</v>
      </c>
      <c r="C861">
        <v>34</v>
      </c>
      <c r="D861">
        <v>41</v>
      </c>
      <c r="E861">
        <v>5804</v>
      </c>
      <c r="F861">
        <v>64</v>
      </c>
      <c r="G861">
        <v>73</v>
      </c>
      <c r="H861">
        <v>4</v>
      </c>
      <c r="I861">
        <v>93</v>
      </c>
      <c r="J861">
        <v>101</v>
      </c>
      <c r="K861">
        <v>2</v>
      </c>
      <c r="L861">
        <v>121</v>
      </c>
      <c r="M861">
        <v>27</v>
      </c>
      <c r="N861">
        <v>143</v>
      </c>
      <c r="O861">
        <v>152</v>
      </c>
      <c r="P861">
        <v>2</v>
      </c>
      <c r="Q861">
        <v>173</v>
      </c>
      <c r="R861">
        <v>1</v>
      </c>
      <c r="S861">
        <v>191</v>
      </c>
      <c r="T861">
        <v>201</v>
      </c>
      <c r="U861">
        <v>1</v>
      </c>
      <c r="V861">
        <f t="shared" si="13"/>
        <v>0</v>
      </c>
    </row>
    <row r="862" spans="1:22">
      <c r="A862" s="1">
        <v>14</v>
      </c>
      <c r="B862">
        <v>18</v>
      </c>
      <c r="C862">
        <v>33</v>
      </c>
      <c r="D862">
        <v>49</v>
      </c>
      <c r="E862">
        <v>2169</v>
      </c>
      <c r="F862">
        <v>61</v>
      </c>
      <c r="G862">
        <v>73</v>
      </c>
      <c r="H862">
        <v>4</v>
      </c>
      <c r="I862">
        <v>94</v>
      </c>
      <c r="J862">
        <v>101</v>
      </c>
      <c r="K862">
        <v>2</v>
      </c>
      <c r="L862">
        <v>123</v>
      </c>
      <c r="M862">
        <v>28</v>
      </c>
      <c r="N862">
        <v>143</v>
      </c>
      <c r="O862">
        <v>152</v>
      </c>
      <c r="P862">
        <v>1</v>
      </c>
      <c r="Q862">
        <v>173</v>
      </c>
      <c r="R862">
        <v>1</v>
      </c>
      <c r="S862">
        <v>192</v>
      </c>
      <c r="T862">
        <v>201</v>
      </c>
      <c r="U862">
        <v>2</v>
      </c>
      <c r="V862">
        <f t="shared" si="13"/>
        <v>1</v>
      </c>
    </row>
    <row r="863" spans="1:22">
      <c r="A863" s="1">
        <v>11</v>
      </c>
      <c r="B863">
        <v>24</v>
      </c>
      <c r="C863">
        <v>32</v>
      </c>
      <c r="D863">
        <v>43</v>
      </c>
      <c r="E863">
        <v>2439</v>
      </c>
      <c r="F863">
        <v>61</v>
      </c>
      <c r="G863">
        <v>72</v>
      </c>
      <c r="H863">
        <v>4</v>
      </c>
      <c r="I863">
        <v>92</v>
      </c>
      <c r="J863">
        <v>101</v>
      </c>
      <c r="K863">
        <v>4</v>
      </c>
      <c r="L863">
        <v>121</v>
      </c>
      <c r="M863">
        <v>35</v>
      </c>
      <c r="N863">
        <v>143</v>
      </c>
      <c r="O863">
        <v>152</v>
      </c>
      <c r="P863">
        <v>1</v>
      </c>
      <c r="Q863">
        <v>173</v>
      </c>
      <c r="R863">
        <v>1</v>
      </c>
      <c r="S863">
        <v>192</v>
      </c>
      <c r="T863">
        <v>201</v>
      </c>
      <c r="U863">
        <v>2</v>
      </c>
      <c r="V863">
        <f t="shared" si="13"/>
        <v>1</v>
      </c>
    </row>
    <row r="864" spans="1:22">
      <c r="A864" s="1">
        <v>14</v>
      </c>
      <c r="B864">
        <v>27</v>
      </c>
      <c r="C864">
        <v>34</v>
      </c>
      <c r="D864">
        <v>42</v>
      </c>
      <c r="E864">
        <v>4526</v>
      </c>
      <c r="F864">
        <v>64</v>
      </c>
      <c r="G864">
        <v>72</v>
      </c>
      <c r="H864">
        <v>4</v>
      </c>
      <c r="I864">
        <v>93</v>
      </c>
      <c r="J864">
        <v>101</v>
      </c>
      <c r="K864">
        <v>2</v>
      </c>
      <c r="L864">
        <v>121</v>
      </c>
      <c r="M864">
        <v>32</v>
      </c>
      <c r="N864">
        <v>142</v>
      </c>
      <c r="O864">
        <v>152</v>
      </c>
      <c r="P864">
        <v>2</v>
      </c>
      <c r="Q864">
        <v>172</v>
      </c>
      <c r="R864">
        <v>2</v>
      </c>
      <c r="S864">
        <v>192</v>
      </c>
      <c r="T864">
        <v>201</v>
      </c>
      <c r="U864">
        <v>1</v>
      </c>
      <c r="V864">
        <f t="shared" si="13"/>
        <v>0</v>
      </c>
    </row>
    <row r="865" spans="1:22">
      <c r="A865" s="1">
        <v>14</v>
      </c>
      <c r="B865">
        <v>10</v>
      </c>
      <c r="C865">
        <v>32</v>
      </c>
      <c r="D865">
        <v>42</v>
      </c>
      <c r="E865">
        <v>2210</v>
      </c>
      <c r="F865">
        <v>61</v>
      </c>
      <c r="G865">
        <v>73</v>
      </c>
      <c r="H865">
        <v>2</v>
      </c>
      <c r="I865">
        <v>93</v>
      </c>
      <c r="J865">
        <v>101</v>
      </c>
      <c r="K865">
        <v>2</v>
      </c>
      <c r="L865">
        <v>121</v>
      </c>
      <c r="M865">
        <v>25</v>
      </c>
      <c r="N865">
        <v>141</v>
      </c>
      <c r="O865">
        <v>151</v>
      </c>
      <c r="P865">
        <v>1</v>
      </c>
      <c r="Q865">
        <v>172</v>
      </c>
      <c r="R865">
        <v>1</v>
      </c>
      <c r="S865">
        <v>191</v>
      </c>
      <c r="T865">
        <v>201</v>
      </c>
      <c r="U865">
        <v>2</v>
      </c>
      <c r="V865">
        <f t="shared" si="13"/>
        <v>1</v>
      </c>
    </row>
    <row r="866" spans="1:22">
      <c r="A866" s="1">
        <v>14</v>
      </c>
      <c r="B866">
        <v>15</v>
      </c>
      <c r="C866">
        <v>32</v>
      </c>
      <c r="D866">
        <v>42</v>
      </c>
      <c r="E866">
        <v>2221</v>
      </c>
      <c r="F866">
        <v>63</v>
      </c>
      <c r="G866">
        <v>73</v>
      </c>
      <c r="H866">
        <v>2</v>
      </c>
      <c r="I866">
        <v>92</v>
      </c>
      <c r="J866">
        <v>101</v>
      </c>
      <c r="K866">
        <v>4</v>
      </c>
      <c r="L866">
        <v>123</v>
      </c>
      <c r="M866">
        <v>20</v>
      </c>
      <c r="N866">
        <v>143</v>
      </c>
      <c r="O866">
        <v>151</v>
      </c>
      <c r="P866">
        <v>1</v>
      </c>
      <c r="Q866">
        <v>173</v>
      </c>
      <c r="R866">
        <v>1</v>
      </c>
      <c r="S866">
        <v>191</v>
      </c>
      <c r="T866">
        <v>201</v>
      </c>
      <c r="U866">
        <v>1</v>
      </c>
      <c r="V866">
        <f t="shared" si="13"/>
        <v>0</v>
      </c>
    </row>
    <row r="867" spans="1:22">
      <c r="A867" s="1">
        <v>11</v>
      </c>
      <c r="B867">
        <v>18</v>
      </c>
      <c r="C867">
        <v>32</v>
      </c>
      <c r="D867">
        <v>43</v>
      </c>
      <c r="E867">
        <v>2389</v>
      </c>
      <c r="F867">
        <v>61</v>
      </c>
      <c r="G867">
        <v>72</v>
      </c>
      <c r="H867">
        <v>4</v>
      </c>
      <c r="I867">
        <v>92</v>
      </c>
      <c r="J867">
        <v>101</v>
      </c>
      <c r="K867">
        <v>1</v>
      </c>
      <c r="L867">
        <v>123</v>
      </c>
      <c r="M867">
        <v>27</v>
      </c>
      <c r="N867">
        <v>142</v>
      </c>
      <c r="O867">
        <v>152</v>
      </c>
      <c r="P867">
        <v>1</v>
      </c>
      <c r="Q867">
        <v>173</v>
      </c>
      <c r="R867">
        <v>1</v>
      </c>
      <c r="S867">
        <v>191</v>
      </c>
      <c r="T867">
        <v>201</v>
      </c>
      <c r="U867">
        <v>1</v>
      </c>
      <c r="V867">
        <f t="shared" si="13"/>
        <v>0</v>
      </c>
    </row>
    <row r="868" spans="1:22">
      <c r="A868" s="1">
        <v>14</v>
      </c>
      <c r="B868">
        <v>12</v>
      </c>
      <c r="C868">
        <v>34</v>
      </c>
      <c r="D868">
        <v>42</v>
      </c>
      <c r="E868">
        <v>3331</v>
      </c>
      <c r="F868">
        <v>61</v>
      </c>
      <c r="G868">
        <v>75</v>
      </c>
      <c r="H868">
        <v>2</v>
      </c>
      <c r="I868">
        <v>93</v>
      </c>
      <c r="J868">
        <v>101</v>
      </c>
      <c r="K868">
        <v>4</v>
      </c>
      <c r="L868">
        <v>122</v>
      </c>
      <c r="M868">
        <v>42</v>
      </c>
      <c r="N868">
        <v>142</v>
      </c>
      <c r="O868">
        <v>152</v>
      </c>
      <c r="P868">
        <v>1</v>
      </c>
      <c r="Q868">
        <v>173</v>
      </c>
      <c r="R868">
        <v>1</v>
      </c>
      <c r="S868">
        <v>191</v>
      </c>
      <c r="T868">
        <v>201</v>
      </c>
      <c r="U868">
        <v>1</v>
      </c>
      <c r="V868">
        <f t="shared" si="13"/>
        <v>0</v>
      </c>
    </row>
    <row r="869" spans="1:22">
      <c r="A869" s="1">
        <v>14</v>
      </c>
      <c r="B869">
        <v>36</v>
      </c>
      <c r="C869">
        <v>32</v>
      </c>
      <c r="D869">
        <v>49</v>
      </c>
      <c r="E869">
        <v>7409</v>
      </c>
      <c r="F869">
        <v>65</v>
      </c>
      <c r="G869">
        <v>75</v>
      </c>
      <c r="H869">
        <v>3</v>
      </c>
      <c r="I869">
        <v>93</v>
      </c>
      <c r="J869">
        <v>101</v>
      </c>
      <c r="K869">
        <v>2</v>
      </c>
      <c r="L869">
        <v>122</v>
      </c>
      <c r="M869">
        <v>37</v>
      </c>
      <c r="N869">
        <v>143</v>
      </c>
      <c r="O869">
        <v>152</v>
      </c>
      <c r="P869">
        <v>2</v>
      </c>
      <c r="Q869">
        <v>173</v>
      </c>
      <c r="R869">
        <v>1</v>
      </c>
      <c r="S869">
        <v>191</v>
      </c>
      <c r="T869">
        <v>201</v>
      </c>
      <c r="U869">
        <v>1</v>
      </c>
      <c r="V869">
        <f t="shared" si="13"/>
        <v>0</v>
      </c>
    </row>
    <row r="870" spans="1:22">
      <c r="A870" s="1">
        <v>11</v>
      </c>
      <c r="B870">
        <v>12</v>
      </c>
      <c r="C870">
        <v>32</v>
      </c>
      <c r="D870">
        <v>42</v>
      </c>
      <c r="E870">
        <v>652</v>
      </c>
      <c r="F870">
        <v>61</v>
      </c>
      <c r="G870">
        <v>75</v>
      </c>
      <c r="H870">
        <v>4</v>
      </c>
      <c r="I870">
        <v>92</v>
      </c>
      <c r="J870">
        <v>101</v>
      </c>
      <c r="K870">
        <v>4</v>
      </c>
      <c r="L870">
        <v>122</v>
      </c>
      <c r="M870">
        <v>24</v>
      </c>
      <c r="N870">
        <v>143</v>
      </c>
      <c r="O870">
        <v>151</v>
      </c>
      <c r="P870">
        <v>1</v>
      </c>
      <c r="Q870">
        <v>173</v>
      </c>
      <c r="R870">
        <v>1</v>
      </c>
      <c r="S870">
        <v>191</v>
      </c>
      <c r="T870">
        <v>201</v>
      </c>
      <c r="U870">
        <v>1</v>
      </c>
      <c r="V870">
        <f t="shared" si="13"/>
        <v>0</v>
      </c>
    </row>
    <row r="871" spans="1:22">
      <c r="A871" s="1">
        <v>14</v>
      </c>
      <c r="B871">
        <v>36</v>
      </c>
      <c r="C871">
        <v>33</v>
      </c>
      <c r="D871">
        <v>42</v>
      </c>
      <c r="E871">
        <v>7678</v>
      </c>
      <c r="F871">
        <v>63</v>
      </c>
      <c r="G871">
        <v>74</v>
      </c>
      <c r="H871">
        <v>2</v>
      </c>
      <c r="I871">
        <v>92</v>
      </c>
      <c r="J871">
        <v>101</v>
      </c>
      <c r="K871">
        <v>4</v>
      </c>
      <c r="L871">
        <v>123</v>
      </c>
      <c r="M871">
        <v>40</v>
      </c>
      <c r="N871">
        <v>143</v>
      </c>
      <c r="O871">
        <v>152</v>
      </c>
      <c r="P871">
        <v>2</v>
      </c>
      <c r="Q871">
        <v>173</v>
      </c>
      <c r="R871">
        <v>1</v>
      </c>
      <c r="S871">
        <v>192</v>
      </c>
      <c r="T871">
        <v>201</v>
      </c>
      <c r="U871">
        <v>1</v>
      </c>
      <c r="V871">
        <f t="shared" si="13"/>
        <v>0</v>
      </c>
    </row>
    <row r="872" spans="1:22">
      <c r="A872" s="1">
        <v>13</v>
      </c>
      <c r="B872">
        <v>6</v>
      </c>
      <c r="C872">
        <v>34</v>
      </c>
      <c r="D872">
        <v>40</v>
      </c>
      <c r="E872">
        <v>1343</v>
      </c>
      <c r="F872">
        <v>61</v>
      </c>
      <c r="G872">
        <v>75</v>
      </c>
      <c r="H872">
        <v>1</v>
      </c>
      <c r="I872">
        <v>93</v>
      </c>
      <c r="J872">
        <v>101</v>
      </c>
      <c r="K872">
        <v>4</v>
      </c>
      <c r="L872">
        <v>121</v>
      </c>
      <c r="M872">
        <v>46</v>
      </c>
      <c r="N872">
        <v>143</v>
      </c>
      <c r="O872">
        <v>152</v>
      </c>
      <c r="P872">
        <v>2</v>
      </c>
      <c r="Q872">
        <v>173</v>
      </c>
      <c r="R872">
        <v>2</v>
      </c>
      <c r="S872">
        <v>191</v>
      </c>
      <c r="T872">
        <v>202</v>
      </c>
      <c r="U872">
        <v>1</v>
      </c>
      <c r="V872">
        <f t="shared" si="13"/>
        <v>0</v>
      </c>
    </row>
    <row r="873" spans="1:22">
      <c r="A873" s="1">
        <v>11</v>
      </c>
      <c r="B873">
        <v>24</v>
      </c>
      <c r="C873">
        <v>34</v>
      </c>
      <c r="D873">
        <v>49</v>
      </c>
      <c r="E873">
        <v>1382</v>
      </c>
      <c r="F873">
        <v>62</v>
      </c>
      <c r="G873">
        <v>74</v>
      </c>
      <c r="H873">
        <v>4</v>
      </c>
      <c r="I873">
        <v>93</v>
      </c>
      <c r="J873">
        <v>101</v>
      </c>
      <c r="K873">
        <v>1</v>
      </c>
      <c r="L873">
        <v>121</v>
      </c>
      <c r="M873">
        <v>26</v>
      </c>
      <c r="N873">
        <v>143</v>
      </c>
      <c r="O873">
        <v>152</v>
      </c>
      <c r="P873">
        <v>2</v>
      </c>
      <c r="Q873">
        <v>173</v>
      </c>
      <c r="R873">
        <v>1</v>
      </c>
      <c r="S873">
        <v>192</v>
      </c>
      <c r="T873">
        <v>201</v>
      </c>
      <c r="U873">
        <v>1</v>
      </c>
      <c r="V873">
        <f t="shared" si="13"/>
        <v>0</v>
      </c>
    </row>
    <row r="874" spans="1:22">
      <c r="A874" s="1">
        <v>14</v>
      </c>
      <c r="B874">
        <v>15</v>
      </c>
      <c r="C874">
        <v>32</v>
      </c>
      <c r="D874">
        <v>44</v>
      </c>
      <c r="E874">
        <v>874</v>
      </c>
      <c r="F874">
        <v>65</v>
      </c>
      <c r="G874">
        <v>72</v>
      </c>
      <c r="H874">
        <v>4</v>
      </c>
      <c r="I874">
        <v>92</v>
      </c>
      <c r="J874">
        <v>101</v>
      </c>
      <c r="K874">
        <v>1</v>
      </c>
      <c r="L874">
        <v>121</v>
      </c>
      <c r="M874">
        <v>24</v>
      </c>
      <c r="N874">
        <v>143</v>
      </c>
      <c r="O874">
        <v>152</v>
      </c>
      <c r="P874">
        <v>1</v>
      </c>
      <c r="Q874">
        <v>173</v>
      </c>
      <c r="R874">
        <v>1</v>
      </c>
      <c r="S874">
        <v>191</v>
      </c>
      <c r="T874">
        <v>201</v>
      </c>
      <c r="U874">
        <v>1</v>
      </c>
      <c r="V874">
        <f t="shared" si="13"/>
        <v>0</v>
      </c>
    </row>
    <row r="875" spans="1:22">
      <c r="A875" s="1">
        <v>11</v>
      </c>
      <c r="B875">
        <v>12</v>
      </c>
      <c r="C875">
        <v>32</v>
      </c>
      <c r="D875">
        <v>42</v>
      </c>
      <c r="E875">
        <v>3590</v>
      </c>
      <c r="F875">
        <v>61</v>
      </c>
      <c r="G875">
        <v>73</v>
      </c>
      <c r="H875">
        <v>2</v>
      </c>
      <c r="I875">
        <v>93</v>
      </c>
      <c r="J875">
        <v>102</v>
      </c>
      <c r="K875">
        <v>2</v>
      </c>
      <c r="L875">
        <v>122</v>
      </c>
      <c r="M875">
        <v>29</v>
      </c>
      <c r="N875">
        <v>143</v>
      </c>
      <c r="O875">
        <v>152</v>
      </c>
      <c r="P875">
        <v>1</v>
      </c>
      <c r="Q875">
        <v>172</v>
      </c>
      <c r="R875">
        <v>2</v>
      </c>
      <c r="S875">
        <v>191</v>
      </c>
      <c r="T875">
        <v>201</v>
      </c>
      <c r="U875">
        <v>1</v>
      </c>
      <c r="V875">
        <f t="shared" si="13"/>
        <v>0</v>
      </c>
    </row>
    <row r="876" spans="1:22">
      <c r="A876" s="1">
        <v>12</v>
      </c>
      <c r="B876">
        <v>11</v>
      </c>
      <c r="C876">
        <v>34</v>
      </c>
      <c r="D876">
        <v>40</v>
      </c>
      <c r="E876">
        <v>1322</v>
      </c>
      <c r="F876">
        <v>64</v>
      </c>
      <c r="G876">
        <v>73</v>
      </c>
      <c r="H876">
        <v>4</v>
      </c>
      <c r="I876">
        <v>92</v>
      </c>
      <c r="J876">
        <v>101</v>
      </c>
      <c r="K876">
        <v>4</v>
      </c>
      <c r="L876">
        <v>123</v>
      </c>
      <c r="M876">
        <v>40</v>
      </c>
      <c r="N876">
        <v>143</v>
      </c>
      <c r="O876">
        <v>152</v>
      </c>
      <c r="P876">
        <v>2</v>
      </c>
      <c r="Q876">
        <v>173</v>
      </c>
      <c r="R876">
        <v>1</v>
      </c>
      <c r="S876">
        <v>191</v>
      </c>
      <c r="T876">
        <v>201</v>
      </c>
      <c r="U876">
        <v>1</v>
      </c>
      <c r="V876">
        <f t="shared" si="13"/>
        <v>0</v>
      </c>
    </row>
    <row r="877" spans="1:22">
      <c r="A877" s="1">
        <v>11</v>
      </c>
      <c r="B877">
        <v>18</v>
      </c>
      <c r="C877">
        <v>31</v>
      </c>
      <c r="D877">
        <v>43</v>
      </c>
      <c r="E877">
        <v>1940</v>
      </c>
      <c r="F877">
        <v>61</v>
      </c>
      <c r="G877">
        <v>72</v>
      </c>
      <c r="H877">
        <v>3</v>
      </c>
      <c r="I877">
        <v>93</v>
      </c>
      <c r="J877">
        <v>102</v>
      </c>
      <c r="K877">
        <v>4</v>
      </c>
      <c r="L877">
        <v>124</v>
      </c>
      <c r="M877">
        <v>36</v>
      </c>
      <c r="N877">
        <v>141</v>
      </c>
      <c r="O877">
        <v>153</v>
      </c>
      <c r="P877">
        <v>1</v>
      </c>
      <c r="Q877">
        <v>174</v>
      </c>
      <c r="R877">
        <v>1</v>
      </c>
      <c r="S877">
        <v>192</v>
      </c>
      <c r="T877">
        <v>201</v>
      </c>
      <c r="U877">
        <v>1</v>
      </c>
      <c r="V877">
        <f t="shared" si="13"/>
        <v>0</v>
      </c>
    </row>
    <row r="878" spans="1:22">
      <c r="A878" s="1">
        <v>14</v>
      </c>
      <c r="B878">
        <v>36</v>
      </c>
      <c r="C878">
        <v>32</v>
      </c>
      <c r="D878">
        <v>43</v>
      </c>
      <c r="E878">
        <v>3595</v>
      </c>
      <c r="F878">
        <v>61</v>
      </c>
      <c r="G878">
        <v>75</v>
      </c>
      <c r="H878">
        <v>4</v>
      </c>
      <c r="I878">
        <v>93</v>
      </c>
      <c r="J878">
        <v>101</v>
      </c>
      <c r="K878">
        <v>2</v>
      </c>
      <c r="L878">
        <v>123</v>
      </c>
      <c r="M878">
        <v>28</v>
      </c>
      <c r="N878">
        <v>143</v>
      </c>
      <c r="O878">
        <v>152</v>
      </c>
      <c r="P878">
        <v>1</v>
      </c>
      <c r="Q878">
        <v>173</v>
      </c>
      <c r="R878">
        <v>1</v>
      </c>
      <c r="S878">
        <v>191</v>
      </c>
      <c r="T878">
        <v>201</v>
      </c>
      <c r="U878">
        <v>1</v>
      </c>
      <c r="V878">
        <f t="shared" si="13"/>
        <v>0</v>
      </c>
    </row>
    <row r="879" spans="1:22">
      <c r="A879" s="1">
        <v>11</v>
      </c>
      <c r="B879">
        <v>9</v>
      </c>
      <c r="C879">
        <v>32</v>
      </c>
      <c r="D879">
        <v>40</v>
      </c>
      <c r="E879">
        <v>1422</v>
      </c>
      <c r="F879">
        <v>61</v>
      </c>
      <c r="G879">
        <v>72</v>
      </c>
      <c r="H879">
        <v>3</v>
      </c>
      <c r="I879">
        <v>93</v>
      </c>
      <c r="J879">
        <v>101</v>
      </c>
      <c r="K879">
        <v>2</v>
      </c>
      <c r="L879">
        <v>124</v>
      </c>
      <c r="M879">
        <v>27</v>
      </c>
      <c r="N879">
        <v>143</v>
      </c>
      <c r="O879">
        <v>153</v>
      </c>
      <c r="P879">
        <v>1</v>
      </c>
      <c r="Q879">
        <v>174</v>
      </c>
      <c r="R879">
        <v>1</v>
      </c>
      <c r="S879">
        <v>192</v>
      </c>
      <c r="T879">
        <v>201</v>
      </c>
      <c r="U879">
        <v>2</v>
      </c>
      <c r="V879">
        <f t="shared" si="13"/>
        <v>1</v>
      </c>
    </row>
    <row r="880" spans="1:22">
      <c r="A880" s="1">
        <v>14</v>
      </c>
      <c r="B880">
        <v>30</v>
      </c>
      <c r="C880">
        <v>34</v>
      </c>
      <c r="D880">
        <v>43</v>
      </c>
      <c r="E880">
        <v>6742</v>
      </c>
      <c r="F880">
        <v>65</v>
      </c>
      <c r="G880">
        <v>74</v>
      </c>
      <c r="H880">
        <v>2</v>
      </c>
      <c r="I880">
        <v>93</v>
      </c>
      <c r="J880">
        <v>101</v>
      </c>
      <c r="K880">
        <v>3</v>
      </c>
      <c r="L880">
        <v>122</v>
      </c>
      <c r="M880">
        <v>36</v>
      </c>
      <c r="N880">
        <v>143</v>
      </c>
      <c r="O880">
        <v>152</v>
      </c>
      <c r="P880">
        <v>2</v>
      </c>
      <c r="Q880">
        <v>173</v>
      </c>
      <c r="R880">
        <v>1</v>
      </c>
      <c r="S880">
        <v>191</v>
      </c>
      <c r="T880">
        <v>201</v>
      </c>
      <c r="U880">
        <v>1</v>
      </c>
      <c r="V880">
        <f t="shared" si="13"/>
        <v>0</v>
      </c>
    </row>
    <row r="881" spans="1:22">
      <c r="A881" s="1">
        <v>14</v>
      </c>
      <c r="B881">
        <v>24</v>
      </c>
      <c r="C881">
        <v>32</v>
      </c>
      <c r="D881">
        <v>41</v>
      </c>
      <c r="E881">
        <v>7814</v>
      </c>
      <c r="F881">
        <v>61</v>
      </c>
      <c r="G881">
        <v>74</v>
      </c>
      <c r="H881">
        <v>3</v>
      </c>
      <c r="I881">
        <v>93</v>
      </c>
      <c r="J881">
        <v>101</v>
      </c>
      <c r="K881">
        <v>3</v>
      </c>
      <c r="L881">
        <v>123</v>
      </c>
      <c r="M881">
        <v>38</v>
      </c>
      <c r="N881">
        <v>143</v>
      </c>
      <c r="O881">
        <v>152</v>
      </c>
      <c r="P881">
        <v>1</v>
      </c>
      <c r="Q881">
        <v>174</v>
      </c>
      <c r="R881">
        <v>1</v>
      </c>
      <c r="S881">
        <v>192</v>
      </c>
      <c r="T881">
        <v>201</v>
      </c>
      <c r="U881">
        <v>1</v>
      </c>
      <c r="V881">
        <f t="shared" si="13"/>
        <v>0</v>
      </c>
    </row>
    <row r="882" spans="1:22">
      <c r="A882" s="1">
        <v>14</v>
      </c>
      <c r="B882">
        <v>24</v>
      </c>
      <c r="C882">
        <v>32</v>
      </c>
      <c r="D882">
        <v>41</v>
      </c>
      <c r="E882">
        <v>9277</v>
      </c>
      <c r="F882">
        <v>65</v>
      </c>
      <c r="G882">
        <v>73</v>
      </c>
      <c r="H882">
        <v>2</v>
      </c>
      <c r="I882">
        <v>91</v>
      </c>
      <c r="J882">
        <v>101</v>
      </c>
      <c r="K882">
        <v>4</v>
      </c>
      <c r="L882">
        <v>124</v>
      </c>
      <c r="M882">
        <v>48</v>
      </c>
      <c r="N882">
        <v>143</v>
      </c>
      <c r="O882">
        <v>153</v>
      </c>
      <c r="P882">
        <v>1</v>
      </c>
      <c r="Q882">
        <v>173</v>
      </c>
      <c r="R882">
        <v>1</v>
      </c>
      <c r="S882">
        <v>192</v>
      </c>
      <c r="T882">
        <v>201</v>
      </c>
      <c r="U882">
        <v>1</v>
      </c>
      <c r="V882">
        <f t="shared" si="13"/>
        <v>0</v>
      </c>
    </row>
    <row r="883" spans="1:22">
      <c r="A883" s="1">
        <v>12</v>
      </c>
      <c r="B883">
        <v>30</v>
      </c>
      <c r="C883">
        <v>34</v>
      </c>
      <c r="D883">
        <v>40</v>
      </c>
      <c r="E883">
        <v>2181</v>
      </c>
      <c r="F883">
        <v>65</v>
      </c>
      <c r="G883">
        <v>75</v>
      </c>
      <c r="H883">
        <v>4</v>
      </c>
      <c r="I883">
        <v>93</v>
      </c>
      <c r="J883">
        <v>101</v>
      </c>
      <c r="K883">
        <v>4</v>
      </c>
      <c r="L883">
        <v>121</v>
      </c>
      <c r="M883">
        <v>36</v>
      </c>
      <c r="N883">
        <v>143</v>
      </c>
      <c r="O883">
        <v>152</v>
      </c>
      <c r="P883">
        <v>2</v>
      </c>
      <c r="Q883">
        <v>173</v>
      </c>
      <c r="R883">
        <v>1</v>
      </c>
      <c r="S883">
        <v>191</v>
      </c>
      <c r="T883">
        <v>201</v>
      </c>
      <c r="U883">
        <v>1</v>
      </c>
      <c r="V883">
        <f t="shared" si="13"/>
        <v>0</v>
      </c>
    </row>
    <row r="884" spans="1:22">
      <c r="A884" s="1">
        <v>14</v>
      </c>
      <c r="B884">
        <v>18</v>
      </c>
      <c r="C884">
        <v>34</v>
      </c>
      <c r="D884">
        <v>43</v>
      </c>
      <c r="E884">
        <v>1098</v>
      </c>
      <c r="F884">
        <v>61</v>
      </c>
      <c r="G884">
        <v>71</v>
      </c>
      <c r="H884">
        <v>4</v>
      </c>
      <c r="I884">
        <v>92</v>
      </c>
      <c r="J884">
        <v>101</v>
      </c>
      <c r="K884">
        <v>4</v>
      </c>
      <c r="L884">
        <v>123</v>
      </c>
      <c r="M884">
        <v>65</v>
      </c>
      <c r="N884">
        <v>143</v>
      </c>
      <c r="O884">
        <v>152</v>
      </c>
      <c r="P884">
        <v>2</v>
      </c>
      <c r="Q884">
        <v>171</v>
      </c>
      <c r="R884">
        <v>1</v>
      </c>
      <c r="S884">
        <v>191</v>
      </c>
      <c r="T884">
        <v>201</v>
      </c>
      <c r="U884">
        <v>1</v>
      </c>
      <c r="V884">
        <f t="shared" si="13"/>
        <v>0</v>
      </c>
    </row>
    <row r="885" spans="1:22">
      <c r="A885" s="1">
        <v>12</v>
      </c>
      <c r="B885">
        <v>24</v>
      </c>
      <c r="C885">
        <v>32</v>
      </c>
      <c r="D885">
        <v>42</v>
      </c>
      <c r="E885">
        <v>4057</v>
      </c>
      <c r="F885">
        <v>61</v>
      </c>
      <c r="G885">
        <v>74</v>
      </c>
      <c r="H885">
        <v>3</v>
      </c>
      <c r="I885">
        <v>91</v>
      </c>
      <c r="J885">
        <v>101</v>
      </c>
      <c r="K885">
        <v>3</v>
      </c>
      <c r="L885">
        <v>123</v>
      </c>
      <c r="M885">
        <v>43</v>
      </c>
      <c r="N885">
        <v>143</v>
      </c>
      <c r="O885">
        <v>152</v>
      </c>
      <c r="P885">
        <v>1</v>
      </c>
      <c r="Q885">
        <v>173</v>
      </c>
      <c r="R885">
        <v>1</v>
      </c>
      <c r="S885">
        <v>192</v>
      </c>
      <c r="T885">
        <v>201</v>
      </c>
      <c r="U885">
        <v>2</v>
      </c>
      <c r="V885">
        <f t="shared" si="13"/>
        <v>1</v>
      </c>
    </row>
    <row r="886" spans="1:22">
      <c r="A886" s="1">
        <v>11</v>
      </c>
      <c r="B886">
        <v>12</v>
      </c>
      <c r="C886">
        <v>32</v>
      </c>
      <c r="D886">
        <v>46</v>
      </c>
      <c r="E886">
        <v>795</v>
      </c>
      <c r="F886">
        <v>61</v>
      </c>
      <c r="G886">
        <v>72</v>
      </c>
      <c r="H886">
        <v>4</v>
      </c>
      <c r="I886">
        <v>92</v>
      </c>
      <c r="J886">
        <v>101</v>
      </c>
      <c r="K886">
        <v>4</v>
      </c>
      <c r="L886">
        <v>122</v>
      </c>
      <c r="M886">
        <v>53</v>
      </c>
      <c r="N886">
        <v>143</v>
      </c>
      <c r="O886">
        <v>152</v>
      </c>
      <c r="P886">
        <v>1</v>
      </c>
      <c r="Q886">
        <v>173</v>
      </c>
      <c r="R886">
        <v>1</v>
      </c>
      <c r="S886">
        <v>191</v>
      </c>
      <c r="T886">
        <v>201</v>
      </c>
      <c r="U886">
        <v>2</v>
      </c>
      <c r="V886">
        <f t="shared" si="13"/>
        <v>1</v>
      </c>
    </row>
    <row r="887" spans="1:22">
      <c r="A887" s="1">
        <v>12</v>
      </c>
      <c r="B887">
        <v>24</v>
      </c>
      <c r="C887">
        <v>34</v>
      </c>
      <c r="D887">
        <v>49</v>
      </c>
      <c r="E887">
        <v>2825</v>
      </c>
      <c r="F887">
        <v>65</v>
      </c>
      <c r="G887">
        <v>74</v>
      </c>
      <c r="H887">
        <v>4</v>
      </c>
      <c r="I887">
        <v>93</v>
      </c>
      <c r="J887">
        <v>101</v>
      </c>
      <c r="K887">
        <v>3</v>
      </c>
      <c r="L887">
        <v>124</v>
      </c>
      <c r="M887">
        <v>34</v>
      </c>
      <c r="N887">
        <v>143</v>
      </c>
      <c r="O887">
        <v>152</v>
      </c>
      <c r="P887">
        <v>2</v>
      </c>
      <c r="Q887">
        <v>173</v>
      </c>
      <c r="R887">
        <v>2</v>
      </c>
      <c r="S887">
        <v>192</v>
      </c>
      <c r="T887">
        <v>201</v>
      </c>
      <c r="U887">
        <v>1</v>
      </c>
      <c r="V887">
        <f t="shared" si="13"/>
        <v>0</v>
      </c>
    </row>
    <row r="888" spans="1:22">
      <c r="A888" s="1">
        <v>12</v>
      </c>
      <c r="B888">
        <v>48</v>
      </c>
      <c r="C888">
        <v>32</v>
      </c>
      <c r="D888">
        <v>49</v>
      </c>
      <c r="E888">
        <v>15672</v>
      </c>
      <c r="F888">
        <v>61</v>
      </c>
      <c r="G888">
        <v>73</v>
      </c>
      <c r="H888">
        <v>2</v>
      </c>
      <c r="I888">
        <v>93</v>
      </c>
      <c r="J888">
        <v>101</v>
      </c>
      <c r="K888">
        <v>2</v>
      </c>
      <c r="L888">
        <v>123</v>
      </c>
      <c r="M888">
        <v>23</v>
      </c>
      <c r="N888">
        <v>143</v>
      </c>
      <c r="O888">
        <v>152</v>
      </c>
      <c r="P888">
        <v>1</v>
      </c>
      <c r="Q888">
        <v>173</v>
      </c>
      <c r="R888">
        <v>1</v>
      </c>
      <c r="S888">
        <v>192</v>
      </c>
      <c r="T888">
        <v>201</v>
      </c>
      <c r="U888">
        <v>2</v>
      </c>
      <c r="V888">
        <f t="shared" si="13"/>
        <v>1</v>
      </c>
    </row>
    <row r="889" spans="1:22">
      <c r="A889" s="1">
        <v>14</v>
      </c>
      <c r="B889">
        <v>36</v>
      </c>
      <c r="C889">
        <v>34</v>
      </c>
      <c r="D889">
        <v>40</v>
      </c>
      <c r="E889">
        <v>6614</v>
      </c>
      <c r="F889">
        <v>61</v>
      </c>
      <c r="G889">
        <v>75</v>
      </c>
      <c r="H889">
        <v>4</v>
      </c>
      <c r="I889">
        <v>93</v>
      </c>
      <c r="J889">
        <v>101</v>
      </c>
      <c r="K889">
        <v>4</v>
      </c>
      <c r="L889">
        <v>123</v>
      </c>
      <c r="M889">
        <v>34</v>
      </c>
      <c r="N889">
        <v>143</v>
      </c>
      <c r="O889">
        <v>152</v>
      </c>
      <c r="P889">
        <v>2</v>
      </c>
      <c r="Q889">
        <v>174</v>
      </c>
      <c r="R889">
        <v>1</v>
      </c>
      <c r="S889">
        <v>192</v>
      </c>
      <c r="T889">
        <v>201</v>
      </c>
      <c r="U889">
        <v>1</v>
      </c>
      <c r="V889">
        <f t="shared" si="13"/>
        <v>0</v>
      </c>
    </row>
    <row r="890" spans="1:22">
      <c r="A890" s="1">
        <v>14</v>
      </c>
      <c r="B890">
        <v>28</v>
      </c>
      <c r="C890">
        <v>31</v>
      </c>
      <c r="D890">
        <v>41</v>
      </c>
      <c r="E890">
        <v>7824</v>
      </c>
      <c r="F890">
        <v>65</v>
      </c>
      <c r="G890">
        <v>72</v>
      </c>
      <c r="H890">
        <v>3</v>
      </c>
      <c r="I890">
        <v>93</v>
      </c>
      <c r="J890">
        <v>103</v>
      </c>
      <c r="K890">
        <v>4</v>
      </c>
      <c r="L890">
        <v>121</v>
      </c>
      <c r="M890">
        <v>40</v>
      </c>
      <c r="N890">
        <v>141</v>
      </c>
      <c r="O890">
        <v>151</v>
      </c>
      <c r="P890">
        <v>2</v>
      </c>
      <c r="Q890">
        <v>173</v>
      </c>
      <c r="R890">
        <v>2</v>
      </c>
      <c r="S890">
        <v>192</v>
      </c>
      <c r="T890">
        <v>201</v>
      </c>
      <c r="U890">
        <v>1</v>
      </c>
      <c r="V890">
        <f t="shared" si="13"/>
        <v>0</v>
      </c>
    </row>
    <row r="891" spans="1:22">
      <c r="A891" s="1">
        <v>11</v>
      </c>
      <c r="B891">
        <v>27</v>
      </c>
      <c r="C891">
        <v>34</v>
      </c>
      <c r="D891">
        <v>49</v>
      </c>
      <c r="E891">
        <v>2442</v>
      </c>
      <c r="F891">
        <v>61</v>
      </c>
      <c r="G891">
        <v>75</v>
      </c>
      <c r="H891">
        <v>4</v>
      </c>
      <c r="I891">
        <v>93</v>
      </c>
      <c r="J891">
        <v>101</v>
      </c>
      <c r="K891">
        <v>4</v>
      </c>
      <c r="L891">
        <v>123</v>
      </c>
      <c r="M891">
        <v>43</v>
      </c>
      <c r="N891">
        <v>142</v>
      </c>
      <c r="O891">
        <v>152</v>
      </c>
      <c r="P891">
        <v>4</v>
      </c>
      <c r="Q891">
        <v>174</v>
      </c>
      <c r="R891">
        <v>2</v>
      </c>
      <c r="S891">
        <v>192</v>
      </c>
      <c r="T891">
        <v>201</v>
      </c>
      <c r="U891">
        <v>1</v>
      </c>
      <c r="V891">
        <f t="shared" si="13"/>
        <v>0</v>
      </c>
    </row>
    <row r="892" spans="1:22">
      <c r="A892" s="1">
        <v>14</v>
      </c>
      <c r="B892">
        <v>15</v>
      </c>
      <c r="C892">
        <v>34</v>
      </c>
      <c r="D892">
        <v>43</v>
      </c>
      <c r="E892">
        <v>1829</v>
      </c>
      <c r="F892">
        <v>61</v>
      </c>
      <c r="G892">
        <v>75</v>
      </c>
      <c r="H892">
        <v>4</v>
      </c>
      <c r="I892">
        <v>93</v>
      </c>
      <c r="J892">
        <v>101</v>
      </c>
      <c r="K892">
        <v>4</v>
      </c>
      <c r="L892">
        <v>123</v>
      </c>
      <c r="M892">
        <v>46</v>
      </c>
      <c r="N892">
        <v>143</v>
      </c>
      <c r="O892">
        <v>152</v>
      </c>
      <c r="P892">
        <v>2</v>
      </c>
      <c r="Q892">
        <v>173</v>
      </c>
      <c r="R892">
        <v>1</v>
      </c>
      <c r="S892">
        <v>192</v>
      </c>
      <c r="T892">
        <v>201</v>
      </c>
      <c r="U892">
        <v>1</v>
      </c>
      <c r="V892">
        <f t="shared" si="13"/>
        <v>0</v>
      </c>
    </row>
    <row r="893" spans="1:22">
      <c r="A893" s="1">
        <v>11</v>
      </c>
      <c r="B893">
        <v>12</v>
      </c>
      <c r="C893">
        <v>34</v>
      </c>
      <c r="D893">
        <v>40</v>
      </c>
      <c r="E893">
        <v>2171</v>
      </c>
      <c r="F893">
        <v>61</v>
      </c>
      <c r="G893">
        <v>73</v>
      </c>
      <c r="H893">
        <v>4</v>
      </c>
      <c r="I893">
        <v>93</v>
      </c>
      <c r="J893">
        <v>101</v>
      </c>
      <c r="K893">
        <v>4</v>
      </c>
      <c r="L893">
        <v>122</v>
      </c>
      <c r="M893">
        <v>38</v>
      </c>
      <c r="N893">
        <v>141</v>
      </c>
      <c r="O893">
        <v>152</v>
      </c>
      <c r="P893">
        <v>2</v>
      </c>
      <c r="Q893">
        <v>172</v>
      </c>
      <c r="R893">
        <v>1</v>
      </c>
      <c r="S893">
        <v>191</v>
      </c>
      <c r="T893">
        <v>202</v>
      </c>
      <c r="U893">
        <v>1</v>
      </c>
      <c r="V893">
        <f t="shared" si="13"/>
        <v>0</v>
      </c>
    </row>
    <row r="894" spans="1:22">
      <c r="A894" s="1">
        <v>12</v>
      </c>
      <c r="B894">
        <v>36</v>
      </c>
      <c r="C894">
        <v>34</v>
      </c>
      <c r="D894">
        <v>41</v>
      </c>
      <c r="E894">
        <v>5800</v>
      </c>
      <c r="F894">
        <v>61</v>
      </c>
      <c r="G894">
        <v>73</v>
      </c>
      <c r="H894">
        <v>3</v>
      </c>
      <c r="I894">
        <v>93</v>
      </c>
      <c r="J894">
        <v>101</v>
      </c>
      <c r="K894">
        <v>4</v>
      </c>
      <c r="L894">
        <v>123</v>
      </c>
      <c r="M894">
        <v>34</v>
      </c>
      <c r="N894">
        <v>143</v>
      </c>
      <c r="O894">
        <v>152</v>
      </c>
      <c r="P894">
        <v>2</v>
      </c>
      <c r="Q894">
        <v>173</v>
      </c>
      <c r="R894">
        <v>1</v>
      </c>
      <c r="S894">
        <v>192</v>
      </c>
      <c r="T894">
        <v>201</v>
      </c>
      <c r="U894">
        <v>1</v>
      </c>
      <c r="V894">
        <f t="shared" si="13"/>
        <v>0</v>
      </c>
    </row>
    <row r="895" spans="1:22">
      <c r="A895" s="1">
        <v>14</v>
      </c>
      <c r="B895">
        <v>18</v>
      </c>
      <c r="C895">
        <v>34</v>
      </c>
      <c r="D895">
        <v>43</v>
      </c>
      <c r="E895">
        <v>1169</v>
      </c>
      <c r="F895">
        <v>65</v>
      </c>
      <c r="G895">
        <v>73</v>
      </c>
      <c r="H895">
        <v>4</v>
      </c>
      <c r="I895">
        <v>93</v>
      </c>
      <c r="J895">
        <v>101</v>
      </c>
      <c r="K895">
        <v>3</v>
      </c>
      <c r="L895">
        <v>122</v>
      </c>
      <c r="M895">
        <v>29</v>
      </c>
      <c r="N895">
        <v>143</v>
      </c>
      <c r="O895">
        <v>152</v>
      </c>
      <c r="P895">
        <v>2</v>
      </c>
      <c r="Q895">
        <v>173</v>
      </c>
      <c r="R895">
        <v>1</v>
      </c>
      <c r="S895">
        <v>192</v>
      </c>
      <c r="T895">
        <v>201</v>
      </c>
      <c r="U895">
        <v>1</v>
      </c>
      <c r="V895">
        <f t="shared" si="13"/>
        <v>0</v>
      </c>
    </row>
    <row r="896" spans="1:22">
      <c r="A896" s="1">
        <v>14</v>
      </c>
      <c r="B896">
        <v>36</v>
      </c>
      <c r="C896">
        <v>33</v>
      </c>
      <c r="D896">
        <v>41</v>
      </c>
      <c r="E896">
        <v>8947</v>
      </c>
      <c r="F896">
        <v>65</v>
      </c>
      <c r="G896">
        <v>74</v>
      </c>
      <c r="H896">
        <v>3</v>
      </c>
      <c r="I896">
        <v>93</v>
      </c>
      <c r="J896">
        <v>101</v>
      </c>
      <c r="K896">
        <v>2</v>
      </c>
      <c r="L896">
        <v>123</v>
      </c>
      <c r="M896">
        <v>31</v>
      </c>
      <c r="N896">
        <v>142</v>
      </c>
      <c r="O896">
        <v>152</v>
      </c>
      <c r="P896">
        <v>1</v>
      </c>
      <c r="Q896">
        <v>174</v>
      </c>
      <c r="R896">
        <v>2</v>
      </c>
      <c r="S896">
        <v>192</v>
      </c>
      <c r="T896">
        <v>201</v>
      </c>
      <c r="U896">
        <v>1</v>
      </c>
      <c r="V896">
        <f t="shared" si="13"/>
        <v>0</v>
      </c>
    </row>
    <row r="897" spans="1:22">
      <c r="A897" s="1">
        <v>11</v>
      </c>
      <c r="B897">
        <v>21</v>
      </c>
      <c r="C897">
        <v>32</v>
      </c>
      <c r="D897">
        <v>43</v>
      </c>
      <c r="E897">
        <v>2606</v>
      </c>
      <c r="F897">
        <v>61</v>
      </c>
      <c r="G897">
        <v>72</v>
      </c>
      <c r="H897">
        <v>4</v>
      </c>
      <c r="I897">
        <v>92</v>
      </c>
      <c r="J897">
        <v>101</v>
      </c>
      <c r="K897">
        <v>4</v>
      </c>
      <c r="L897">
        <v>122</v>
      </c>
      <c r="M897">
        <v>28</v>
      </c>
      <c r="N897">
        <v>143</v>
      </c>
      <c r="O897">
        <v>151</v>
      </c>
      <c r="P897">
        <v>1</v>
      </c>
      <c r="Q897">
        <v>174</v>
      </c>
      <c r="R897">
        <v>1</v>
      </c>
      <c r="S897">
        <v>192</v>
      </c>
      <c r="T897">
        <v>201</v>
      </c>
      <c r="U897">
        <v>1</v>
      </c>
      <c r="V897">
        <f t="shared" si="13"/>
        <v>0</v>
      </c>
    </row>
    <row r="898" spans="1:22">
      <c r="A898" s="1">
        <v>14</v>
      </c>
      <c r="B898">
        <v>12</v>
      </c>
      <c r="C898">
        <v>34</v>
      </c>
      <c r="D898">
        <v>42</v>
      </c>
      <c r="E898">
        <v>1592</v>
      </c>
      <c r="F898">
        <v>64</v>
      </c>
      <c r="G898">
        <v>74</v>
      </c>
      <c r="H898">
        <v>3</v>
      </c>
      <c r="I898">
        <v>92</v>
      </c>
      <c r="J898">
        <v>101</v>
      </c>
      <c r="K898">
        <v>2</v>
      </c>
      <c r="L898">
        <v>122</v>
      </c>
      <c r="M898">
        <v>35</v>
      </c>
      <c r="N898">
        <v>143</v>
      </c>
      <c r="O898">
        <v>152</v>
      </c>
      <c r="P898">
        <v>1</v>
      </c>
      <c r="Q898">
        <v>173</v>
      </c>
      <c r="R898">
        <v>1</v>
      </c>
      <c r="S898">
        <v>191</v>
      </c>
      <c r="T898">
        <v>202</v>
      </c>
      <c r="U898">
        <v>1</v>
      </c>
      <c r="V898">
        <f t="shared" ref="V898:V961" si="14">U898-1</f>
        <v>0</v>
      </c>
    </row>
    <row r="899" spans="1:22">
      <c r="A899" s="1">
        <v>14</v>
      </c>
      <c r="B899">
        <v>15</v>
      </c>
      <c r="C899">
        <v>32</v>
      </c>
      <c r="D899">
        <v>42</v>
      </c>
      <c r="E899">
        <v>2186</v>
      </c>
      <c r="F899">
        <v>65</v>
      </c>
      <c r="G899">
        <v>74</v>
      </c>
      <c r="H899">
        <v>1</v>
      </c>
      <c r="I899">
        <v>92</v>
      </c>
      <c r="J899">
        <v>101</v>
      </c>
      <c r="K899">
        <v>4</v>
      </c>
      <c r="L899">
        <v>121</v>
      </c>
      <c r="M899">
        <v>33</v>
      </c>
      <c r="N899">
        <v>141</v>
      </c>
      <c r="O899">
        <v>151</v>
      </c>
      <c r="P899">
        <v>1</v>
      </c>
      <c r="Q899">
        <v>172</v>
      </c>
      <c r="R899">
        <v>1</v>
      </c>
      <c r="S899">
        <v>191</v>
      </c>
      <c r="T899">
        <v>201</v>
      </c>
      <c r="U899">
        <v>1</v>
      </c>
      <c r="V899">
        <f t="shared" si="14"/>
        <v>0</v>
      </c>
    </row>
    <row r="900" spans="1:22">
      <c r="A900" s="1">
        <v>11</v>
      </c>
      <c r="B900">
        <v>18</v>
      </c>
      <c r="C900">
        <v>32</v>
      </c>
      <c r="D900">
        <v>42</v>
      </c>
      <c r="E900">
        <v>4153</v>
      </c>
      <c r="F900">
        <v>61</v>
      </c>
      <c r="G900">
        <v>73</v>
      </c>
      <c r="H900">
        <v>2</v>
      </c>
      <c r="I900">
        <v>93</v>
      </c>
      <c r="J900">
        <v>102</v>
      </c>
      <c r="K900">
        <v>3</v>
      </c>
      <c r="L900">
        <v>123</v>
      </c>
      <c r="M900">
        <v>42</v>
      </c>
      <c r="N900">
        <v>143</v>
      </c>
      <c r="O900">
        <v>152</v>
      </c>
      <c r="P900">
        <v>1</v>
      </c>
      <c r="Q900">
        <v>173</v>
      </c>
      <c r="R900">
        <v>1</v>
      </c>
      <c r="S900">
        <v>191</v>
      </c>
      <c r="T900">
        <v>201</v>
      </c>
      <c r="U900">
        <v>2</v>
      </c>
      <c r="V900">
        <f t="shared" si="14"/>
        <v>1</v>
      </c>
    </row>
    <row r="901" spans="1:22">
      <c r="A901" s="1">
        <v>11</v>
      </c>
      <c r="B901">
        <v>16</v>
      </c>
      <c r="C901">
        <v>34</v>
      </c>
      <c r="D901">
        <v>40</v>
      </c>
      <c r="E901">
        <v>2625</v>
      </c>
      <c r="F901">
        <v>61</v>
      </c>
      <c r="G901">
        <v>75</v>
      </c>
      <c r="H901">
        <v>2</v>
      </c>
      <c r="I901">
        <v>93</v>
      </c>
      <c r="J901">
        <v>103</v>
      </c>
      <c r="K901">
        <v>4</v>
      </c>
      <c r="L901">
        <v>122</v>
      </c>
      <c r="M901">
        <v>43</v>
      </c>
      <c r="N901">
        <v>141</v>
      </c>
      <c r="O901">
        <v>151</v>
      </c>
      <c r="P901">
        <v>1</v>
      </c>
      <c r="Q901">
        <v>173</v>
      </c>
      <c r="R901">
        <v>1</v>
      </c>
      <c r="S901">
        <v>192</v>
      </c>
      <c r="T901">
        <v>201</v>
      </c>
      <c r="U901">
        <v>2</v>
      </c>
      <c r="V901">
        <f t="shared" si="14"/>
        <v>1</v>
      </c>
    </row>
    <row r="902" spans="1:22">
      <c r="A902" s="1">
        <v>14</v>
      </c>
      <c r="B902">
        <v>20</v>
      </c>
      <c r="C902">
        <v>34</v>
      </c>
      <c r="D902">
        <v>40</v>
      </c>
      <c r="E902">
        <v>3485</v>
      </c>
      <c r="F902">
        <v>65</v>
      </c>
      <c r="G902">
        <v>72</v>
      </c>
      <c r="H902">
        <v>2</v>
      </c>
      <c r="I902">
        <v>91</v>
      </c>
      <c r="J902">
        <v>101</v>
      </c>
      <c r="K902">
        <v>4</v>
      </c>
      <c r="L902">
        <v>121</v>
      </c>
      <c r="M902">
        <v>44</v>
      </c>
      <c r="N902">
        <v>143</v>
      </c>
      <c r="O902">
        <v>152</v>
      </c>
      <c r="P902">
        <v>2</v>
      </c>
      <c r="Q902">
        <v>173</v>
      </c>
      <c r="R902">
        <v>1</v>
      </c>
      <c r="S902">
        <v>192</v>
      </c>
      <c r="T902">
        <v>201</v>
      </c>
      <c r="U902">
        <v>1</v>
      </c>
      <c r="V902">
        <f t="shared" si="14"/>
        <v>0</v>
      </c>
    </row>
    <row r="903" spans="1:22">
      <c r="A903" s="1">
        <v>14</v>
      </c>
      <c r="B903">
        <v>36</v>
      </c>
      <c r="C903">
        <v>34</v>
      </c>
      <c r="D903">
        <v>41</v>
      </c>
      <c r="E903">
        <v>10477</v>
      </c>
      <c r="F903">
        <v>65</v>
      </c>
      <c r="G903">
        <v>75</v>
      </c>
      <c r="H903">
        <v>2</v>
      </c>
      <c r="I903">
        <v>93</v>
      </c>
      <c r="J903">
        <v>101</v>
      </c>
      <c r="K903">
        <v>4</v>
      </c>
      <c r="L903">
        <v>124</v>
      </c>
      <c r="M903">
        <v>42</v>
      </c>
      <c r="N903">
        <v>143</v>
      </c>
      <c r="O903">
        <v>153</v>
      </c>
      <c r="P903">
        <v>2</v>
      </c>
      <c r="Q903">
        <v>173</v>
      </c>
      <c r="R903">
        <v>1</v>
      </c>
      <c r="S903">
        <v>191</v>
      </c>
      <c r="T903">
        <v>201</v>
      </c>
      <c r="U903">
        <v>1</v>
      </c>
      <c r="V903">
        <f t="shared" si="14"/>
        <v>0</v>
      </c>
    </row>
    <row r="904" spans="1:22">
      <c r="A904" s="1">
        <v>14</v>
      </c>
      <c r="B904">
        <v>15</v>
      </c>
      <c r="C904">
        <v>32</v>
      </c>
      <c r="D904">
        <v>43</v>
      </c>
      <c r="E904">
        <v>1386</v>
      </c>
      <c r="F904">
        <v>65</v>
      </c>
      <c r="G904">
        <v>73</v>
      </c>
      <c r="H904">
        <v>4</v>
      </c>
      <c r="I904">
        <v>94</v>
      </c>
      <c r="J904">
        <v>101</v>
      </c>
      <c r="K904">
        <v>2</v>
      </c>
      <c r="L904">
        <v>121</v>
      </c>
      <c r="M904">
        <v>40</v>
      </c>
      <c r="N904">
        <v>143</v>
      </c>
      <c r="O904">
        <v>151</v>
      </c>
      <c r="P904">
        <v>1</v>
      </c>
      <c r="Q904">
        <v>173</v>
      </c>
      <c r="R904">
        <v>1</v>
      </c>
      <c r="S904">
        <v>192</v>
      </c>
      <c r="T904">
        <v>201</v>
      </c>
      <c r="U904">
        <v>1</v>
      </c>
      <c r="V904">
        <f t="shared" si="14"/>
        <v>0</v>
      </c>
    </row>
    <row r="905" spans="1:22">
      <c r="A905" s="1">
        <v>14</v>
      </c>
      <c r="B905">
        <v>24</v>
      </c>
      <c r="C905">
        <v>32</v>
      </c>
      <c r="D905">
        <v>43</v>
      </c>
      <c r="E905">
        <v>1278</v>
      </c>
      <c r="F905">
        <v>61</v>
      </c>
      <c r="G905">
        <v>75</v>
      </c>
      <c r="H905">
        <v>4</v>
      </c>
      <c r="I905">
        <v>93</v>
      </c>
      <c r="J905">
        <v>101</v>
      </c>
      <c r="K905">
        <v>1</v>
      </c>
      <c r="L905">
        <v>121</v>
      </c>
      <c r="M905">
        <v>36</v>
      </c>
      <c r="N905">
        <v>143</v>
      </c>
      <c r="O905">
        <v>152</v>
      </c>
      <c r="P905">
        <v>1</v>
      </c>
      <c r="Q905">
        <v>174</v>
      </c>
      <c r="R905">
        <v>1</v>
      </c>
      <c r="S905">
        <v>192</v>
      </c>
      <c r="T905">
        <v>201</v>
      </c>
      <c r="U905">
        <v>1</v>
      </c>
      <c r="V905">
        <f t="shared" si="14"/>
        <v>0</v>
      </c>
    </row>
    <row r="906" spans="1:22">
      <c r="A906" s="1">
        <v>11</v>
      </c>
      <c r="B906">
        <v>12</v>
      </c>
      <c r="C906">
        <v>32</v>
      </c>
      <c r="D906">
        <v>43</v>
      </c>
      <c r="E906">
        <v>1107</v>
      </c>
      <c r="F906">
        <v>61</v>
      </c>
      <c r="G906">
        <v>73</v>
      </c>
      <c r="H906">
        <v>2</v>
      </c>
      <c r="I906">
        <v>93</v>
      </c>
      <c r="J906">
        <v>101</v>
      </c>
      <c r="K906">
        <v>2</v>
      </c>
      <c r="L906">
        <v>121</v>
      </c>
      <c r="M906">
        <v>20</v>
      </c>
      <c r="N906">
        <v>143</v>
      </c>
      <c r="O906">
        <v>151</v>
      </c>
      <c r="P906">
        <v>1</v>
      </c>
      <c r="Q906">
        <v>174</v>
      </c>
      <c r="R906">
        <v>2</v>
      </c>
      <c r="S906">
        <v>192</v>
      </c>
      <c r="T906">
        <v>201</v>
      </c>
      <c r="U906">
        <v>1</v>
      </c>
      <c r="V906">
        <f t="shared" si="14"/>
        <v>0</v>
      </c>
    </row>
    <row r="907" spans="1:22">
      <c r="A907" s="1">
        <v>11</v>
      </c>
      <c r="B907">
        <v>21</v>
      </c>
      <c r="C907">
        <v>32</v>
      </c>
      <c r="D907">
        <v>40</v>
      </c>
      <c r="E907">
        <v>3763</v>
      </c>
      <c r="F907">
        <v>65</v>
      </c>
      <c r="G907">
        <v>74</v>
      </c>
      <c r="H907">
        <v>2</v>
      </c>
      <c r="I907">
        <v>93</v>
      </c>
      <c r="J907">
        <v>102</v>
      </c>
      <c r="K907">
        <v>2</v>
      </c>
      <c r="L907">
        <v>121</v>
      </c>
      <c r="M907">
        <v>24</v>
      </c>
      <c r="N907">
        <v>143</v>
      </c>
      <c r="O907">
        <v>152</v>
      </c>
      <c r="P907">
        <v>1</v>
      </c>
      <c r="Q907">
        <v>172</v>
      </c>
      <c r="R907">
        <v>1</v>
      </c>
      <c r="S907">
        <v>191</v>
      </c>
      <c r="T907">
        <v>202</v>
      </c>
      <c r="U907">
        <v>1</v>
      </c>
      <c r="V907">
        <f t="shared" si="14"/>
        <v>0</v>
      </c>
    </row>
    <row r="908" spans="1:22">
      <c r="A908" s="1">
        <v>12</v>
      </c>
      <c r="B908">
        <v>36</v>
      </c>
      <c r="C908">
        <v>32</v>
      </c>
      <c r="D908">
        <v>46</v>
      </c>
      <c r="E908">
        <v>3711</v>
      </c>
      <c r="F908">
        <v>65</v>
      </c>
      <c r="G908">
        <v>73</v>
      </c>
      <c r="H908">
        <v>2</v>
      </c>
      <c r="I908">
        <v>94</v>
      </c>
      <c r="J908">
        <v>101</v>
      </c>
      <c r="K908">
        <v>2</v>
      </c>
      <c r="L908">
        <v>123</v>
      </c>
      <c r="M908">
        <v>27</v>
      </c>
      <c r="N908">
        <v>143</v>
      </c>
      <c r="O908">
        <v>152</v>
      </c>
      <c r="P908">
        <v>1</v>
      </c>
      <c r="Q908">
        <v>173</v>
      </c>
      <c r="R908">
        <v>1</v>
      </c>
      <c r="S908">
        <v>191</v>
      </c>
      <c r="T908">
        <v>201</v>
      </c>
      <c r="U908">
        <v>1</v>
      </c>
      <c r="V908">
        <f t="shared" si="14"/>
        <v>0</v>
      </c>
    </row>
    <row r="909" spans="1:22">
      <c r="A909" s="1">
        <v>14</v>
      </c>
      <c r="B909">
        <v>15</v>
      </c>
      <c r="C909">
        <v>33</v>
      </c>
      <c r="D909">
        <v>41</v>
      </c>
      <c r="E909">
        <v>3594</v>
      </c>
      <c r="F909">
        <v>61</v>
      </c>
      <c r="G909">
        <v>72</v>
      </c>
      <c r="H909">
        <v>1</v>
      </c>
      <c r="I909">
        <v>92</v>
      </c>
      <c r="J909">
        <v>101</v>
      </c>
      <c r="K909">
        <v>2</v>
      </c>
      <c r="L909">
        <v>122</v>
      </c>
      <c r="M909">
        <v>46</v>
      </c>
      <c r="N909">
        <v>143</v>
      </c>
      <c r="O909">
        <v>152</v>
      </c>
      <c r="P909">
        <v>2</v>
      </c>
      <c r="Q909">
        <v>172</v>
      </c>
      <c r="R909">
        <v>1</v>
      </c>
      <c r="S909">
        <v>191</v>
      </c>
      <c r="T909">
        <v>201</v>
      </c>
      <c r="U909">
        <v>1</v>
      </c>
      <c r="V909">
        <f t="shared" si="14"/>
        <v>0</v>
      </c>
    </row>
    <row r="910" spans="1:22">
      <c r="A910" s="1">
        <v>12</v>
      </c>
      <c r="B910">
        <v>9</v>
      </c>
      <c r="C910">
        <v>32</v>
      </c>
      <c r="D910">
        <v>40</v>
      </c>
      <c r="E910">
        <v>3195</v>
      </c>
      <c r="F910">
        <v>65</v>
      </c>
      <c r="G910">
        <v>73</v>
      </c>
      <c r="H910">
        <v>1</v>
      </c>
      <c r="I910">
        <v>92</v>
      </c>
      <c r="J910">
        <v>101</v>
      </c>
      <c r="K910">
        <v>2</v>
      </c>
      <c r="L910">
        <v>121</v>
      </c>
      <c r="M910">
        <v>33</v>
      </c>
      <c r="N910">
        <v>143</v>
      </c>
      <c r="O910">
        <v>152</v>
      </c>
      <c r="P910">
        <v>1</v>
      </c>
      <c r="Q910">
        <v>172</v>
      </c>
      <c r="R910">
        <v>1</v>
      </c>
      <c r="S910">
        <v>191</v>
      </c>
      <c r="T910">
        <v>201</v>
      </c>
      <c r="U910">
        <v>1</v>
      </c>
      <c r="V910">
        <f t="shared" si="14"/>
        <v>0</v>
      </c>
    </row>
    <row r="911" spans="1:22">
      <c r="A911" s="1">
        <v>14</v>
      </c>
      <c r="B911">
        <v>36</v>
      </c>
      <c r="C911">
        <v>33</v>
      </c>
      <c r="D911">
        <v>43</v>
      </c>
      <c r="E911">
        <v>4454</v>
      </c>
      <c r="F911">
        <v>61</v>
      </c>
      <c r="G911">
        <v>73</v>
      </c>
      <c r="H911">
        <v>4</v>
      </c>
      <c r="I911">
        <v>92</v>
      </c>
      <c r="J911">
        <v>101</v>
      </c>
      <c r="K911">
        <v>4</v>
      </c>
      <c r="L911">
        <v>121</v>
      </c>
      <c r="M911">
        <v>34</v>
      </c>
      <c r="N911">
        <v>143</v>
      </c>
      <c r="O911">
        <v>152</v>
      </c>
      <c r="P911">
        <v>2</v>
      </c>
      <c r="Q911">
        <v>173</v>
      </c>
      <c r="R911">
        <v>1</v>
      </c>
      <c r="S911">
        <v>191</v>
      </c>
      <c r="T911">
        <v>201</v>
      </c>
      <c r="U911">
        <v>1</v>
      </c>
      <c r="V911">
        <f t="shared" si="14"/>
        <v>0</v>
      </c>
    </row>
    <row r="912" spans="1:22">
      <c r="A912" s="1">
        <v>12</v>
      </c>
      <c r="B912">
        <v>24</v>
      </c>
      <c r="C912">
        <v>34</v>
      </c>
      <c r="D912">
        <v>42</v>
      </c>
      <c r="E912">
        <v>4736</v>
      </c>
      <c r="F912">
        <v>61</v>
      </c>
      <c r="G912">
        <v>72</v>
      </c>
      <c r="H912">
        <v>2</v>
      </c>
      <c r="I912">
        <v>92</v>
      </c>
      <c r="J912">
        <v>101</v>
      </c>
      <c r="K912">
        <v>4</v>
      </c>
      <c r="L912">
        <v>123</v>
      </c>
      <c r="M912">
        <v>25</v>
      </c>
      <c r="N912">
        <v>141</v>
      </c>
      <c r="O912">
        <v>152</v>
      </c>
      <c r="P912">
        <v>1</v>
      </c>
      <c r="Q912">
        <v>172</v>
      </c>
      <c r="R912">
        <v>1</v>
      </c>
      <c r="S912">
        <v>191</v>
      </c>
      <c r="T912">
        <v>201</v>
      </c>
      <c r="U912">
        <v>2</v>
      </c>
      <c r="V912">
        <f t="shared" si="14"/>
        <v>1</v>
      </c>
    </row>
    <row r="913" spans="1:22">
      <c r="A913" s="1">
        <v>12</v>
      </c>
      <c r="B913">
        <v>30</v>
      </c>
      <c r="C913">
        <v>32</v>
      </c>
      <c r="D913">
        <v>43</v>
      </c>
      <c r="E913">
        <v>2991</v>
      </c>
      <c r="F913">
        <v>65</v>
      </c>
      <c r="G913">
        <v>75</v>
      </c>
      <c r="H913">
        <v>2</v>
      </c>
      <c r="I913">
        <v>92</v>
      </c>
      <c r="J913">
        <v>101</v>
      </c>
      <c r="K913">
        <v>4</v>
      </c>
      <c r="L913">
        <v>123</v>
      </c>
      <c r="M913">
        <v>25</v>
      </c>
      <c r="N913">
        <v>143</v>
      </c>
      <c r="O913">
        <v>152</v>
      </c>
      <c r="P913">
        <v>1</v>
      </c>
      <c r="Q913">
        <v>173</v>
      </c>
      <c r="R913">
        <v>1</v>
      </c>
      <c r="S913">
        <v>191</v>
      </c>
      <c r="T913">
        <v>201</v>
      </c>
      <c r="U913">
        <v>1</v>
      </c>
      <c r="V913">
        <f t="shared" si="14"/>
        <v>0</v>
      </c>
    </row>
    <row r="914" spans="1:22">
      <c r="A914" s="1">
        <v>14</v>
      </c>
      <c r="B914">
        <v>11</v>
      </c>
      <c r="C914">
        <v>32</v>
      </c>
      <c r="D914">
        <v>49</v>
      </c>
      <c r="E914">
        <v>2142</v>
      </c>
      <c r="F914">
        <v>64</v>
      </c>
      <c r="G914">
        <v>75</v>
      </c>
      <c r="H914">
        <v>1</v>
      </c>
      <c r="I914">
        <v>91</v>
      </c>
      <c r="J914">
        <v>101</v>
      </c>
      <c r="K914">
        <v>2</v>
      </c>
      <c r="L914">
        <v>121</v>
      </c>
      <c r="M914">
        <v>28</v>
      </c>
      <c r="N914">
        <v>143</v>
      </c>
      <c r="O914">
        <v>152</v>
      </c>
      <c r="P914">
        <v>1</v>
      </c>
      <c r="Q914">
        <v>173</v>
      </c>
      <c r="R914">
        <v>1</v>
      </c>
      <c r="S914">
        <v>192</v>
      </c>
      <c r="T914">
        <v>201</v>
      </c>
      <c r="U914">
        <v>1</v>
      </c>
      <c r="V914">
        <f t="shared" si="14"/>
        <v>0</v>
      </c>
    </row>
    <row r="915" spans="1:22">
      <c r="A915" s="1">
        <v>11</v>
      </c>
      <c r="B915">
        <v>24</v>
      </c>
      <c r="C915">
        <v>31</v>
      </c>
      <c r="D915">
        <v>49</v>
      </c>
      <c r="E915">
        <v>3161</v>
      </c>
      <c r="F915">
        <v>61</v>
      </c>
      <c r="G915">
        <v>73</v>
      </c>
      <c r="H915">
        <v>4</v>
      </c>
      <c r="I915">
        <v>93</v>
      </c>
      <c r="J915">
        <v>101</v>
      </c>
      <c r="K915">
        <v>2</v>
      </c>
      <c r="L915">
        <v>122</v>
      </c>
      <c r="M915">
        <v>31</v>
      </c>
      <c r="N915">
        <v>143</v>
      </c>
      <c r="O915">
        <v>151</v>
      </c>
      <c r="P915">
        <v>1</v>
      </c>
      <c r="Q915">
        <v>173</v>
      </c>
      <c r="R915">
        <v>1</v>
      </c>
      <c r="S915">
        <v>192</v>
      </c>
      <c r="T915">
        <v>201</v>
      </c>
      <c r="U915">
        <v>2</v>
      </c>
      <c r="V915">
        <f t="shared" si="14"/>
        <v>1</v>
      </c>
    </row>
    <row r="916" spans="1:22">
      <c r="A916" s="1">
        <v>12</v>
      </c>
      <c r="B916">
        <v>48</v>
      </c>
      <c r="C916">
        <v>30</v>
      </c>
      <c r="D916">
        <v>410</v>
      </c>
      <c r="E916">
        <v>18424</v>
      </c>
      <c r="F916">
        <v>61</v>
      </c>
      <c r="G916">
        <v>73</v>
      </c>
      <c r="H916">
        <v>1</v>
      </c>
      <c r="I916">
        <v>92</v>
      </c>
      <c r="J916">
        <v>101</v>
      </c>
      <c r="K916">
        <v>2</v>
      </c>
      <c r="L916">
        <v>122</v>
      </c>
      <c r="M916">
        <v>32</v>
      </c>
      <c r="N916">
        <v>141</v>
      </c>
      <c r="O916">
        <v>152</v>
      </c>
      <c r="P916">
        <v>1</v>
      </c>
      <c r="Q916">
        <v>174</v>
      </c>
      <c r="R916">
        <v>1</v>
      </c>
      <c r="S916">
        <v>192</v>
      </c>
      <c r="T916">
        <v>202</v>
      </c>
      <c r="U916">
        <v>2</v>
      </c>
      <c r="V916">
        <f t="shared" si="14"/>
        <v>1</v>
      </c>
    </row>
    <row r="917" spans="1:22">
      <c r="A917" s="1">
        <v>14</v>
      </c>
      <c r="B917">
        <v>10</v>
      </c>
      <c r="C917">
        <v>32</v>
      </c>
      <c r="D917">
        <v>41</v>
      </c>
      <c r="E917">
        <v>2848</v>
      </c>
      <c r="F917">
        <v>62</v>
      </c>
      <c r="G917">
        <v>73</v>
      </c>
      <c r="H917">
        <v>1</v>
      </c>
      <c r="I917">
        <v>93</v>
      </c>
      <c r="J917">
        <v>102</v>
      </c>
      <c r="K917">
        <v>2</v>
      </c>
      <c r="L917">
        <v>121</v>
      </c>
      <c r="M917">
        <v>32</v>
      </c>
      <c r="N917">
        <v>143</v>
      </c>
      <c r="O917">
        <v>152</v>
      </c>
      <c r="P917">
        <v>1</v>
      </c>
      <c r="Q917">
        <v>173</v>
      </c>
      <c r="R917">
        <v>2</v>
      </c>
      <c r="S917">
        <v>191</v>
      </c>
      <c r="T917">
        <v>201</v>
      </c>
      <c r="U917">
        <v>1</v>
      </c>
      <c r="V917">
        <f t="shared" si="14"/>
        <v>0</v>
      </c>
    </row>
    <row r="918" spans="1:22">
      <c r="A918" s="1">
        <v>11</v>
      </c>
      <c r="B918">
        <v>6</v>
      </c>
      <c r="C918">
        <v>32</v>
      </c>
      <c r="D918">
        <v>40</v>
      </c>
      <c r="E918">
        <v>14896</v>
      </c>
      <c r="F918">
        <v>61</v>
      </c>
      <c r="G918">
        <v>75</v>
      </c>
      <c r="H918">
        <v>1</v>
      </c>
      <c r="I918">
        <v>93</v>
      </c>
      <c r="J918">
        <v>101</v>
      </c>
      <c r="K918">
        <v>4</v>
      </c>
      <c r="L918">
        <v>124</v>
      </c>
      <c r="M918">
        <v>68</v>
      </c>
      <c r="N918">
        <v>141</v>
      </c>
      <c r="O918">
        <v>152</v>
      </c>
      <c r="P918">
        <v>1</v>
      </c>
      <c r="Q918">
        <v>174</v>
      </c>
      <c r="R918">
        <v>1</v>
      </c>
      <c r="S918">
        <v>192</v>
      </c>
      <c r="T918">
        <v>201</v>
      </c>
      <c r="U918">
        <v>2</v>
      </c>
      <c r="V918">
        <f t="shared" si="14"/>
        <v>1</v>
      </c>
    </row>
    <row r="919" spans="1:22">
      <c r="A919" s="1">
        <v>11</v>
      </c>
      <c r="B919">
        <v>24</v>
      </c>
      <c r="C919">
        <v>32</v>
      </c>
      <c r="D919">
        <v>42</v>
      </c>
      <c r="E919">
        <v>2359</v>
      </c>
      <c r="F919">
        <v>62</v>
      </c>
      <c r="G919">
        <v>71</v>
      </c>
      <c r="H919">
        <v>1</v>
      </c>
      <c r="I919">
        <v>91</v>
      </c>
      <c r="J919">
        <v>101</v>
      </c>
      <c r="K919">
        <v>1</v>
      </c>
      <c r="L919">
        <v>122</v>
      </c>
      <c r="M919">
        <v>33</v>
      </c>
      <c r="N919">
        <v>143</v>
      </c>
      <c r="O919">
        <v>152</v>
      </c>
      <c r="P919">
        <v>1</v>
      </c>
      <c r="Q919">
        <v>173</v>
      </c>
      <c r="R919">
        <v>1</v>
      </c>
      <c r="S919">
        <v>191</v>
      </c>
      <c r="T919">
        <v>201</v>
      </c>
      <c r="U919">
        <v>2</v>
      </c>
      <c r="V919">
        <f t="shared" si="14"/>
        <v>1</v>
      </c>
    </row>
    <row r="920" spans="1:22">
      <c r="A920" s="1">
        <v>11</v>
      </c>
      <c r="B920">
        <v>24</v>
      </c>
      <c r="C920">
        <v>32</v>
      </c>
      <c r="D920">
        <v>42</v>
      </c>
      <c r="E920">
        <v>3345</v>
      </c>
      <c r="F920">
        <v>61</v>
      </c>
      <c r="G920">
        <v>75</v>
      </c>
      <c r="H920">
        <v>4</v>
      </c>
      <c r="I920">
        <v>93</v>
      </c>
      <c r="J920">
        <v>101</v>
      </c>
      <c r="K920">
        <v>2</v>
      </c>
      <c r="L920">
        <v>122</v>
      </c>
      <c r="M920">
        <v>39</v>
      </c>
      <c r="N920">
        <v>143</v>
      </c>
      <c r="O920">
        <v>151</v>
      </c>
      <c r="P920">
        <v>1</v>
      </c>
      <c r="Q920">
        <v>174</v>
      </c>
      <c r="R920">
        <v>1</v>
      </c>
      <c r="S920">
        <v>192</v>
      </c>
      <c r="T920">
        <v>201</v>
      </c>
      <c r="U920">
        <v>2</v>
      </c>
      <c r="V920">
        <f t="shared" si="14"/>
        <v>1</v>
      </c>
    </row>
    <row r="921" spans="1:22">
      <c r="A921" s="1">
        <v>14</v>
      </c>
      <c r="B921">
        <v>18</v>
      </c>
      <c r="C921">
        <v>34</v>
      </c>
      <c r="D921">
        <v>42</v>
      </c>
      <c r="E921">
        <v>1817</v>
      </c>
      <c r="F921">
        <v>61</v>
      </c>
      <c r="G921">
        <v>73</v>
      </c>
      <c r="H921">
        <v>4</v>
      </c>
      <c r="I921">
        <v>92</v>
      </c>
      <c r="J921">
        <v>101</v>
      </c>
      <c r="K921">
        <v>2</v>
      </c>
      <c r="L921">
        <v>124</v>
      </c>
      <c r="M921">
        <v>28</v>
      </c>
      <c r="N921">
        <v>143</v>
      </c>
      <c r="O921">
        <v>152</v>
      </c>
      <c r="P921">
        <v>2</v>
      </c>
      <c r="Q921">
        <v>173</v>
      </c>
      <c r="R921">
        <v>1</v>
      </c>
      <c r="S921">
        <v>191</v>
      </c>
      <c r="T921">
        <v>201</v>
      </c>
      <c r="U921">
        <v>1</v>
      </c>
      <c r="V921">
        <f t="shared" si="14"/>
        <v>0</v>
      </c>
    </row>
    <row r="922" spans="1:22">
      <c r="A922" s="1">
        <v>14</v>
      </c>
      <c r="B922">
        <v>48</v>
      </c>
      <c r="C922">
        <v>33</v>
      </c>
      <c r="D922">
        <v>43</v>
      </c>
      <c r="E922">
        <v>12749</v>
      </c>
      <c r="F922">
        <v>63</v>
      </c>
      <c r="G922">
        <v>74</v>
      </c>
      <c r="H922">
        <v>4</v>
      </c>
      <c r="I922">
        <v>93</v>
      </c>
      <c r="J922">
        <v>101</v>
      </c>
      <c r="K922">
        <v>1</v>
      </c>
      <c r="L922">
        <v>123</v>
      </c>
      <c r="M922">
        <v>37</v>
      </c>
      <c r="N922">
        <v>143</v>
      </c>
      <c r="O922">
        <v>152</v>
      </c>
      <c r="P922">
        <v>1</v>
      </c>
      <c r="Q922">
        <v>174</v>
      </c>
      <c r="R922">
        <v>1</v>
      </c>
      <c r="S922">
        <v>192</v>
      </c>
      <c r="T922">
        <v>201</v>
      </c>
      <c r="U922">
        <v>1</v>
      </c>
      <c r="V922">
        <f t="shared" si="14"/>
        <v>0</v>
      </c>
    </row>
    <row r="923" spans="1:22">
      <c r="A923" s="1">
        <v>11</v>
      </c>
      <c r="B923">
        <v>9</v>
      </c>
      <c r="C923">
        <v>32</v>
      </c>
      <c r="D923">
        <v>43</v>
      </c>
      <c r="E923">
        <v>1366</v>
      </c>
      <c r="F923">
        <v>61</v>
      </c>
      <c r="G923">
        <v>72</v>
      </c>
      <c r="H923">
        <v>3</v>
      </c>
      <c r="I923">
        <v>92</v>
      </c>
      <c r="J923">
        <v>101</v>
      </c>
      <c r="K923">
        <v>4</v>
      </c>
      <c r="L923">
        <v>122</v>
      </c>
      <c r="M923">
        <v>22</v>
      </c>
      <c r="N923">
        <v>143</v>
      </c>
      <c r="O923">
        <v>151</v>
      </c>
      <c r="P923">
        <v>1</v>
      </c>
      <c r="Q923">
        <v>173</v>
      </c>
      <c r="R923">
        <v>1</v>
      </c>
      <c r="S923">
        <v>191</v>
      </c>
      <c r="T923">
        <v>201</v>
      </c>
      <c r="U923">
        <v>2</v>
      </c>
      <c r="V923">
        <f t="shared" si="14"/>
        <v>1</v>
      </c>
    </row>
    <row r="924" spans="1:22">
      <c r="A924" s="1">
        <v>12</v>
      </c>
      <c r="B924">
        <v>12</v>
      </c>
      <c r="C924">
        <v>32</v>
      </c>
      <c r="D924">
        <v>40</v>
      </c>
      <c r="E924">
        <v>2002</v>
      </c>
      <c r="F924">
        <v>61</v>
      </c>
      <c r="G924">
        <v>74</v>
      </c>
      <c r="H924">
        <v>3</v>
      </c>
      <c r="I924">
        <v>93</v>
      </c>
      <c r="J924">
        <v>101</v>
      </c>
      <c r="K924">
        <v>4</v>
      </c>
      <c r="L924">
        <v>122</v>
      </c>
      <c r="M924">
        <v>30</v>
      </c>
      <c r="N924">
        <v>143</v>
      </c>
      <c r="O924">
        <v>151</v>
      </c>
      <c r="P924">
        <v>1</v>
      </c>
      <c r="Q924">
        <v>173</v>
      </c>
      <c r="R924">
        <v>2</v>
      </c>
      <c r="S924">
        <v>192</v>
      </c>
      <c r="T924">
        <v>201</v>
      </c>
      <c r="U924">
        <v>1</v>
      </c>
      <c r="V924">
        <f t="shared" si="14"/>
        <v>0</v>
      </c>
    </row>
    <row r="925" spans="1:22">
      <c r="A925" s="1">
        <v>11</v>
      </c>
      <c r="B925">
        <v>24</v>
      </c>
      <c r="C925">
        <v>31</v>
      </c>
      <c r="D925">
        <v>42</v>
      </c>
      <c r="E925">
        <v>6872</v>
      </c>
      <c r="F925">
        <v>61</v>
      </c>
      <c r="G925">
        <v>72</v>
      </c>
      <c r="H925">
        <v>2</v>
      </c>
      <c r="I925">
        <v>91</v>
      </c>
      <c r="J925">
        <v>101</v>
      </c>
      <c r="K925">
        <v>1</v>
      </c>
      <c r="L925">
        <v>122</v>
      </c>
      <c r="M925">
        <v>55</v>
      </c>
      <c r="N925">
        <v>141</v>
      </c>
      <c r="O925">
        <v>152</v>
      </c>
      <c r="P925">
        <v>1</v>
      </c>
      <c r="Q925">
        <v>173</v>
      </c>
      <c r="R925">
        <v>1</v>
      </c>
      <c r="S925">
        <v>192</v>
      </c>
      <c r="T925">
        <v>201</v>
      </c>
      <c r="U925">
        <v>2</v>
      </c>
      <c r="V925">
        <f t="shared" si="14"/>
        <v>1</v>
      </c>
    </row>
    <row r="926" spans="1:22">
      <c r="A926" s="1">
        <v>11</v>
      </c>
      <c r="B926">
        <v>12</v>
      </c>
      <c r="C926">
        <v>31</v>
      </c>
      <c r="D926">
        <v>40</v>
      </c>
      <c r="E926">
        <v>697</v>
      </c>
      <c r="F926">
        <v>61</v>
      </c>
      <c r="G926">
        <v>72</v>
      </c>
      <c r="H926">
        <v>4</v>
      </c>
      <c r="I926">
        <v>93</v>
      </c>
      <c r="J926">
        <v>101</v>
      </c>
      <c r="K926">
        <v>2</v>
      </c>
      <c r="L926">
        <v>123</v>
      </c>
      <c r="M926">
        <v>46</v>
      </c>
      <c r="N926">
        <v>141</v>
      </c>
      <c r="O926">
        <v>152</v>
      </c>
      <c r="P926">
        <v>2</v>
      </c>
      <c r="Q926">
        <v>173</v>
      </c>
      <c r="R926">
        <v>1</v>
      </c>
      <c r="S926">
        <v>192</v>
      </c>
      <c r="T926">
        <v>201</v>
      </c>
      <c r="U926">
        <v>2</v>
      </c>
      <c r="V926">
        <f t="shared" si="14"/>
        <v>1</v>
      </c>
    </row>
    <row r="927" spans="1:22">
      <c r="A927" s="1">
        <v>11</v>
      </c>
      <c r="B927">
        <v>18</v>
      </c>
      <c r="C927">
        <v>34</v>
      </c>
      <c r="D927">
        <v>42</v>
      </c>
      <c r="E927">
        <v>1049</v>
      </c>
      <c r="F927">
        <v>61</v>
      </c>
      <c r="G927">
        <v>72</v>
      </c>
      <c r="H927">
        <v>4</v>
      </c>
      <c r="I927">
        <v>92</v>
      </c>
      <c r="J927">
        <v>101</v>
      </c>
      <c r="K927">
        <v>4</v>
      </c>
      <c r="L927">
        <v>122</v>
      </c>
      <c r="M927">
        <v>21</v>
      </c>
      <c r="N927">
        <v>143</v>
      </c>
      <c r="O927">
        <v>151</v>
      </c>
      <c r="P927">
        <v>1</v>
      </c>
      <c r="Q927">
        <v>173</v>
      </c>
      <c r="R927">
        <v>1</v>
      </c>
      <c r="S927">
        <v>191</v>
      </c>
      <c r="T927">
        <v>201</v>
      </c>
      <c r="U927">
        <v>1</v>
      </c>
      <c r="V927">
        <f t="shared" si="14"/>
        <v>0</v>
      </c>
    </row>
    <row r="928" spans="1:22">
      <c r="A928" s="1">
        <v>11</v>
      </c>
      <c r="B928">
        <v>48</v>
      </c>
      <c r="C928">
        <v>32</v>
      </c>
      <c r="D928">
        <v>41</v>
      </c>
      <c r="E928">
        <v>10297</v>
      </c>
      <c r="F928">
        <v>61</v>
      </c>
      <c r="G928">
        <v>74</v>
      </c>
      <c r="H928">
        <v>4</v>
      </c>
      <c r="I928">
        <v>93</v>
      </c>
      <c r="J928">
        <v>101</v>
      </c>
      <c r="K928">
        <v>4</v>
      </c>
      <c r="L928">
        <v>124</v>
      </c>
      <c r="M928">
        <v>39</v>
      </c>
      <c r="N928">
        <v>142</v>
      </c>
      <c r="O928">
        <v>153</v>
      </c>
      <c r="P928">
        <v>3</v>
      </c>
      <c r="Q928">
        <v>173</v>
      </c>
      <c r="R928">
        <v>2</v>
      </c>
      <c r="S928">
        <v>192</v>
      </c>
      <c r="T928">
        <v>201</v>
      </c>
      <c r="U928">
        <v>2</v>
      </c>
      <c r="V928">
        <f t="shared" si="14"/>
        <v>1</v>
      </c>
    </row>
    <row r="929" spans="1:22">
      <c r="A929" s="1">
        <v>14</v>
      </c>
      <c r="B929">
        <v>30</v>
      </c>
      <c r="C929">
        <v>32</v>
      </c>
      <c r="D929">
        <v>43</v>
      </c>
      <c r="E929">
        <v>1867</v>
      </c>
      <c r="F929">
        <v>65</v>
      </c>
      <c r="G929">
        <v>75</v>
      </c>
      <c r="H929">
        <v>4</v>
      </c>
      <c r="I929">
        <v>93</v>
      </c>
      <c r="J929">
        <v>101</v>
      </c>
      <c r="K929">
        <v>4</v>
      </c>
      <c r="L929">
        <v>123</v>
      </c>
      <c r="M929">
        <v>58</v>
      </c>
      <c r="N929">
        <v>143</v>
      </c>
      <c r="O929">
        <v>152</v>
      </c>
      <c r="P929">
        <v>1</v>
      </c>
      <c r="Q929">
        <v>173</v>
      </c>
      <c r="R929">
        <v>1</v>
      </c>
      <c r="S929">
        <v>192</v>
      </c>
      <c r="T929">
        <v>201</v>
      </c>
      <c r="U929">
        <v>1</v>
      </c>
      <c r="V929">
        <f t="shared" si="14"/>
        <v>0</v>
      </c>
    </row>
    <row r="930" spans="1:22">
      <c r="A930" s="1">
        <v>11</v>
      </c>
      <c r="B930">
        <v>12</v>
      </c>
      <c r="C930">
        <v>33</v>
      </c>
      <c r="D930">
        <v>40</v>
      </c>
      <c r="E930">
        <v>1344</v>
      </c>
      <c r="F930">
        <v>61</v>
      </c>
      <c r="G930">
        <v>73</v>
      </c>
      <c r="H930">
        <v>4</v>
      </c>
      <c r="I930">
        <v>93</v>
      </c>
      <c r="J930">
        <v>101</v>
      </c>
      <c r="K930">
        <v>2</v>
      </c>
      <c r="L930">
        <v>121</v>
      </c>
      <c r="M930">
        <v>43</v>
      </c>
      <c r="N930">
        <v>143</v>
      </c>
      <c r="O930">
        <v>152</v>
      </c>
      <c r="P930">
        <v>2</v>
      </c>
      <c r="Q930">
        <v>172</v>
      </c>
      <c r="R930">
        <v>2</v>
      </c>
      <c r="S930">
        <v>191</v>
      </c>
      <c r="T930">
        <v>201</v>
      </c>
      <c r="U930">
        <v>1</v>
      </c>
      <c r="V930">
        <f t="shared" si="14"/>
        <v>0</v>
      </c>
    </row>
    <row r="931" spans="1:22">
      <c r="A931" s="1">
        <v>11</v>
      </c>
      <c r="B931">
        <v>24</v>
      </c>
      <c r="C931">
        <v>32</v>
      </c>
      <c r="D931">
        <v>42</v>
      </c>
      <c r="E931">
        <v>1747</v>
      </c>
      <c r="F931">
        <v>61</v>
      </c>
      <c r="G931">
        <v>72</v>
      </c>
      <c r="H931">
        <v>4</v>
      </c>
      <c r="I931">
        <v>93</v>
      </c>
      <c r="J931">
        <v>102</v>
      </c>
      <c r="K931">
        <v>1</v>
      </c>
      <c r="L931">
        <v>122</v>
      </c>
      <c r="M931">
        <v>24</v>
      </c>
      <c r="N931">
        <v>143</v>
      </c>
      <c r="O931">
        <v>152</v>
      </c>
      <c r="P931">
        <v>1</v>
      </c>
      <c r="Q931">
        <v>172</v>
      </c>
      <c r="R931">
        <v>1</v>
      </c>
      <c r="S931">
        <v>191</v>
      </c>
      <c r="T931">
        <v>202</v>
      </c>
      <c r="U931">
        <v>1</v>
      </c>
      <c r="V931">
        <f t="shared" si="14"/>
        <v>0</v>
      </c>
    </row>
    <row r="932" spans="1:22">
      <c r="A932" s="1">
        <v>12</v>
      </c>
      <c r="B932">
        <v>9</v>
      </c>
      <c r="C932">
        <v>32</v>
      </c>
      <c r="D932">
        <v>43</v>
      </c>
      <c r="E932">
        <v>1670</v>
      </c>
      <c r="F932">
        <v>61</v>
      </c>
      <c r="G932">
        <v>72</v>
      </c>
      <c r="H932">
        <v>4</v>
      </c>
      <c r="I932">
        <v>92</v>
      </c>
      <c r="J932">
        <v>101</v>
      </c>
      <c r="K932">
        <v>2</v>
      </c>
      <c r="L932">
        <v>123</v>
      </c>
      <c r="M932">
        <v>22</v>
      </c>
      <c r="N932">
        <v>143</v>
      </c>
      <c r="O932">
        <v>152</v>
      </c>
      <c r="P932">
        <v>1</v>
      </c>
      <c r="Q932">
        <v>173</v>
      </c>
      <c r="R932">
        <v>1</v>
      </c>
      <c r="S932">
        <v>192</v>
      </c>
      <c r="T932">
        <v>201</v>
      </c>
      <c r="U932">
        <v>2</v>
      </c>
      <c r="V932">
        <f t="shared" si="14"/>
        <v>1</v>
      </c>
    </row>
    <row r="933" spans="1:22">
      <c r="A933" s="1">
        <v>14</v>
      </c>
      <c r="B933">
        <v>9</v>
      </c>
      <c r="C933">
        <v>34</v>
      </c>
      <c r="D933">
        <v>40</v>
      </c>
      <c r="E933">
        <v>1224</v>
      </c>
      <c r="F933">
        <v>61</v>
      </c>
      <c r="G933">
        <v>73</v>
      </c>
      <c r="H933">
        <v>3</v>
      </c>
      <c r="I933">
        <v>93</v>
      </c>
      <c r="J933">
        <v>101</v>
      </c>
      <c r="K933">
        <v>1</v>
      </c>
      <c r="L933">
        <v>121</v>
      </c>
      <c r="M933">
        <v>30</v>
      </c>
      <c r="N933">
        <v>143</v>
      </c>
      <c r="O933">
        <v>152</v>
      </c>
      <c r="P933">
        <v>2</v>
      </c>
      <c r="Q933">
        <v>173</v>
      </c>
      <c r="R933">
        <v>1</v>
      </c>
      <c r="S933">
        <v>191</v>
      </c>
      <c r="T933">
        <v>201</v>
      </c>
      <c r="U933">
        <v>1</v>
      </c>
      <c r="V933">
        <f t="shared" si="14"/>
        <v>0</v>
      </c>
    </row>
    <row r="934" spans="1:22">
      <c r="A934" s="1">
        <v>14</v>
      </c>
      <c r="B934">
        <v>12</v>
      </c>
      <c r="C934">
        <v>34</v>
      </c>
      <c r="D934">
        <v>43</v>
      </c>
      <c r="E934">
        <v>522</v>
      </c>
      <c r="F934">
        <v>63</v>
      </c>
      <c r="G934">
        <v>75</v>
      </c>
      <c r="H934">
        <v>4</v>
      </c>
      <c r="I934">
        <v>93</v>
      </c>
      <c r="J934">
        <v>101</v>
      </c>
      <c r="K934">
        <v>4</v>
      </c>
      <c r="L934">
        <v>122</v>
      </c>
      <c r="M934">
        <v>42</v>
      </c>
      <c r="N934">
        <v>143</v>
      </c>
      <c r="O934">
        <v>152</v>
      </c>
      <c r="P934">
        <v>2</v>
      </c>
      <c r="Q934">
        <v>173</v>
      </c>
      <c r="R934">
        <v>2</v>
      </c>
      <c r="S934">
        <v>192</v>
      </c>
      <c r="T934">
        <v>201</v>
      </c>
      <c r="U934">
        <v>1</v>
      </c>
      <c r="V934">
        <f t="shared" si="14"/>
        <v>0</v>
      </c>
    </row>
    <row r="935" spans="1:22">
      <c r="A935" s="1">
        <v>11</v>
      </c>
      <c r="B935">
        <v>12</v>
      </c>
      <c r="C935">
        <v>32</v>
      </c>
      <c r="D935">
        <v>43</v>
      </c>
      <c r="E935">
        <v>1498</v>
      </c>
      <c r="F935">
        <v>61</v>
      </c>
      <c r="G935">
        <v>73</v>
      </c>
      <c r="H935">
        <v>4</v>
      </c>
      <c r="I935">
        <v>92</v>
      </c>
      <c r="J935">
        <v>101</v>
      </c>
      <c r="K935">
        <v>1</v>
      </c>
      <c r="L935">
        <v>123</v>
      </c>
      <c r="M935">
        <v>23</v>
      </c>
      <c r="N935">
        <v>141</v>
      </c>
      <c r="O935">
        <v>152</v>
      </c>
      <c r="P935">
        <v>1</v>
      </c>
      <c r="Q935">
        <v>173</v>
      </c>
      <c r="R935">
        <v>1</v>
      </c>
      <c r="S935">
        <v>191</v>
      </c>
      <c r="T935">
        <v>201</v>
      </c>
      <c r="U935">
        <v>1</v>
      </c>
      <c r="V935">
        <f t="shared" si="14"/>
        <v>0</v>
      </c>
    </row>
    <row r="936" spans="1:22">
      <c r="A936" s="1">
        <v>12</v>
      </c>
      <c r="B936">
        <v>30</v>
      </c>
      <c r="C936">
        <v>33</v>
      </c>
      <c r="D936">
        <v>43</v>
      </c>
      <c r="E936">
        <v>1919</v>
      </c>
      <c r="F936">
        <v>62</v>
      </c>
      <c r="G936">
        <v>72</v>
      </c>
      <c r="H936">
        <v>4</v>
      </c>
      <c r="I936">
        <v>93</v>
      </c>
      <c r="J936">
        <v>101</v>
      </c>
      <c r="K936">
        <v>3</v>
      </c>
      <c r="L936">
        <v>124</v>
      </c>
      <c r="M936">
        <v>30</v>
      </c>
      <c r="N936">
        <v>142</v>
      </c>
      <c r="O936">
        <v>152</v>
      </c>
      <c r="P936">
        <v>2</v>
      </c>
      <c r="Q936">
        <v>174</v>
      </c>
      <c r="R936">
        <v>1</v>
      </c>
      <c r="S936">
        <v>191</v>
      </c>
      <c r="T936">
        <v>201</v>
      </c>
      <c r="U936">
        <v>2</v>
      </c>
      <c r="V936">
        <f t="shared" si="14"/>
        <v>1</v>
      </c>
    </row>
    <row r="937" spans="1:22">
      <c r="A937" s="1">
        <v>13</v>
      </c>
      <c r="B937">
        <v>9</v>
      </c>
      <c r="C937">
        <v>32</v>
      </c>
      <c r="D937">
        <v>43</v>
      </c>
      <c r="E937">
        <v>745</v>
      </c>
      <c r="F937">
        <v>61</v>
      </c>
      <c r="G937">
        <v>73</v>
      </c>
      <c r="H937">
        <v>3</v>
      </c>
      <c r="I937">
        <v>92</v>
      </c>
      <c r="J937">
        <v>101</v>
      </c>
      <c r="K937">
        <v>2</v>
      </c>
      <c r="L937">
        <v>121</v>
      </c>
      <c r="M937">
        <v>28</v>
      </c>
      <c r="N937">
        <v>143</v>
      </c>
      <c r="O937">
        <v>152</v>
      </c>
      <c r="P937">
        <v>1</v>
      </c>
      <c r="Q937">
        <v>172</v>
      </c>
      <c r="R937">
        <v>1</v>
      </c>
      <c r="S937">
        <v>191</v>
      </c>
      <c r="T937">
        <v>201</v>
      </c>
      <c r="U937">
        <v>2</v>
      </c>
      <c r="V937">
        <f t="shared" si="14"/>
        <v>1</v>
      </c>
    </row>
    <row r="938" spans="1:22">
      <c r="A938" s="1">
        <v>12</v>
      </c>
      <c r="B938">
        <v>6</v>
      </c>
      <c r="C938">
        <v>32</v>
      </c>
      <c r="D938">
        <v>43</v>
      </c>
      <c r="E938">
        <v>2063</v>
      </c>
      <c r="F938">
        <v>61</v>
      </c>
      <c r="G938">
        <v>72</v>
      </c>
      <c r="H938">
        <v>4</v>
      </c>
      <c r="I938">
        <v>94</v>
      </c>
      <c r="J938">
        <v>101</v>
      </c>
      <c r="K938">
        <v>3</v>
      </c>
      <c r="L938">
        <v>123</v>
      </c>
      <c r="M938">
        <v>30</v>
      </c>
      <c r="N938">
        <v>143</v>
      </c>
      <c r="O938">
        <v>151</v>
      </c>
      <c r="P938">
        <v>1</v>
      </c>
      <c r="Q938">
        <v>174</v>
      </c>
      <c r="R938">
        <v>1</v>
      </c>
      <c r="S938">
        <v>192</v>
      </c>
      <c r="T938">
        <v>201</v>
      </c>
      <c r="U938">
        <v>1</v>
      </c>
      <c r="V938">
        <f t="shared" si="14"/>
        <v>0</v>
      </c>
    </row>
    <row r="939" spans="1:22">
      <c r="A939" s="1">
        <v>12</v>
      </c>
      <c r="B939">
        <v>60</v>
      </c>
      <c r="C939">
        <v>32</v>
      </c>
      <c r="D939">
        <v>46</v>
      </c>
      <c r="E939">
        <v>6288</v>
      </c>
      <c r="F939">
        <v>61</v>
      </c>
      <c r="G939">
        <v>73</v>
      </c>
      <c r="H939">
        <v>4</v>
      </c>
      <c r="I939">
        <v>93</v>
      </c>
      <c r="J939">
        <v>101</v>
      </c>
      <c r="K939">
        <v>4</v>
      </c>
      <c r="L939">
        <v>124</v>
      </c>
      <c r="M939">
        <v>42</v>
      </c>
      <c r="N939">
        <v>143</v>
      </c>
      <c r="O939">
        <v>153</v>
      </c>
      <c r="P939">
        <v>1</v>
      </c>
      <c r="Q939">
        <v>173</v>
      </c>
      <c r="R939">
        <v>1</v>
      </c>
      <c r="S939">
        <v>191</v>
      </c>
      <c r="T939">
        <v>201</v>
      </c>
      <c r="U939">
        <v>2</v>
      </c>
      <c r="V939">
        <f t="shared" si="14"/>
        <v>1</v>
      </c>
    </row>
    <row r="940" spans="1:22">
      <c r="A940" s="1">
        <v>14</v>
      </c>
      <c r="B940">
        <v>24</v>
      </c>
      <c r="C940">
        <v>34</v>
      </c>
      <c r="D940">
        <v>41</v>
      </c>
      <c r="E940">
        <v>6842</v>
      </c>
      <c r="F940">
        <v>65</v>
      </c>
      <c r="G940">
        <v>73</v>
      </c>
      <c r="H940">
        <v>2</v>
      </c>
      <c r="I940">
        <v>93</v>
      </c>
      <c r="J940">
        <v>101</v>
      </c>
      <c r="K940">
        <v>4</v>
      </c>
      <c r="L940">
        <v>122</v>
      </c>
      <c r="M940">
        <v>46</v>
      </c>
      <c r="N940">
        <v>143</v>
      </c>
      <c r="O940">
        <v>152</v>
      </c>
      <c r="P940">
        <v>2</v>
      </c>
      <c r="Q940">
        <v>174</v>
      </c>
      <c r="R940">
        <v>2</v>
      </c>
      <c r="S940">
        <v>192</v>
      </c>
      <c r="T940">
        <v>201</v>
      </c>
      <c r="U940">
        <v>1</v>
      </c>
      <c r="V940">
        <f t="shared" si="14"/>
        <v>0</v>
      </c>
    </row>
    <row r="941" spans="1:22">
      <c r="A941" s="1">
        <v>14</v>
      </c>
      <c r="B941">
        <v>12</v>
      </c>
      <c r="C941">
        <v>32</v>
      </c>
      <c r="D941">
        <v>40</v>
      </c>
      <c r="E941">
        <v>3527</v>
      </c>
      <c r="F941">
        <v>65</v>
      </c>
      <c r="G941">
        <v>72</v>
      </c>
      <c r="H941">
        <v>2</v>
      </c>
      <c r="I941">
        <v>93</v>
      </c>
      <c r="J941">
        <v>101</v>
      </c>
      <c r="K941">
        <v>3</v>
      </c>
      <c r="L941">
        <v>122</v>
      </c>
      <c r="M941">
        <v>45</v>
      </c>
      <c r="N941">
        <v>143</v>
      </c>
      <c r="O941">
        <v>152</v>
      </c>
      <c r="P941">
        <v>1</v>
      </c>
      <c r="Q941">
        <v>174</v>
      </c>
      <c r="R941">
        <v>2</v>
      </c>
      <c r="S941">
        <v>192</v>
      </c>
      <c r="T941">
        <v>201</v>
      </c>
      <c r="U941">
        <v>1</v>
      </c>
      <c r="V941">
        <f t="shared" si="14"/>
        <v>0</v>
      </c>
    </row>
    <row r="942" spans="1:22">
      <c r="A942" s="1">
        <v>14</v>
      </c>
      <c r="B942">
        <v>10</v>
      </c>
      <c r="C942">
        <v>32</v>
      </c>
      <c r="D942">
        <v>40</v>
      </c>
      <c r="E942">
        <v>1546</v>
      </c>
      <c r="F942">
        <v>61</v>
      </c>
      <c r="G942">
        <v>73</v>
      </c>
      <c r="H942">
        <v>3</v>
      </c>
      <c r="I942">
        <v>93</v>
      </c>
      <c r="J942">
        <v>101</v>
      </c>
      <c r="K942">
        <v>2</v>
      </c>
      <c r="L942">
        <v>121</v>
      </c>
      <c r="M942">
        <v>31</v>
      </c>
      <c r="N942">
        <v>143</v>
      </c>
      <c r="O942">
        <v>152</v>
      </c>
      <c r="P942">
        <v>1</v>
      </c>
      <c r="Q942">
        <v>172</v>
      </c>
      <c r="R942">
        <v>2</v>
      </c>
      <c r="S942">
        <v>191</v>
      </c>
      <c r="T942">
        <v>202</v>
      </c>
      <c r="U942">
        <v>1</v>
      </c>
      <c r="V942">
        <f t="shared" si="14"/>
        <v>0</v>
      </c>
    </row>
    <row r="943" spans="1:22">
      <c r="A943" s="1">
        <v>14</v>
      </c>
      <c r="B943">
        <v>24</v>
      </c>
      <c r="C943">
        <v>32</v>
      </c>
      <c r="D943">
        <v>42</v>
      </c>
      <c r="E943">
        <v>929</v>
      </c>
      <c r="F943">
        <v>65</v>
      </c>
      <c r="G943">
        <v>74</v>
      </c>
      <c r="H943">
        <v>4</v>
      </c>
      <c r="I943">
        <v>93</v>
      </c>
      <c r="J943">
        <v>101</v>
      </c>
      <c r="K943">
        <v>2</v>
      </c>
      <c r="L943">
        <v>123</v>
      </c>
      <c r="M943">
        <v>31</v>
      </c>
      <c r="N943">
        <v>142</v>
      </c>
      <c r="O943">
        <v>152</v>
      </c>
      <c r="P943">
        <v>1</v>
      </c>
      <c r="Q943">
        <v>173</v>
      </c>
      <c r="R943">
        <v>1</v>
      </c>
      <c r="S943">
        <v>192</v>
      </c>
      <c r="T943">
        <v>201</v>
      </c>
      <c r="U943">
        <v>1</v>
      </c>
      <c r="V943">
        <f t="shared" si="14"/>
        <v>0</v>
      </c>
    </row>
    <row r="944" spans="1:22">
      <c r="A944" s="1">
        <v>14</v>
      </c>
      <c r="B944">
        <v>4</v>
      </c>
      <c r="C944">
        <v>34</v>
      </c>
      <c r="D944">
        <v>40</v>
      </c>
      <c r="E944">
        <v>1455</v>
      </c>
      <c r="F944">
        <v>61</v>
      </c>
      <c r="G944">
        <v>74</v>
      </c>
      <c r="H944">
        <v>2</v>
      </c>
      <c r="I944">
        <v>93</v>
      </c>
      <c r="J944">
        <v>101</v>
      </c>
      <c r="K944">
        <v>1</v>
      </c>
      <c r="L944">
        <v>121</v>
      </c>
      <c r="M944">
        <v>42</v>
      </c>
      <c r="N944">
        <v>143</v>
      </c>
      <c r="O944">
        <v>152</v>
      </c>
      <c r="P944">
        <v>3</v>
      </c>
      <c r="Q944">
        <v>172</v>
      </c>
      <c r="R944">
        <v>2</v>
      </c>
      <c r="S944">
        <v>191</v>
      </c>
      <c r="T944">
        <v>201</v>
      </c>
      <c r="U944">
        <v>1</v>
      </c>
      <c r="V944">
        <f t="shared" si="14"/>
        <v>0</v>
      </c>
    </row>
    <row r="945" spans="1:22">
      <c r="A945" s="1">
        <v>11</v>
      </c>
      <c r="B945">
        <v>15</v>
      </c>
      <c r="C945">
        <v>32</v>
      </c>
      <c r="D945">
        <v>42</v>
      </c>
      <c r="E945">
        <v>1845</v>
      </c>
      <c r="F945">
        <v>61</v>
      </c>
      <c r="G945">
        <v>72</v>
      </c>
      <c r="H945">
        <v>4</v>
      </c>
      <c r="I945">
        <v>92</v>
      </c>
      <c r="J945">
        <v>103</v>
      </c>
      <c r="K945">
        <v>1</v>
      </c>
      <c r="L945">
        <v>122</v>
      </c>
      <c r="M945">
        <v>46</v>
      </c>
      <c r="N945">
        <v>143</v>
      </c>
      <c r="O945">
        <v>151</v>
      </c>
      <c r="P945">
        <v>1</v>
      </c>
      <c r="Q945">
        <v>173</v>
      </c>
      <c r="R945">
        <v>1</v>
      </c>
      <c r="S945">
        <v>191</v>
      </c>
      <c r="T945">
        <v>201</v>
      </c>
      <c r="U945">
        <v>1</v>
      </c>
      <c r="V945">
        <f t="shared" si="14"/>
        <v>0</v>
      </c>
    </row>
    <row r="946" spans="1:22">
      <c r="A946" s="1">
        <v>12</v>
      </c>
      <c r="B946">
        <v>48</v>
      </c>
      <c r="C946">
        <v>30</v>
      </c>
      <c r="D946">
        <v>40</v>
      </c>
      <c r="E946">
        <v>8358</v>
      </c>
      <c r="F946">
        <v>63</v>
      </c>
      <c r="G946">
        <v>72</v>
      </c>
      <c r="H946">
        <v>1</v>
      </c>
      <c r="I946">
        <v>92</v>
      </c>
      <c r="J946">
        <v>101</v>
      </c>
      <c r="K946">
        <v>1</v>
      </c>
      <c r="L946">
        <v>123</v>
      </c>
      <c r="M946">
        <v>30</v>
      </c>
      <c r="N946">
        <v>143</v>
      </c>
      <c r="O946">
        <v>152</v>
      </c>
      <c r="P946">
        <v>2</v>
      </c>
      <c r="Q946">
        <v>173</v>
      </c>
      <c r="R946">
        <v>1</v>
      </c>
      <c r="S946">
        <v>191</v>
      </c>
      <c r="T946">
        <v>201</v>
      </c>
      <c r="U946">
        <v>1</v>
      </c>
      <c r="V946">
        <f t="shared" si="14"/>
        <v>0</v>
      </c>
    </row>
    <row r="947" spans="1:22">
      <c r="A947" s="1">
        <v>11</v>
      </c>
      <c r="B947">
        <v>24</v>
      </c>
      <c r="C947">
        <v>31</v>
      </c>
      <c r="D947">
        <v>42</v>
      </c>
      <c r="E947">
        <v>3349</v>
      </c>
      <c r="F947">
        <v>63</v>
      </c>
      <c r="G947">
        <v>72</v>
      </c>
      <c r="H947">
        <v>4</v>
      </c>
      <c r="I947">
        <v>93</v>
      </c>
      <c r="J947">
        <v>101</v>
      </c>
      <c r="K947">
        <v>4</v>
      </c>
      <c r="L947">
        <v>124</v>
      </c>
      <c r="M947">
        <v>30</v>
      </c>
      <c r="N947">
        <v>143</v>
      </c>
      <c r="O947">
        <v>153</v>
      </c>
      <c r="P947">
        <v>1</v>
      </c>
      <c r="Q947">
        <v>173</v>
      </c>
      <c r="R947">
        <v>2</v>
      </c>
      <c r="S947">
        <v>192</v>
      </c>
      <c r="T947">
        <v>201</v>
      </c>
      <c r="U947">
        <v>2</v>
      </c>
      <c r="V947">
        <f t="shared" si="14"/>
        <v>1</v>
      </c>
    </row>
    <row r="948" spans="1:22">
      <c r="A948" s="1">
        <v>14</v>
      </c>
      <c r="B948">
        <v>12</v>
      </c>
      <c r="C948">
        <v>32</v>
      </c>
      <c r="D948">
        <v>40</v>
      </c>
      <c r="E948">
        <v>2859</v>
      </c>
      <c r="F948">
        <v>65</v>
      </c>
      <c r="G948">
        <v>71</v>
      </c>
      <c r="H948">
        <v>4</v>
      </c>
      <c r="I948">
        <v>93</v>
      </c>
      <c r="J948">
        <v>101</v>
      </c>
      <c r="K948">
        <v>4</v>
      </c>
      <c r="L948">
        <v>124</v>
      </c>
      <c r="M948">
        <v>38</v>
      </c>
      <c r="N948">
        <v>143</v>
      </c>
      <c r="O948">
        <v>152</v>
      </c>
      <c r="P948">
        <v>1</v>
      </c>
      <c r="Q948">
        <v>174</v>
      </c>
      <c r="R948">
        <v>1</v>
      </c>
      <c r="S948">
        <v>192</v>
      </c>
      <c r="T948">
        <v>201</v>
      </c>
      <c r="U948">
        <v>1</v>
      </c>
      <c r="V948">
        <f t="shared" si="14"/>
        <v>0</v>
      </c>
    </row>
    <row r="949" spans="1:22">
      <c r="A949" s="1">
        <v>14</v>
      </c>
      <c r="B949">
        <v>18</v>
      </c>
      <c r="C949">
        <v>32</v>
      </c>
      <c r="D949">
        <v>42</v>
      </c>
      <c r="E949">
        <v>1533</v>
      </c>
      <c r="F949">
        <v>61</v>
      </c>
      <c r="G949">
        <v>72</v>
      </c>
      <c r="H949">
        <v>4</v>
      </c>
      <c r="I949">
        <v>94</v>
      </c>
      <c r="J949">
        <v>102</v>
      </c>
      <c r="K949">
        <v>1</v>
      </c>
      <c r="L949">
        <v>122</v>
      </c>
      <c r="M949">
        <v>43</v>
      </c>
      <c r="N949">
        <v>143</v>
      </c>
      <c r="O949">
        <v>152</v>
      </c>
      <c r="P949">
        <v>1</v>
      </c>
      <c r="Q949">
        <v>172</v>
      </c>
      <c r="R949">
        <v>2</v>
      </c>
      <c r="S949">
        <v>191</v>
      </c>
      <c r="T949">
        <v>201</v>
      </c>
      <c r="U949">
        <v>2</v>
      </c>
      <c r="V949">
        <f t="shared" si="14"/>
        <v>1</v>
      </c>
    </row>
    <row r="950" spans="1:22">
      <c r="A950" s="1">
        <v>14</v>
      </c>
      <c r="B950">
        <v>24</v>
      </c>
      <c r="C950">
        <v>32</v>
      </c>
      <c r="D950">
        <v>43</v>
      </c>
      <c r="E950">
        <v>3621</v>
      </c>
      <c r="F950">
        <v>62</v>
      </c>
      <c r="G950">
        <v>75</v>
      </c>
      <c r="H950">
        <v>2</v>
      </c>
      <c r="I950">
        <v>93</v>
      </c>
      <c r="J950">
        <v>101</v>
      </c>
      <c r="K950">
        <v>4</v>
      </c>
      <c r="L950">
        <v>123</v>
      </c>
      <c r="M950">
        <v>31</v>
      </c>
      <c r="N950">
        <v>143</v>
      </c>
      <c r="O950">
        <v>152</v>
      </c>
      <c r="P950">
        <v>2</v>
      </c>
      <c r="Q950">
        <v>173</v>
      </c>
      <c r="R950">
        <v>1</v>
      </c>
      <c r="S950">
        <v>191</v>
      </c>
      <c r="T950">
        <v>201</v>
      </c>
      <c r="U950">
        <v>2</v>
      </c>
      <c r="V950">
        <f t="shared" si="14"/>
        <v>1</v>
      </c>
    </row>
    <row r="951" spans="1:22">
      <c r="A951" s="1">
        <v>12</v>
      </c>
      <c r="B951">
        <v>18</v>
      </c>
      <c r="C951">
        <v>34</v>
      </c>
      <c r="D951">
        <v>49</v>
      </c>
      <c r="E951">
        <v>3590</v>
      </c>
      <c r="F951">
        <v>61</v>
      </c>
      <c r="G951">
        <v>71</v>
      </c>
      <c r="H951">
        <v>3</v>
      </c>
      <c r="I951">
        <v>94</v>
      </c>
      <c r="J951">
        <v>101</v>
      </c>
      <c r="K951">
        <v>3</v>
      </c>
      <c r="L951">
        <v>123</v>
      </c>
      <c r="M951">
        <v>40</v>
      </c>
      <c r="N951">
        <v>143</v>
      </c>
      <c r="O951">
        <v>152</v>
      </c>
      <c r="P951">
        <v>3</v>
      </c>
      <c r="Q951">
        <v>171</v>
      </c>
      <c r="R951">
        <v>2</v>
      </c>
      <c r="S951">
        <v>192</v>
      </c>
      <c r="T951">
        <v>201</v>
      </c>
      <c r="U951">
        <v>1</v>
      </c>
      <c r="V951">
        <f t="shared" si="14"/>
        <v>0</v>
      </c>
    </row>
    <row r="952" spans="1:22">
      <c r="A952" s="1">
        <v>11</v>
      </c>
      <c r="B952">
        <v>36</v>
      </c>
      <c r="C952">
        <v>33</v>
      </c>
      <c r="D952">
        <v>49</v>
      </c>
      <c r="E952">
        <v>2145</v>
      </c>
      <c r="F952">
        <v>61</v>
      </c>
      <c r="G952">
        <v>74</v>
      </c>
      <c r="H952">
        <v>2</v>
      </c>
      <c r="I952">
        <v>93</v>
      </c>
      <c r="J952">
        <v>101</v>
      </c>
      <c r="K952">
        <v>1</v>
      </c>
      <c r="L952">
        <v>123</v>
      </c>
      <c r="M952">
        <v>24</v>
      </c>
      <c r="N952">
        <v>143</v>
      </c>
      <c r="O952">
        <v>152</v>
      </c>
      <c r="P952">
        <v>2</v>
      </c>
      <c r="Q952">
        <v>173</v>
      </c>
      <c r="R952">
        <v>1</v>
      </c>
      <c r="S952">
        <v>192</v>
      </c>
      <c r="T952">
        <v>201</v>
      </c>
      <c r="U952">
        <v>2</v>
      </c>
      <c r="V952">
        <f t="shared" si="14"/>
        <v>1</v>
      </c>
    </row>
    <row r="953" spans="1:22">
      <c r="A953" s="1">
        <v>12</v>
      </c>
      <c r="B953">
        <v>24</v>
      </c>
      <c r="C953">
        <v>32</v>
      </c>
      <c r="D953">
        <v>41</v>
      </c>
      <c r="E953">
        <v>4113</v>
      </c>
      <c r="F953">
        <v>63</v>
      </c>
      <c r="G953">
        <v>72</v>
      </c>
      <c r="H953">
        <v>3</v>
      </c>
      <c r="I953">
        <v>92</v>
      </c>
      <c r="J953">
        <v>101</v>
      </c>
      <c r="K953">
        <v>4</v>
      </c>
      <c r="L953">
        <v>123</v>
      </c>
      <c r="M953">
        <v>28</v>
      </c>
      <c r="N953">
        <v>143</v>
      </c>
      <c r="O953">
        <v>151</v>
      </c>
      <c r="P953">
        <v>1</v>
      </c>
      <c r="Q953">
        <v>173</v>
      </c>
      <c r="R953">
        <v>1</v>
      </c>
      <c r="S953">
        <v>191</v>
      </c>
      <c r="T953">
        <v>201</v>
      </c>
      <c r="U953">
        <v>2</v>
      </c>
      <c r="V953">
        <f t="shared" si="14"/>
        <v>1</v>
      </c>
    </row>
    <row r="954" spans="1:22">
      <c r="A954" s="1">
        <v>14</v>
      </c>
      <c r="B954">
        <v>36</v>
      </c>
      <c r="C954">
        <v>32</v>
      </c>
      <c r="D954">
        <v>42</v>
      </c>
      <c r="E954">
        <v>10974</v>
      </c>
      <c r="F954">
        <v>61</v>
      </c>
      <c r="G954">
        <v>71</v>
      </c>
      <c r="H954">
        <v>4</v>
      </c>
      <c r="I954">
        <v>92</v>
      </c>
      <c r="J954">
        <v>101</v>
      </c>
      <c r="K954">
        <v>2</v>
      </c>
      <c r="L954">
        <v>123</v>
      </c>
      <c r="M954">
        <v>26</v>
      </c>
      <c r="N954">
        <v>143</v>
      </c>
      <c r="O954">
        <v>152</v>
      </c>
      <c r="P954">
        <v>2</v>
      </c>
      <c r="Q954">
        <v>174</v>
      </c>
      <c r="R954">
        <v>1</v>
      </c>
      <c r="S954">
        <v>192</v>
      </c>
      <c r="T954">
        <v>201</v>
      </c>
      <c r="U954">
        <v>2</v>
      </c>
      <c r="V954">
        <f t="shared" si="14"/>
        <v>1</v>
      </c>
    </row>
    <row r="955" spans="1:22">
      <c r="A955" s="1">
        <v>11</v>
      </c>
      <c r="B955">
        <v>12</v>
      </c>
      <c r="C955">
        <v>32</v>
      </c>
      <c r="D955">
        <v>40</v>
      </c>
      <c r="E955">
        <v>1893</v>
      </c>
      <c r="F955">
        <v>61</v>
      </c>
      <c r="G955">
        <v>73</v>
      </c>
      <c r="H955">
        <v>4</v>
      </c>
      <c r="I955">
        <v>92</v>
      </c>
      <c r="J955">
        <v>103</v>
      </c>
      <c r="K955">
        <v>4</v>
      </c>
      <c r="L955">
        <v>122</v>
      </c>
      <c r="M955">
        <v>29</v>
      </c>
      <c r="N955">
        <v>143</v>
      </c>
      <c r="O955">
        <v>152</v>
      </c>
      <c r="P955">
        <v>1</v>
      </c>
      <c r="Q955">
        <v>173</v>
      </c>
      <c r="R955">
        <v>1</v>
      </c>
      <c r="S955">
        <v>192</v>
      </c>
      <c r="T955">
        <v>201</v>
      </c>
      <c r="U955">
        <v>1</v>
      </c>
      <c r="V955">
        <f t="shared" si="14"/>
        <v>0</v>
      </c>
    </row>
    <row r="956" spans="1:22">
      <c r="A956" s="1">
        <v>11</v>
      </c>
      <c r="B956">
        <v>24</v>
      </c>
      <c r="C956">
        <v>34</v>
      </c>
      <c r="D956">
        <v>43</v>
      </c>
      <c r="E956">
        <v>1231</v>
      </c>
      <c r="F956">
        <v>64</v>
      </c>
      <c r="G956">
        <v>75</v>
      </c>
      <c r="H956">
        <v>4</v>
      </c>
      <c r="I956">
        <v>92</v>
      </c>
      <c r="J956">
        <v>101</v>
      </c>
      <c r="K956">
        <v>4</v>
      </c>
      <c r="L956">
        <v>122</v>
      </c>
      <c r="M956">
        <v>57</v>
      </c>
      <c r="N956">
        <v>143</v>
      </c>
      <c r="O956">
        <v>151</v>
      </c>
      <c r="P956">
        <v>2</v>
      </c>
      <c r="Q956">
        <v>174</v>
      </c>
      <c r="R956">
        <v>1</v>
      </c>
      <c r="S956">
        <v>192</v>
      </c>
      <c r="T956">
        <v>201</v>
      </c>
      <c r="U956">
        <v>1</v>
      </c>
      <c r="V956">
        <f t="shared" si="14"/>
        <v>0</v>
      </c>
    </row>
    <row r="957" spans="1:22">
      <c r="A957" s="1">
        <v>13</v>
      </c>
      <c r="B957">
        <v>30</v>
      </c>
      <c r="C957">
        <v>34</v>
      </c>
      <c r="D957">
        <v>43</v>
      </c>
      <c r="E957">
        <v>3656</v>
      </c>
      <c r="F957">
        <v>65</v>
      </c>
      <c r="G957">
        <v>75</v>
      </c>
      <c r="H957">
        <v>4</v>
      </c>
      <c r="I957">
        <v>93</v>
      </c>
      <c r="J957">
        <v>101</v>
      </c>
      <c r="K957">
        <v>4</v>
      </c>
      <c r="L957">
        <v>122</v>
      </c>
      <c r="M957">
        <v>49</v>
      </c>
      <c r="N957">
        <v>142</v>
      </c>
      <c r="O957">
        <v>152</v>
      </c>
      <c r="P957">
        <v>2</v>
      </c>
      <c r="Q957">
        <v>172</v>
      </c>
      <c r="R957">
        <v>1</v>
      </c>
      <c r="S957">
        <v>191</v>
      </c>
      <c r="T957">
        <v>201</v>
      </c>
      <c r="U957">
        <v>1</v>
      </c>
      <c r="V957">
        <f t="shared" si="14"/>
        <v>0</v>
      </c>
    </row>
    <row r="958" spans="1:22">
      <c r="A958" s="1">
        <v>12</v>
      </c>
      <c r="B958">
        <v>9</v>
      </c>
      <c r="C958">
        <v>34</v>
      </c>
      <c r="D958">
        <v>43</v>
      </c>
      <c r="E958">
        <v>1154</v>
      </c>
      <c r="F958">
        <v>61</v>
      </c>
      <c r="G958">
        <v>75</v>
      </c>
      <c r="H958">
        <v>2</v>
      </c>
      <c r="I958">
        <v>93</v>
      </c>
      <c r="J958">
        <v>101</v>
      </c>
      <c r="K958">
        <v>4</v>
      </c>
      <c r="L958">
        <v>121</v>
      </c>
      <c r="M958">
        <v>37</v>
      </c>
      <c r="N958">
        <v>143</v>
      </c>
      <c r="O958">
        <v>152</v>
      </c>
      <c r="P958">
        <v>3</v>
      </c>
      <c r="Q958">
        <v>172</v>
      </c>
      <c r="R958">
        <v>1</v>
      </c>
      <c r="S958">
        <v>191</v>
      </c>
      <c r="T958">
        <v>201</v>
      </c>
      <c r="U958">
        <v>1</v>
      </c>
      <c r="V958">
        <f t="shared" si="14"/>
        <v>0</v>
      </c>
    </row>
    <row r="959" spans="1:22">
      <c r="A959" s="1">
        <v>11</v>
      </c>
      <c r="B959">
        <v>28</v>
      </c>
      <c r="C959">
        <v>32</v>
      </c>
      <c r="D959">
        <v>40</v>
      </c>
      <c r="E959">
        <v>4006</v>
      </c>
      <c r="F959">
        <v>61</v>
      </c>
      <c r="G959">
        <v>73</v>
      </c>
      <c r="H959">
        <v>3</v>
      </c>
      <c r="I959">
        <v>93</v>
      </c>
      <c r="J959">
        <v>101</v>
      </c>
      <c r="K959">
        <v>2</v>
      </c>
      <c r="L959">
        <v>123</v>
      </c>
      <c r="M959">
        <v>45</v>
      </c>
      <c r="N959">
        <v>143</v>
      </c>
      <c r="O959">
        <v>152</v>
      </c>
      <c r="P959">
        <v>1</v>
      </c>
      <c r="Q959">
        <v>172</v>
      </c>
      <c r="R959">
        <v>1</v>
      </c>
      <c r="S959">
        <v>191</v>
      </c>
      <c r="T959">
        <v>201</v>
      </c>
      <c r="U959">
        <v>2</v>
      </c>
      <c r="V959">
        <f t="shared" si="14"/>
        <v>1</v>
      </c>
    </row>
    <row r="960" spans="1:22">
      <c r="A960" s="1">
        <v>12</v>
      </c>
      <c r="B960">
        <v>24</v>
      </c>
      <c r="C960">
        <v>32</v>
      </c>
      <c r="D960">
        <v>42</v>
      </c>
      <c r="E960">
        <v>3069</v>
      </c>
      <c r="F960">
        <v>62</v>
      </c>
      <c r="G960">
        <v>75</v>
      </c>
      <c r="H960">
        <v>4</v>
      </c>
      <c r="I960">
        <v>93</v>
      </c>
      <c r="J960">
        <v>101</v>
      </c>
      <c r="K960">
        <v>4</v>
      </c>
      <c r="L960">
        <v>124</v>
      </c>
      <c r="M960">
        <v>30</v>
      </c>
      <c r="N960">
        <v>143</v>
      </c>
      <c r="O960">
        <v>153</v>
      </c>
      <c r="P960">
        <v>1</v>
      </c>
      <c r="Q960">
        <v>173</v>
      </c>
      <c r="R960">
        <v>1</v>
      </c>
      <c r="S960">
        <v>191</v>
      </c>
      <c r="T960">
        <v>201</v>
      </c>
      <c r="U960">
        <v>1</v>
      </c>
      <c r="V960">
        <f t="shared" si="14"/>
        <v>0</v>
      </c>
    </row>
    <row r="961" spans="1:22">
      <c r="A961" s="1">
        <v>14</v>
      </c>
      <c r="B961">
        <v>6</v>
      </c>
      <c r="C961">
        <v>34</v>
      </c>
      <c r="D961">
        <v>43</v>
      </c>
      <c r="E961">
        <v>1740</v>
      </c>
      <c r="F961">
        <v>61</v>
      </c>
      <c r="G961">
        <v>75</v>
      </c>
      <c r="H961">
        <v>2</v>
      </c>
      <c r="I961">
        <v>94</v>
      </c>
      <c r="J961">
        <v>101</v>
      </c>
      <c r="K961">
        <v>2</v>
      </c>
      <c r="L961">
        <v>121</v>
      </c>
      <c r="M961">
        <v>30</v>
      </c>
      <c r="N961">
        <v>143</v>
      </c>
      <c r="O961">
        <v>151</v>
      </c>
      <c r="P961">
        <v>2</v>
      </c>
      <c r="Q961">
        <v>173</v>
      </c>
      <c r="R961">
        <v>1</v>
      </c>
      <c r="S961">
        <v>191</v>
      </c>
      <c r="T961">
        <v>201</v>
      </c>
      <c r="U961">
        <v>1</v>
      </c>
      <c r="V961">
        <f t="shared" si="14"/>
        <v>0</v>
      </c>
    </row>
    <row r="962" spans="1:22">
      <c r="A962" s="1">
        <v>12</v>
      </c>
      <c r="B962">
        <v>21</v>
      </c>
      <c r="C962">
        <v>33</v>
      </c>
      <c r="D962">
        <v>40</v>
      </c>
      <c r="E962">
        <v>2353</v>
      </c>
      <c r="F962">
        <v>61</v>
      </c>
      <c r="G962">
        <v>73</v>
      </c>
      <c r="H962">
        <v>1</v>
      </c>
      <c r="I962">
        <v>91</v>
      </c>
      <c r="J962">
        <v>101</v>
      </c>
      <c r="K962">
        <v>4</v>
      </c>
      <c r="L962">
        <v>122</v>
      </c>
      <c r="M962">
        <v>47</v>
      </c>
      <c r="N962">
        <v>143</v>
      </c>
      <c r="O962">
        <v>152</v>
      </c>
      <c r="P962">
        <v>2</v>
      </c>
      <c r="Q962">
        <v>173</v>
      </c>
      <c r="R962">
        <v>1</v>
      </c>
      <c r="S962">
        <v>191</v>
      </c>
      <c r="T962">
        <v>201</v>
      </c>
      <c r="U962">
        <v>1</v>
      </c>
      <c r="V962">
        <f t="shared" ref="V962:V1000" si="15">U962-1</f>
        <v>0</v>
      </c>
    </row>
    <row r="963" spans="1:22">
      <c r="A963" s="1">
        <v>14</v>
      </c>
      <c r="B963">
        <v>15</v>
      </c>
      <c r="C963">
        <v>32</v>
      </c>
      <c r="D963">
        <v>40</v>
      </c>
      <c r="E963">
        <v>3556</v>
      </c>
      <c r="F963">
        <v>65</v>
      </c>
      <c r="G963">
        <v>73</v>
      </c>
      <c r="H963">
        <v>3</v>
      </c>
      <c r="I963">
        <v>93</v>
      </c>
      <c r="J963">
        <v>101</v>
      </c>
      <c r="K963">
        <v>2</v>
      </c>
      <c r="L963">
        <v>124</v>
      </c>
      <c r="M963">
        <v>29</v>
      </c>
      <c r="N963">
        <v>143</v>
      </c>
      <c r="O963">
        <v>152</v>
      </c>
      <c r="P963">
        <v>1</v>
      </c>
      <c r="Q963">
        <v>173</v>
      </c>
      <c r="R963">
        <v>1</v>
      </c>
      <c r="S963">
        <v>191</v>
      </c>
      <c r="T963">
        <v>201</v>
      </c>
      <c r="U963">
        <v>1</v>
      </c>
      <c r="V963">
        <f t="shared" si="15"/>
        <v>0</v>
      </c>
    </row>
    <row r="964" spans="1:22">
      <c r="A964" s="1">
        <v>14</v>
      </c>
      <c r="B964">
        <v>24</v>
      </c>
      <c r="C964">
        <v>32</v>
      </c>
      <c r="D964">
        <v>43</v>
      </c>
      <c r="E964">
        <v>2397</v>
      </c>
      <c r="F964">
        <v>63</v>
      </c>
      <c r="G964">
        <v>75</v>
      </c>
      <c r="H964">
        <v>3</v>
      </c>
      <c r="I964">
        <v>93</v>
      </c>
      <c r="J964">
        <v>101</v>
      </c>
      <c r="K964">
        <v>2</v>
      </c>
      <c r="L964">
        <v>123</v>
      </c>
      <c r="M964">
        <v>35</v>
      </c>
      <c r="N964">
        <v>141</v>
      </c>
      <c r="O964">
        <v>152</v>
      </c>
      <c r="P964">
        <v>2</v>
      </c>
      <c r="Q964">
        <v>173</v>
      </c>
      <c r="R964">
        <v>1</v>
      </c>
      <c r="S964">
        <v>192</v>
      </c>
      <c r="T964">
        <v>201</v>
      </c>
      <c r="U964">
        <v>2</v>
      </c>
      <c r="V964">
        <f t="shared" si="15"/>
        <v>1</v>
      </c>
    </row>
    <row r="965" spans="1:22">
      <c r="A965" s="1">
        <v>12</v>
      </c>
      <c r="B965">
        <v>6</v>
      </c>
      <c r="C965">
        <v>32</v>
      </c>
      <c r="D965">
        <v>45</v>
      </c>
      <c r="E965">
        <v>454</v>
      </c>
      <c r="F965">
        <v>61</v>
      </c>
      <c r="G965">
        <v>72</v>
      </c>
      <c r="H965">
        <v>3</v>
      </c>
      <c r="I965">
        <v>94</v>
      </c>
      <c r="J965">
        <v>101</v>
      </c>
      <c r="K965">
        <v>1</v>
      </c>
      <c r="L965">
        <v>122</v>
      </c>
      <c r="M965">
        <v>22</v>
      </c>
      <c r="N965">
        <v>143</v>
      </c>
      <c r="O965">
        <v>152</v>
      </c>
      <c r="P965">
        <v>1</v>
      </c>
      <c r="Q965">
        <v>172</v>
      </c>
      <c r="R965">
        <v>1</v>
      </c>
      <c r="S965">
        <v>191</v>
      </c>
      <c r="T965">
        <v>201</v>
      </c>
      <c r="U965">
        <v>1</v>
      </c>
      <c r="V965">
        <f t="shared" si="15"/>
        <v>0</v>
      </c>
    </row>
    <row r="966" spans="1:22">
      <c r="A966" s="1">
        <v>12</v>
      </c>
      <c r="B966">
        <v>30</v>
      </c>
      <c r="C966">
        <v>32</v>
      </c>
      <c r="D966">
        <v>43</v>
      </c>
      <c r="E966">
        <v>1715</v>
      </c>
      <c r="F966">
        <v>65</v>
      </c>
      <c r="G966">
        <v>73</v>
      </c>
      <c r="H966">
        <v>4</v>
      </c>
      <c r="I966">
        <v>92</v>
      </c>
      <c r="J966">
        <v>101</v>
      </c>
      <c r="K966">
        <v>1</v>
      </c>
      <c r="L966">
        <v>123</v>
      </c>
      <c r="M966">
        <v>26</v>
      </c>
      <c r="N966">
        <v>143</v>
      </c>
      <c r="O966">
        <v>152</v>
      </c>
      <c r="P966">
        <v>1</v>
      </c>
      <c r="Q966">
        <v>173</v>
      </c>
      <c r="R966">
        <v>1</v>
      </c>
      <c r="S966">
        <v>191</v>
      </c>
      <c r="T966">
        <v>201</v>
      </c>
      <c r="U966">
        <v>1</v>
      </c>
      <c r="V966">
        <f t="shared" si="15"/>
        <v>0</v>
      </c>
    </row>
    <row r="967" spans="1:22">
      <c r="A967" s="1">
        <v>12</v>
      </c>
      <c r="B967">
        <v>27</v>
      </c>
      <c r="C967">
        <v>34</v>
      </c>
      <c r="D967">
        <v>43</v>
      </c>
      <c r="E967">
        <v>2520</v>
      </c>
      <c r="F967">
        <v>63</v>
      </c>
      <c r="G967">
        <v>73</v>
      </c>
      <c r="H967">
        <v>4</v>
      </c>
      <c r="I967">
        <v>93</v>
      </c>
      <c r="J967">
        <v>101</v>
      </c>
      <c r="K967">
        <v>2</v>
      </c>
      <c r="L967">
        <v>122</v>
      </c>
      <c r="M967">
        <v>23</v>
      </c>
      <c r="N967">
        <v>143</v>
      </c>
      <c r="O967">
        <v>152</v>
      </c>
      <c r="P967">
        <v>2</v>
      </c>
      <c r="Q967">
        <v>172</v>
      </c>
      <c r="R967">
        <v>1</v>
      </c>
      <c r="S967">
        <v>191</v>
      </c>
      <c r="T967">
        <v>201</v>
      </c>
      <c r="U967">
        <v>2</v>
      </c>
      <c r="V967">
        <f t="shared" si="15"/>
        <v>1</v>
      </c>
    </row>
    <row r="968" spans="1:22">
      <c r="A968" s="1">
        <v>14</v>
      </c>
      <c r="B968">
        <v>15</v>
      </c>
      <c r="C968">
        <v>32</v>
      </c>
      <c r="D968">
        <v>43</v>
      </c>
      <c r="E968">
        <v>3568</v>
      </c>
      <c r="F968">
        <v>61</v>
      </c>
      <c r="G968">
        <v>75</v>
      </c>
      <c r="H968">
        <v>4</v>
      </c>
      <c r="I968">
        <v>92</v>
      </c>
      <c r="J968">
        <v>101</v>
      </c>
      <c r="K968">
        <v>2</v>
      </c>
      <c r="L968">
        <v>123</v>
      </c>
      <c r="M968">
        <v>54</v>
      </c>
      <c r="N968">
        <v>141</v>
      </c>
      <c r="O968">
        <v>151</v>
      </c>
      <c r="P968">
        <v>1</v>
      </c>
      <c r="Q968">
        <v>174</v>
      </c>
      <c r="R968">
        <v>1</v>
      </c>
      <c r="S968">
        <v>192</v>
      </c>
      <c r="T968">
        <v>201</v>
      </c>
      <c r="U968">
        <v>1</v>
      </c>
      <c r="V968">
        <f t="shared" si="15"/>
        <v>0</v>
      </c>
    </row>
    <row r="969" spans="1:22">
      <c r="A969" s="1">
        <v>14</v>
      </c>
      <c r="B969">
        <v>42</v>
      </c>
      <c r="C969">
        <v>32</v>
      </c>
      <c r="D969">
        <v>43</v>
      </c>
      <c r="E969">
        <v>7166</v>
      </c>
      <c r="F969">
        <v>65</v>
      </c>
      <c r="G969">
        <v>74</v>
      </c>
      <c r="H969">
        <v>2</v>
      </c>
      <c r="I969">
        <v>94</v>
      </c>
      <c r="J969">
        <v>101</v>
      </c>
      <c r="K969">
        <v>4</v>
      </c>
      <c r="L969">
        <v>122</v>
      </c>
      <c r="M969">
        <v>29</v>
      </c>
      <c r="N969">
        <v>143</v>
      </c>
      <c r="O969">
        <v>151</v>
      </c>
      <c r="P969">
        <v>1</v>
      </c>
      <c r="Q969">
        <v>173</v>
      </c>
      <c r="R969">
        <v>1</v>
      </c>
      <c r="S969">
        <v>192</v>
      </c>
      <c r="T969">
        <v>201</v>
      </c>
      <c r="U969">
        <v>1</v>
      </c>
      <c r="V969">
        <f t="shared" si="15"/>
        <v>0</v>
      </c>
    </row>
    <row r="970" spans="1:22">
      <c r="A970" s="1">
        <v>11</v>
      </c>
      <c r="B970">
        <v>11</v>
      </c>
      <c r="C970">
        <v>34</v>
      </c>
      <c r="D970">
        <v>40</v>
      </c>
      <c r="E970">
        <v>3939</v>
      </c>
      <c r="F970">
        <v>61</v>
      </c>
      <c r="G970">
        <v>73</v>
      </c>
      <c r="H970">
        <v>1</v>
      </c>
      <c r="I970">
        <v>93</v>
      </c>
      <c r="J970">
        <v>101</v>
      </c>
      <c r="K970">
        <v>2</v>
      </c>
      <c r="L970">
        <v>121</v>
      </c>
      <c r="M970">
        <v>40</v>
      </c>
      <c r="N970">
        <v>143</v>
      </c>
      <c r="O970">
        <v>152</v>
      </c>
      <c r="P970">
        <v>2</v>
      </c>
      <c r="Q970">
        <v>172</v>
      </c>
      <c r="R970">
        <v>2</v>
      </c>
      <c r="S970">
        <v>191</v>
      </c>
      <c r="T970">
        <v>201</v>
      </c>
      <c r="U970">
        <v>1</v>
      </c>
      <c r="V970">
        <f t="shared" si="15"/>
        <v>0</v>
      </c>
    </row>
    <row r="971" spans="1:22">
      <c r="A971" s="1">
        <v>12</v>
      </c>
      <c r="B971">
        <v>15</v>
      </c>
      <c r="C971">
        <v>32</v>
      </c>
      <c r="D971">
        <v>45</v>
      </c>
      <c r="E971">
        <v>1514</v>
      </c>
      <c r="F971">
        <v>62</v>
      </c>
      <c r="G971">
        <v>73</v>
      </c>
      <c r="H971">
        <v>4</v>
      </c>
      <c r="I971">
        <v>93</v>
      </c>
      <c r="J971">
        <v>103</v>
      </c>
      <c r="K971">
        <v>2</v>
      </c>
      <c r="L971">
        <v>121</v>
      </c>
      <c r="M971">
        <v>22</v>
      </c>
      <c r="N971">
        <v>143</v>
      </c>
      <c r="O971">
        <v>152</v>
      </c>
      <c r="P971">
        <v>1</v>
      </c>
      <c r="Q971">
        <v>173</v>
      </c>
      <c r="R971">
        <v>1</v>
      </c>
      <c r="S971">
        <v>191</v>
      </c>
      <c r="T971">
        <v>201</v>
      </c>
      <c r="U971">
        <v>1</v>
      </c>
      <c r="V971">
        <f t="shared" si="15"/>
        <v>0</v>
      </c>
    </row>
    <row r="972" spans="1:22">
      <c r="A972" s="1">
        <v>14</v>
      </c>
      <c r="B972">
        <v>24</v>
      </c>
      <c r="C972">
        <v>32</v>
      </c>
      <c r="D972">
        <v>40</v>
      </c>
      <c r="E972">
        <v>7393</v>
      </c>
      <c r="F972">
        <v>61</v>
      </c>
      <c r="G972">
        <v>73</v>
      </c>
      <c r="H972">
        <v>1</v>
      </c>
      <c r="I972">
        <v>93</v>
      </c>
      <c r="J972">
        <v>101</v>
      </c>
      <c r="K972">
        <v>4</v>
      </c>
      <c r="L972">
        <v>122</v>
      </c>
      <c r="M972">
        <v>43</v>
      </c>
      <c r="N972">
        <v>143</v>
      </c>
      <c r="O972">
        <v>152</v>
      </c>
      <c r="P972">
        <v>1</v>
      </c>
      <c r="Q972">
        <v>172</v>
      </c>
      <c r="R972">
        <v>2</v>
      </c>
      <c r="S972">
        <v>191</v>
      </c>
      <c r="T972">
        <v>201</v>
      </c>
      <c r="U972">
        <v>1</v>
      </c>
      <c r="V972">
        <f t="shared" si="15"/>
        <v>0</v>
      </c>
    </row>
    <row r="973" spans="1:22">
      <c r="A973" s="1">
        <v>11</v>
      </c>
      <c r="B973">
        <v>24</v>
      </c>
      <c r="C973">
        <v>31</v>
      </c>
      <c r="D973">
        <v>40</v>
      </c>
      <c r="E973">
        <v>1193</v>
      </c>
      <c r="F973">
        <v>61</v>
      </c>
      <c r="G973">
        <v>71</v>
      </c>
      <c r="H973">
        <v>1</v>
      </c>
      <c r="I973">
        <v>92</v>
      </c>
      <c r="J973">
        <v>102</v>
      </c>
      <c r="K973">
        <v>4</v>
      </c>
      <c r="L973">
        <v>124</v>
      </c>
      <c r="M973">
        <v>29</v>
      </c>
      <c r="N973">
        <v>143</v>
      </c>
      <c r="O973">
        <v>151</v>
      </c>
      <c r="P973">
        <v>2</v>
      </c>
      <c r="Q973">
        <v>171</v>
      </c>
      <c r="R973">
        <v>1</v>
      </c>
      <c r="S973">
        <v>191</v>
      </c>
      <c r="T973">
        <v>201</v>
      </c>
      <c r="U973">
        <v>2</v>
      </c>
      <c r="V973">
        <f t="shared" si="15"/>
        <v>1</v>
      </c>
    </row>
    <row r="974" spans="1:22">
      <c r="A974" s="1">
        <v>11</v>
      </c>
      <c r="B974">
        <v>60</v>
      </c>
      <c r="C974">
        <v>32</v>
      </c>
      <c r="D974">
        <v>49</v>
      </c>
      <c r="E974">
        <v>7297</v>
      </c>
      <c r="F974">
        <v>61</v>
      </c>
      <c r="G974">
        <v>75</v>
      </c>
      <c r="H974">
        <v>4</v>
      </c>
      <c r="I974">
        <v>93</v>
      </c>
      <c r="J974">
        <v>102</v>
      </c>
      <c r="K974">
        <v>4</v>
      </c>
      <c r="L974">
        <v>124</v>
      </c>
      <c r="M974">
        <v>36</v>
      </c>
      <c r="N974">
        <v>143</v>
      </c>
      <c r="O974">
        <v>151</v>
      </c>
      <c r="P974">
        <v>1</v>
      </c>
      <c r="Q974">
        <v>173</v>
      </c>
      <c r="R974">
        <v>1</v>
      </c>
      <c r="S974">
        <v>191</v>
      </c>
      <c r="T974">
        <v>201</v>
      </c>
      <c r="U974">
        <v>2</v>
      </c>
      <c r="V974">
        <f t="shared" si="15"/>
        <v>1</v>
      </c>
    </row>
    <row r="975" spans="1:22">
      <c r="A975" s="1">
        <v>14</v>
      </c>
      <c r="B975">
        <v>30</v>
      </c>
      <c r="C975">
        <v>34</v>
      </c>
      <c r="D975">
        <v>43</v>
      </c>
      <c r="E975">
        <v>2831</v>
      </c>
      <c r="F975">
        <v>61</v>
      </c>
      <c r="G975">
        <v>73</v>
      </c>
      <c r="H975">
        <v>4</v>
      </c>
      <c r="I975">
        <v>92</v>
      </c>
      <c r="J975">
        <v>101</v>
      </c>
      <c r="K975">
        <v>2</v>
      </c>
      <c r="L975">
        <v>123</v>
      </c>
      <c r="M975">
        <v>33</v>
      </c>
      <c r="N975">
        <v>143</v>
      </c>
      <c r="O975">
        <v>152</v>
      </c>
      <c r="P975">
        <v>1</v>
      </c>
      <c r="Q975">
        <v>173</v>
      </c>
      <c r="R975">
        <v>1</v>
      </c>
      <c r="S975">
        <v>192</v>
      </c>
      <c r="T975">
        <v>201</v>
      </c>
      <c r="U975">
        <v>1</v>
      </c>
      <c r="V975">
        <f t="shared" si="15"/>
        <v>0</v>
      </c>
    </row>
    <row r="976" spans="1:22">
      <c r="A976" s="1">
        <v>13</v>
      </c>
      <c r="B976">
        <v>24</v>
      </c>
      <c r="C976">
        <v>32</v>
      </c>
      <c r="D976">
        <v>43</v>
      </c>
      <c r="E976">
        <v>1258</v>
      </c>
      <c r="F976">
        <v>63</v>
      </c>
      <c r="G976">
        <v>73</v>
      </c>
      <c r="H976">
        <v>3</v>
      </c>
      <c r="I976">
        <v>92</v>
      </c>
      <c r="J976">
        <v>101</v>
      </c>
      <c r="K976">
        <v>3</v>
      </c>
      <c r="L976">
        <v>123</v>
      </c>
      <c r="M976">
        <v>57</v>
      </c>
      <c r="N976">
        <v>143</v>
      </c>
      <c r="O976">
        <v>152</v>
      </c>
      <c r="P976">
        <v>1</v>
      </c>
      <c r="Q976">
        <v>172</v>
      </c>
      <c r="R976">
        <v>1</v>
      </c>
      <c r="S976">
        <v>191</v>
      </c>
      <c r="T976">
        <v>201</v>
      </c>
      <c r="U976">
        <v>1</v>
      </c>
      <c r="V976">
        <f t="shared" si="15"/>
        <v>0</v>
      </c>
    </row>
    <row r="977" spans="1:22">
      <c r="A977" s="1">
        <v>12</v>
      </c>
      <c r="B977">
        <v>6</v>
      </c>
      <c r="C977">
        <v>32</v>
      </c>
      <c r="D977">
        <v>43</v>
      </c>
      <c r="E977">
        <v>753</v>
      </c>
      <c r="F977">
        <v>61</v>
      </c>
      <c r="G977">
        <v>73</v>
      </c>
      <c r="H977">
        <v>2</v>
      </c>
      <c r="I977">
        <v>92</v>
      </c>
      <c r="J977">
        <v>103</v>
      </c>
      <c r="K977">
        <v>3</v>
      </c>
      <c r="L977">
        <v>121</v>
      </c>
      <c r="M977">
        <v>64</v>
      </c>
      <c r="N977">
        <v>143</v>
      </c>
      <c r="O977">
        <v>152</v>
      </c>
      <c r="P977">
        <v>1</v>
      </c>
      <c r="Q977">
        <v>173</v>
      </c>
      <c r="R977">
        <v>1</v>
      </c>
      <c r="S977">
        <v>191</v>
      </c>
      <c r="T977">
        <v>201</v>
      </c>
      <c r="U977">
        <v>1</v>
      </c>
      <c r="V977">
        <f t="shared" si="15"/>
        <v>0</v>
      </c>
    </row>
    <row r="978" spans="1:22">
      <c r="A978" s="1">
        <v>12</v>
      </c>
      <c r="B978">
        <v>18</v>
      </c>
      <c r="C978">
        <v>33</v>
      </c>
      <c r="D978">
        <v>49</v>
      </c>
      <c r="E978">
        <v>2427</v>
      </c>
      <c r="F978">
        <v>65</v>
      </c>
      <c r="G978">
        <v>75</v>
      </c>
      <c r="H978">
        <v>4</v>
      </c>
      <c r="I978">
        <v>93</v>
      </c>
      <c r="J978">
        <v>101</v>
      </c>
      <c r="K978">
        <v>2</v>
      </c>
      <c r="L978">
        <v>122</v>
      </c>
      <c r="M978">
        <v>42</v>
      </c>
      <c r="N978">
        <v>143</v>
      </c>
      <c r="O978">
        <v>152</v>
      </c>
      <c r="P978">
        <v>2</v>
      </c>
      <c r="Q978">
        <v>173</v>
      </c>
      <c r="R978">
        <v>1</v>
      </c>
      <c r="S978">
        <v>191</v>
      </c>
      <c r="T978">
        <v>201</v>
      </c>
      <c r="U978">
        <v>1</v>
      </c>
      <c r="V978">
        <f t="shared" si="15"/>
        <v>0</v>
      </c>
    </row>
    <row r="979" spans="1:22">
      <c r="A979" s="1">
        <v>14</v>
      </c>
      <c r="B979">
        <v>24</v>
      </c>
      <c r="C979">
        <v>33</v>
      </c>
      <c r="D979">
        <v>40</v>
      </c>
      <c r="E979">
        <v>2538</v>
      </c>
      <c r="F979">
        <v>61</v>
      </c>
      <c r="G979">
        <v>75</v>
      </c>
      <c r="H979">
        <v>4</v>
      </c>
      <c r="I979">
        <v>93</v>
      </c>
      <c r="J979">
        <v>101</v>
      </c>
      <c r="K979">
        <v>4</v>
      </c>
      <c r="L979">
        <v>123</v>
      </c>
      <c r="M979">
        <v>47</v>
      </c>
      <c r="N979">
        <v>143</v>
      </c>
      <c r="O979">
        <v>152</v>
      </c>
      <c r="P979">
        <v>2</v>
      </c>
      <c r="Q979">
        <v>172</v>
      </c>
      <c r="R979">
        <v>2</v>
      </c>
      <c r="S979">
        <v>191</v>
      </c>
      <c r="T979">
        <v>201</v>
      </c>
      <c r="U979">
        <v>2</v>
      </c>
      <c r="V979">
        <f t="shared" si="15"/>
        <v>1</v>
      </c>
    </row>
    <row r="980" spans="1:22">
      <c r="A980" s="1">
        <v>12</v>
      </c>
      <c r="B980">
        <v>15</v>
      </c>
      <c r="C980">
        <v>31</v>
      </c>
      <c r="D980">
        <v>40</v>
      </c>
      <c r="E980">
        <v>1264</v>
      </c>
      <c r="F980">
        <v>62</v>
      </c>
      <c r="G980">
        <v>73</v>
      </c>
      <c r="H980">
        <v>2</v>
      </c>
      <c r="I980">
        <v>94</v>
      </c>
      <c r="J980">
        <v>101</v>
      </c>
      <c r="K980">
        <v>2</v>
      </c>
      <c r="L980">
        <v>122</v>
      </c>
      <c r="M980">
        <v>25</v>
      </c>
      <c r="N980">
        <v>143</v>
      </c>
      <c r="O980">
        <v>151</v>
      </c>
      <c r="P980">
        <v>1</v>
      </c>
      <c r="Q980">
        <v>173</v>
      </c>
      <c r="R980">
        <v>1</v>
      </c>
      <c r="S980">
        <v>191</v>
      </c>
      <c r="T980">
        <v>201</v>
      </c>
      <c r="U980">
        <v>2</v>
      </c>
      <c r="V980">
        <f t="shared" si="15"/>
        <v>1</v>
      </c>
    </row>
    <row r="981" spans="1:22">
      <c r="A981" s="1">
        <v>12</v>
      </c>
      <c r="B981">
        <v>30</v>
      </c>
      <c r="C981">
        <v>34</v>
      </c>
      <c r="D981">
        <v>42</v>
      </c>
      <c r="E981">
        <v>8386</v>
      </c>
      <c r="F981">
        <v>61</v>
      </c>
      <c r="G981">
        <v>74</v>
      </c>
      <c r="H981">
        <v>2</v>
      </c>
      <c r="I981">
        <v>93</v>
      </c>
      <c r="J981">
        <v>101</v>
      </c>
      <c r="K981">
        <v>2</v>
      </c>
      <c r="L981">
        <v>122</v>
      </c>
      <c r="M981">
        <v>49</v>
      </c>
      <c r="N981">
        <v>143</v>
      </c>
      <c r="O981">
        <v>152</v>
      </c>
      <c r="P981">
        <v>1</v>
      </c>
      <c r="Q981">
        <v>173</v>
      </c>
      <c r="R981">
        <v>1</v>
      </c>
      <c r="S981">
        <v>191</v>
      </c>
      <c r="T981">
        <v>201</v>
      </c>
      <c r="U981">
        <v>2</v>
      </c>
      <c r="V981">
        <f t="shared" si="15"/>
        <v>1</v>
      </c>
    </row>
    <row r="982" spans="1:22">
      <c r="A982" s="1">
        <v>14</v>
      </c>
      <c r="B982">
        <v>48</v>
      </c>
      <c r="C982">
        <v>32</v>
      </c>
      <c r="D982">
        <v>49</v>
      </c>
      <c r="E982">
        <v>4844</v>
      </c>
      <c r="F982">
        <v>61</v>
      </c>
      <c r="G982">
        <v>71</v>
      </c>
      <c r="H982">
        <v>3</v>
      </c>
      <c r="I982">
        <v>93</v>
      </c>
      <c r="J982">
        <v>101</v>
      </c>
      <c r="K982">
        <v>2</v>
      </c>
      <c r="L982">
        <v>123</v>
      </c>
      <c r="M982">
        <v>33</v>
      </c>
      <c r="N982">
        <v>141</v>
      </c>
      <c r="O982">
        <v>151</v>
      </c>
      <c r="P982">
        <v>1</v>
      </c>
      <c r="Q982">
        <v>174</v>
      </c>
      <c r="R982">
        <v>1</v>
      </c>
      <c r="S982">
        <v>192</v>
      </c>
      <c r="T982">
        <v>201</v>
      </c>
      <c r="U982">
        <v>2</v>
      </c>
      <c r="V982">
        <f t="shared" si="15"/>
        <v>1</v>
      </c>
    </row>
    <row r="983" spans="1:22">
      <c r="A983" s="1">
        <v>13</v>
      </c>
      <c r="B983">
        <v>21</v>
      </c>
      <c r="C983">
        <v>32</v>
      </c>
      <c r="D983">
        <v>40</v>
      </c>
      <c r="E983">
        <v>2923</v>
      </c>
      <c r="F983">
        <v>62</v>
      </c>
      <c r="G983">
        <v>73</v>
      </c>
      <c r="H983">
        <v>1</v>
      </c>
      <c r="I983">
        <v>92</v>
      </c>
      <c r="J983">
        <v>101</v>
      </c>
      <c r="K983">
        <v>1</v>
      </c>
      <c r="L983">
        <v>123</v>
      </c>
      <c r="M983">
        <v>28</v>
      </c>
      <c r="N983">
        <v>141</v>
      </c>
      <c r="O983">
        <v>152</v>
      </c>
      <c r="P983">
        <v>1</v>
      </c>
      <c r="Q983">
        <v>174</v>
      </c>
      <c r="R983">
        <v>1</v>
      </c>
      <c r="S983">
        <v>192</v>
      </c>
      <c r="T983">
        <v>201</v>
      </c>
      <c r="U983">
        <v>1</v>
      </c>
      <c r="V983">
        <f t="shared" si="15"/>
        <v>0</v>
      </c>
    </row>
    <row r="984" spans="1:22">
      <c r="A984" s="1">
        <v>11</v>
      </c>
      <c r="B984">
        <v>36</v>
      </c>
      <c r="C984">
        <v>32</v>
      </c>
      <c r="D984">
        <v>41</v>
      </c>
      <c r="E984">
        <v>8229</v>
      </c>
      <c r="F984">
        <v>61</v>
      </c>
      <c r="G984">
        <v>73</v>
      </c>
      <c r="H984">
        <v>2</v>
      </c>
      <c r="I984">
        <v>93</v>
      </c>
      <c r="J984">
        <v>101</v>
      </c>
      <c r="K984">
        <v>2</v>
      </c>
      <c r="L984">
        <v>122</v>
      </c>
      <c r="M984">
        <v>26</v>
      </c>
      <c r="N984">
        <v>143</v>
      </c>
      <c r="O984">
        <v>152</v>
      </c>
      <c r="P984">
        <v>1</v>
      </c>
      <c r="Q984">
        <v>173</v>
      </c>
      <c r="R984">
        <v>2</v>
      </c>
      <c r="S984">
        <v>191</v>
      </c>
      <c r="T984">
        <v>201</v>
      </c>
      <c r="U984">
        <v>2</v>
      </c>
      <c r="V984">
        <f t="shared" si="15"/>
        <v>1</v>
      </c>
    </row>
    <row r="985" spans="1:22">
      <c r="A985" s="1">
        <v>14</v>
      </c>
      <c r="B985">
        <v>24</v>
      </c>
      <c r="C985">
        <v>34</v>
      </c>
      <c r="D985">
        <v>42</v>
      </c>
      <c r="E985">
        <v>2028</v>
      </c>
      <c r="F985">
        <v>61</v>
      </c>
      <c r="G985">
        <v>74</v>
      </c>
      <c r="H985">
        <v>2</v>
      </c>
      <c r="I985">
        <v>93</v>
      </c>
      <c r="J985">
        <v>101</v>
      </c>
      <c r="K985">
        <v>2</v>
      </c>
      <c r="L985">
        <v>122</v>
      </c>
      <c r="M985">
        <v>30</v>
      </c>
      <c r="N985">
        <v>143</v>
      </c>
      <c r="O985">
        <v>152</v>
      </c>
      <c r="P985">
        <v>2</v>
      </c>
      <c r="Q985">
        <v>172</v>
      </c>
      <c r="R985">
        <v>1</v>
      </c>
      <c r="S985">
        <v>191</v>
      </c>
      <c r="T985">
        <v>201</v>
      </c>
      <c r="U985">
        <v>1</v>
      </c>
      <c r="V985">
        <f t="shared" si="15"/>
        <v>0</v>
      </c>
    </row>
    <row r="986" spans="1:22">
      <c r="A986" s="1">
        <v>11</v>
      </c>
      <c r="B986">
        <v>15</v>
      </c>
      <c r="C986">
        <v>34</v>
      </c>
      <c r="D986">
        <v>42</v>
      </c>
      <c r="E986">
        <v>1433</v>
      </c>
      <c r="F986">
        <v>61</v>
      </c>
      <c r="G986">
        <v>73</v>
      </c>
      <c r="H986">
        <v>4</v>
      </c>
      <c r="I986">
        <v>92</v>
      </c>
      <c r="J986">
        <v>101</v>
      </c>
      <c r="K986">
        <v>3</v>
      </c>
      <c r="L986">
        <v>122</v>
      </c>
      <c r="M986">
        <v>25</v>
      </c>
      <c r="N986">
        <v>143</v>
      </c>
      <c r="O986">
        <v>151</v>
      </c>
      <c r="P986">
        <v>2</v>
      </c>
      <c r="Q986">
        <v>173</v>
      </c>
      <c r="R986">
        <v>1</v>
      </c>
      <c r="S986">
        <v>191</v>
      </c>
      <c r="T986">
        <v>201</v>
      </c>
      <c r="U986">
        <v>1</v>
      </c>
      <c r="V986">
        <f t="shared" si="15"/>
        <v>0</v>
      </c>
    </row>
    <row r="987" spans="1:22">
      <c r="A987" s="1">
        <v>13</v>
      </c>
      <c r="B987">
        <v>42</v>
      </c>
      <c r="C987">
        <v>30</v>
      </c>
      <c r="D987">
        <v>49</v>
      </c>
      <c r="E987">
        <v>6289</v>
      </c>
      <c r="F987">
        <v>61</v>
      </c>
      <c r="G987">
        <v>72</v>
      </c>
      <c r="H987">
        <v>2</v>
      </c>
      <c r="I987">
        <v>91</v>
      </c>
      <c r="J987">
        <v>101</v>
      </c>
      <c r="K987">
        <v>1</v>
      </c>
      <c r="L987">
        <v>122</v>
      </c>
      <c r="M987">
        <v>33</v>
      </c>
      <c r="N987">
        <v>143</v>
      </c>
      <c r="O987">
        <v>152</v>
      </c>
      <c r="P987">
        <v>2</v>
      </c>
      <c r="Q987">
        <v>173</v>
      </c>
      <c r="R987">
        <v>1</v>
      </c>
      <c r="S987">
        <v>191</v>
      </c>
      <c r="T987">
        <v>201</v>
      </c>
      <c r="U987">
        <v>1</v>
      </c>
      <c r="V987">
        <f t="shared" si="15"/>
        <v>0</v>
      </c>
    </row>
    <row r="988" spans="1:22">
      <c r="A988" s="1">
        <v>14</v>
      </c>
      <c r="B988">
        <v>13</v>
      </c>
      <c r="C988">
        <v>32</v>
      </c>
      <c r="D988">
        <v>43</v>
      </c>
      <c r="E988">
        <v>1409</v>
      </c>
      <c r="F988">
        <v>62</v>
      </c>
      <c r="G988">
        <v>71</v>
      </c>
      <c r="H988">
        <v>2</v>
      </c>
      <c r="I988">
        <v>92</v>
      </c>
      <c r="J988">
        <v>101</v>
      </c>
      <c r="K988">
        <v>4</v>
      </c>
      <c r="L988">
        <v>121</v>
      </c>
      <c r="M988">
        <v>64</v>
      </c>
      <c r="N988">
        <v>143</v>
      </c>
      <c r="O988">
        <v>152</v>
      </c>
      <c r="P988">
        <v>1</v>
      </c>
      <c r="Q988">
        <v>173</v>
      </c>
      <c r="R988">
        <v>1</v>
      </c>
      <c r="S988">
        <v>191</v>
      </c>
      <c r="T988">
        <v>201</v>
      </c>
      <c r="U988">
        <v>1</v>
      </c>
      <c r="V988">
        <f t="shared" si="15"/>
        <v>0</v>
      </c>
    </row>
    <row r="989" spans="1:22">
      <c r="A989" s="1">
        <v>11</v>
      </c>
      <c r="B989">
        <v>24</v>
      </c>
      <c r="C989">
        <v>32</v>
      </c>
      <c r="D989">
        <v>41</v>
      </c>
      <c r="E989">
        <v>6579</v>
      </c>
      <c r="F989">
        <v>61</v>
      </c>
      <c r="G989">
        <v>71</v>
      </c>
      <c r="H989">
        <v>4</v>
      </c>
      <c r="I989">
        <v>93</v>
      </c>
      <c r="J989">
        <v>101</v>
      </c>
      <c r="K989">
        <v>2</v>
      </c>
      <c r="L989">
        <v>124</v>
      </c>
      <c r="M989">
        <v>29</v>
      </c>
      <c r="N989">
        <v>143</v>
      </c>
      <c r="O989">
        <v>153</v>
      </c>
      <c r="P989">
        <v>1</v>
      </c>
      <c r="Q989">
        <v>174</v>
      </c>
      <c r="R989">
        <v>1</v>
      </c>
      <c r="S989">
        <v>192</v>
      </c>
      <c r="T989">
        <v>201</v>
      </c>
      <c r="U989">
        <v>1</v>
      </c>
      <c r="V989">
        <f t="shared" si="15"/>
        <v>0</v>
      </c>
    </row>
    <row r="990" spans="1:22">
      <c r="A990" s="1">
        <v>12</v>
      </c>
      <c r="B990">
        <v>24</v>
      </c>
      <c r="C990">
        <v>34</v>
      </c>
      <c r="D990">
        <v>43</v>
      </c>
      <c r="E990">
        <v>1743</v>
      </c>
      <c r="F990">
        <v>61</v>
      </c>
      <c r="G990">
        <v>75</v>
      </c>
      <c r="H990">
        <v>4</v>
      </c>
      <c r="I990">
        <v>93</v>
      </c>
      <c r="J990">
        <v>101</v>
      </c>
      <c r="K990">
        <v>2</v>
      </c>
      <c r="L990">
        <v>122</v>
      </c>
      <c r="M990">
        <v>48</v>
      </c>
      <c r="N990">
        <v>143</v>
      </c>
      <c r="O990">
        <v>152</v>
      </c>
      <c r="P990">
        <v>2</v>
      </c>
      <c r="Q990">
        <v>172</v>
      </c>
      <c r="R990">
        <v>1</v>
      </c>
      <c r="S990">
        <v>191</v>
      </c>
      <c r="T990">
        <v>201</v>
      </c>
      <c r="U990">
        <v>1</v>
      </c>
      <c r="V990">
        <f t="shared" si="15"/>
        <v>0</v>
      </c>
    </row>
    <row r="991" spans="1:22">
      <c r="A991" s="1">
        <v>14</v>
      </c>
      <c r="B991">
        <v>12</v>
      </c>
      <c r="C991">
        <v>34</v>
      </c>
      <c r="D991">
        <v>46</v>
      </c>
      <c r="E991">
        <v>3565</v>
      </c>
      <c r="F991">
        <v>65</v>
      </c>
      <c r="G991">
        <v>72</v>
      </c>
      <c r="H991">
        <v>2</v>
      </c>
      <c r="I991">
        <v>93</v>
      </c>
      <c r="J991">
        <v>101</v>
      </c>
      <c r="K991">
        <v>1</v>
      </c>
      <c r="L991">
        <v>122</v>
      </c>
      <c r="M991">
        <v>37</v>
      </c>
      <c r="N991">
        <v>143</v>
      </c>
      <c r="O991">
        <v>152</v>
      </c>
      <c r="P991">
        <v>2</v>
      </c>
      <c r="Q991">
        <v>172</v>
      </c>
      <c r="R991">
        <v>2</v>
      </c>
      <c r="S991">
        <v>191</v>
      </c>
      <c r="T991">
        <v>201</v>
      </c>
      <c r="U991">
        <v>1</v>
      </c>
      <c r="V991">
        <f t="shared" si="15"/>
        <v>0</v>
      </c>
    </row>
    <row r="992" spans="1:22">
      <c r="A992" s="1">
        <v>14</v>
      </c>
      <c r="B992">
        <v>15</v>
      </c>
      <c r="C992">
        <v>31</v>
      </c>
      <c r="D992">
        <v>43</v>
      </c>
      <c r="E992">
        <v>1569</v>
      </c>
      <c r="F992">
        <v>62</v>
      </c>
      <c r="G992">
        <v>75</v>
      </c>
      <c r="H992">
        <v>4</v>
      </c>
      <c r="I992">
        <v>93</v>
      </c>
      <c r="J992">
        <v>101</v>
      </c>
      <c r="K992">
        <v>4</v>
      </c>
      <c r="L992">
        <v>123</v>
      </c>
      <c r="M992">
        <v>34</v>
      </c>
      <c r="N992">
        <v>141</v>
      </c>
      <c r="O992">
        <v>152</v>
      </c>
      <c r="P992">
        <v>1</v>
      </c>
      <c r="Q992">
        <v>172</v>
      </c>
      <c r="R992">
        <v>2</v>
      </c>
      <c r="S992">
        <v>191</v>
      </c>
      <c r="T992">
        <v>201</v>
      </c>
      <c r="U992">
        <v>1</v>
      </c>
      <c r="V992">
        <f t="shared" si="15"/>
        <v>0</v>
      </c>
    </row>
    <row r="993" spans="1:22">
      <c r="A993" s="1">
        <v>11</v>
      </c>
      <c r="B993">
        <v>18</v>
      </c>
      <c r="C993">
        <v>32</v>
      </c>
      <c r="D993">
        <v>43</v>
      </c>
      <c r="E993">
        <v>1936</v>
      </c>
      <c r="F993">
        <v>65</v>
      </c>
      <c r="G993">
        <v>74</v>
      </c>
      <c r="H993">
        <v>2</v>
      </c>
      <c r="I993">
        <v>94</v>
      </c>
      <c r="J993">
        <v>101</v>
      </c>
      <c r="K993">
        <v>4</v>
      </c>
      <c r="L993">
        <v>123</v>
      </c>
      <c r="M993">
        <v>23</v>
      </c>
      <c r="N993">
        <v>143</v>
      </c>
      <c r="O993">
        <v>151</v>
      </c>
      <c r="P993">
        <v>2</v>
      </c>
      <c r="Q993">
        <v>172</v>
      </c>
      <c r="R993">
        <v>1</v>
      </c>
      <c r="S993">
        <v>191</v>
      </c>
      <c r="T993">
        <v>201</v>
      </c>
      <c r="U993">
        <v>1</v>
      </c>
      <c r="V993">
        <f t="shared" si="15"/>
        <v>0</v>
      </c>
    </row>
    <row r="994" spans="1:22">
      <c r="A994" s="1">
        <v>11</v>
      </c>
      <c r="B994">
        <v>36</v>
      </c>
      <c r="C994">
        <v>32</v>
      </c>
      <c r="D994">
        <v>42</v>
      </c>
      <c r="E994">
        <v>3959</v>
      </c>
      <c r="F994">
        <v>61</v>
      </c>
      <c r="G994">
        <v>71</v>
      </c>
      <c r="H994">
        <v>4</v>
      </c>
      <c r="I994">
        <v>93</v>
      </c>
      <c r="J994">
        <v>101</v>
      </c>
      <c r="K994">
        <v>3</v>
      </c>
      <c r="L994">
        <v>122</v>
      </c>
      <c r="M994">
        <v>30</v>
      </c>
      <c r="N994">
        <v>143</v>
      </c>
      <c r="O994">
        <v>152</v>
      </c>
      <c r="P994">
        <v>1</v>
      </c>
      <c r="Q994">
        <v>174</v>
      </c>
      <c r="R994">
        <v>1</v>
      </c>
      <c r="S994">
        <v>192</v>
      </c>
      <c r="T994">
        <v>201</v>
      </c>
      <c r="U994">
        <v>1</v>
      </c>
      <c r="V994">
        <f t="shared" si="15"/>
        <v>0</v>
      </c>
    </row>
    <row r="995" spans="1:22">
      <c r="A995" s="1">
        <v>14</v>
      </c>
      <c r="B995">
        <v>12</v>
      </c>
      <c r="C995">
        <v>32</v>
      </c>
      <c r="D995">
        <v>40</v>
      </c>
      <c r="E995">
        <v>2390</v>
      </c>
      <c r="F995">
        <v>65</v>
      </c>
      <c r="G995">
        <v>75</v>
      </c>
      <c r="H995">
        <v>4</v>
      </c>
      <c r="I995">
        <v>93</v>
      </c>
      <c r="J995">
        <v>101</v>
      </c>
      <c r="K995">
        <v>3</v>
      </c>
      <c r="L995">
        <v>123</v>
      </c>
      <c r="M995">
        <v>50</v>
      </c>
      <c r="N995">
        <v>143</v>
      </c>
      <c r="O995">
        <v>152</v>
      </c>
      <c r="P995">
        <v>1</v>
      </c>
      <c r="Q995">
        <v>173</v>
      </c>
      <c r="R995">
        <v>1</v>
      </c>
      <c r="S995">
        <v>192</v>
      </c>
      <c r="T995">
        <v>201</v>
      </c>
      <c r="U995">
        <v>1</v>
      </c>
      <c r="V995">
        <f t="shared" si="15"/>
        <v>0</v>
      </c>
    </row>
    <row r="996" spans="1:22">
      <c r="A996" s="1">
        <v>14</v>
      </c>
      <c r="B996">
        <v>12</v>
      </c>
      <c r="C996">
        <v>32</v>
      </c>
      <c r="D996">
        <v>42</v>
      </c>
      <c r="E996">
        <v>1736</v>
      </c>
      <c r="F996">
        <v>61</v>
      </c>
      <c r="G996">
        <v>74</v>
      </c>
      <c r="H996">
        <v>3</v>
      </c>
      <c r="I996">
        <v>92</v>
      </c>
      <c r="J996">
        <v>101</v>
      </c>
      <c r="K996">
        <v>4</v>
      </c>
      <c r="L996">
        <v>121</v>
      </c>
      <c r="M996">
        <v>31</v>
      </c>
      <c r="N996">
        <v>143</v>
      </c>
      <c r="O996">
        <v>152</v>
      </c>
      <c r="P996">
        <v>1</v>
      </c>
      <c r="Q996">
        <v>172</v>
      </c>
      <c r="R996">
        <v>1</v>
      </c>
      <c r="S996">
        <v>191</v>
      </c>
      <c r="T996">
        <v>201</v>
      </c>
      <c r="U996">
        <v>1</v>
      </c>
      <c r="V996">
        <f t="shared" si="15"/>
        <v>0</v>
      </c>
    </row>
    <row r="997" spans="1:22">
      <c r="A997" s="1">
        <v>11</v>
      </c>
      <c r="B997">
        <v>30</v>
      </c>
      <c r="C997">
        <v>32</v>
      </c>
      <c r="D997">
        <v>41</v>
      </c>
      <c r="E997">
        <v>3857</v>
      </c>
      <c r="F997">
        <v>61</v>
      </c>
      <c r="G997">
        <v>73</v>
      </c>
      <c r="H997">
        <v>4</v>
      </c>
      <c r="I997">
        <v>91</v>
      </c>
      <c r="J997">
        <v>101</v>
      </c>
      <c r="K997">
        <v>4</v>
      </c>
      <c r="L997">
        <v>122</v>
      </c>
      <c r="M997">
        <v>40</v>
      </c>
      <c r="N997">
        <v>143</v>
      </c>
      <c r="O997">
        <v>152</v>
      </c>
      <c r="P997">
        <v>1</v>
      </c>
      <c r="Q997">
        <v>174</v>
      </c>
      <c r="R997">
        <v>1</v>
      </c>
      <c r="S997">
        <v>192</v>
      </c>
      <c r="T997">
        <v>201</v>
      </c>
      <c r="U997">
        <v>1</v>
      </c>
      <c r="V997">
        <f t="shared" si="15"/>
        <v>0</v>
      </c>
    </row>
    <row r="998" spans="1:22">
      <c r="A998" s="1">
        <v>14</v>
      </c>
      <c r="B998">
        <v>12</v>
      </c>
      <c r="C998">
        <v>32</v>
      </c>
      <c r="D998">
        <v>43</v>
      </c>
      <c r="E998">
        <v>804</v>
      </c>
      <c r="F998">
        <v>61</v>
      </c>
      <c r="G998">
        <v>75</v>
      </c>
      <c r="H998">
        <v>4</v>
      </c>
      <c r="I998">
        <v>93</v>
      </c>
      <c r="J998">
        <v>101</v>
      </c>
      <c r="K998">
        <v>4</v>
      </c>
      <c r="L998">
        <v>123</v>
      </c>
      <c r="M998">
        <v>38</v>
      </c>
      <c r="N998">
        <v>143</v>
      </c>
      <c r="O998">
        <v>152</v>
      </c>
      <c r="P998">
        <v>1</v>
      </c>
      <c r="Q998">
        <v>173</v>
      </c>
      <c r="R998">
        <v>1</v>
      </c>
      <c r="S998">
        <v>191</v>
      </c>
      <c r="T998">
        <v>201</v>
      </c>
      <c r="U998">
        <v>1</v>
      </c>
      <c r="V998">
        <f t="shared" si="15"/>
        <v>0</v>
      </c>
    </row>
    <row r="999" spans="1:22">
      <c r="A999" s="1">
        <v>11</v>
      </c>
      <c r="B999">
        <v>45</v>
      </c>
      <c r="C999">
        <v>32</v>
      </c>
      <c r="D999">
        <v>43</v>
      </c>
      <c r="E999">
        <v>1845</v>
      </c>
      <c r="F999">
        <v>61</v>
      </c>
      <c r="G999">
        <v>73</v>
      </c>
      <c r="H999">
        <v>4</v>
      </c>
      <c r="I999">
        <v>93</v>
      </c>
      <c r="J999">
        <v>101</v>
      </c>
      <c r="K999">
        <v>4</v>
      </c>
      <c r="L999">
        <v>124</v>
      </c>
      <c r="M999">
        <v>23</v>
      </c>
      <c r="N999">
        <v>143</v>
      </c>
      <c r="O999">
        <v>153</v>
      </c>
      <c r="P999">
        <v>1</v>
      </c>
      <c r="Q999">
        <v>173</v>
      </c>
      <c r="R999">
        <v>1</v>
      </c>
      <c r="S999">
        <v>192</v>
      </c>
      <c r="T999">
        <v>201</v>
      </c>
      <c r="U999">
        <v>2</v>
      </c>
      <c r="V999">
        <f t="shared" si="15"/>
        <v>1</v>
      </c>
    </row>
    <row r="1000" spans="1:22">
      <c r="A1000" s="1">
        <v>12</v>
      </c>
      <c r="B1000">
        <v>45</v>
      </c>
      <c r="C1000">
        <v>34</v>
      </c>
      <c r="D1000">
        <v>41</v>
      </c>
      <c r="E1000">
        <v>4576</v>
      </c>
      <c r="F1000">
        <v>62</v>
      </c>
      <c r="G1000">
        <v>71</v>
      </c>
      <c r="H1000">
        <v>3</v>
      </c>
      <c r="I1000">
        <v>93</v>
      </c>
      <c r="J1000">
        <v>101</v>
      </c>
      <c r="K1000">
        <v>4</v>
      </c>
      <c r="L1000">
        <v>123</v>
      </c>
      <c r="M1000">
        <v>27</v>
      </c>
      <c r="N1000">
        <v>143</v>
      </c>
      <c r="O1000">
        <v>152</v>
      </c>
      <c r="P1000">
        <v>1</v>
      </c>
      <c r="Q1000">
        <v>173</v>
      </c>
      <c r="R1000">
        <v>1</v>
      </c>
      <c r="S1000">
        <v>191</v>
      </c>
      <c r="T1000">
        <v>201</v>
      </c>
      <c r="U1000">
        <v>1</v>
      </c>
      <c r="V1000">
        <f t="shared" si="15"/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9"/>
  <sheetViews>
    <sheetView topLeftCell="A17" zoomScale="70" zoomScaleNormal="70" zoomScalePageLayoutView="150" workbookViewId="0">
      <selection activeCell="O26" sqref="O26"/>
    </sheetView>
  </sheetViews>
  <sheetFormatPr defaultColWidth="8.875" defaultRowHeight="15"/>
  <cols>
    <col min="1" max="1" width="19.125" customWidth="1"/>
    <col min="2" max="2" width="13.125" customWidth="1"/>
    <col min="3" max="3" width="17" customWidth="1"/>
    <col min="4" max="4" width="15" bestFit="1" customWidth="1"/>
    <col min="5" max="5" width="21.5" bestFit="1" customWidth="1"/>
    <col min="6" max="7" width="18" customWidth="1"/>
    <col min="8" max="8" width="16.375" bestFit="1" customWidth="1"/>
    <col min="9" max="9" width="16.375" customWidth="1"/>
    <col min="10" max="10" width="17.375" bestFit="1" customWidth="1"/>
    <col min="11" max="11" width="17.375" customWidth="1"/>
    <col min="12" max="12" width="22.125" customWidth="1"/>
    <col min="13" max="13" width="18.625" customWidth="1"/>
    <col min="14" max="14" width="17.125" bestFit="1" customWidth="1"/>
    <col min="15" max="15" width="11.875" bestFit="1" customWidth="1"/>
  </cols>
  <sheetData>
    <row r="1" spans="1:12">
      <c r="A1" t="s">
        <v>0</v>
      </c>
      <c r="B1" t="s">
        <v>1</v>
      </c>
      <c r="D1" t="s">
        <v>2</v>
      </c>
    </row>
    <row r="2" spans="1:12">
      <c r="A2">
        <f>COUNTIF(DantongWorkSheet!U1:U1000, 2)/1000</f>
        <v>0.3</v>
      </c>
      <c r="B2">
        <f>COUNTIF(DantongWorkSheet!U1:U1000, 1)/1000</f>
        <v>0.7</v>
      </c>
      <c r="D2">
        <f>-(A2*LOG(A2,2)+B2*LOG(B2,2))</f>
        <v>0.8812908992306927</v>
      </c>
    </row>
    <row r="5" spans="1:12">
      <c r="A5" t="s">
        <v>3</v>
      </c>
      <c r="B5" t="s">
        <v>5</v>
      </c>
      <c r="D5" t="s">
        <v>6</v>
      </c>
      <c r="E5" t="s">
        <v>7</v>
      </c>
      <c r="H5" t="s">
        <v>8</v>
      </c>
      <c r="J5" t="s">
        <v>14</v>
      </c>
      <c r="L5" t="s">
        <v>9</v>
      </c>
    </row>
    <row r="6" spans="1:12">
      <c r="A6" s="1">
        <v>11</v>
      </c>
      <c r="B6">
        <f>COUNTIF(DantongWorkSheet!$A$1:$A$1000, A6)</f>
        <v>274</v>
      </c>
      <c r="D6">
        <f>SUMIF(DantongWorkSheet!$A$1:$A$1000,A6,DantongWorkSheet!$V$1:$V$1000)/COUNTIF(DantongWorkSheet!$A$1:$A$1000, A6)</f>
        <v>0.49270072992700731</v>
      </c>
      <c r="E6">
        <f>1-D6</f>
        <v>0.50729927007299269</v>
      </c>
      <c r="H6">
        <f>-(D6*LOG(D6,2)+E6*LOG(E6,2))</f>
        <v>0.99984626284946931</v>
      </c>
      <c r="J6">
        <f>-B6/$B$10*LOG(B6/$B$10, 2)</f>
        <v>0.51176410326622757</v>
      </c>
      <c r="L6">
        <f>B6/$B$10*H6</f>
        <v>0.27395787602075461</v>
      </c>
    </row>
    <row r="7" spans="1:12">
      <c r="A7" s="1">
        <v>12</v>
      </c>
      <c r="B7">
        <f>COUNTIF(DantongWorkSheet!$A$1:$A$1000, A7)</f>
        <v>269</v>
      </c>
      <c r="D7">
        <f>SUMIF(DantongWorkSheet!$A$1:$A$1000,A7,DantongWorkSheet!$V$1:$V$1000)/COUNTIF(DantongWorkSheet!$A$1:$A$1000, A7)</f>
        <v>0.3903345724907063</v>
      </c>
      <c r="E7">
        <f>1-D7</f>
        <v>0.60966542750929364</v>
      </c>
      <c r="H7">
        <f>-(D7*LOG(D7,2)+E7*LOG(E7,2))</f>
        <v>0.96501512050343241</v>
      </c>
      <c r="J7">
        <f>-B7/$B$10*LOG(B7/$B$10, 2)</f>
        <v>0.50957259704636959</v>
      </c>
      <c r="L7">
        <f>B7/$B$10*H7</f>
        <v>0.25958906741542331</v>
      </c>
    </row>
    <row r="8" spans="1:12">
      <c r="A8" s="1">
        <v>14</v>
      </c>
      <c r="B8">
        <f>COUNTIF(DantongWorkSheet!$A$1:$A$1000, A8)</f>
        <v>394</v>
      </c>
      <c r="D8">
        <f>SUMIF(DantongWorkSheet!$A$1:$A$1000,A8,DantongWorkSheet!$V$1:$V$1000)/COUNTIF(DantongWorkSheet!$A$1:$A$1000, A8)</f>
        <v>0.116751269035533</v>
      </c>
      <c r="E8">
        <f>1-D8</f>
        <v>0.88324873096446699</v>
      </c>
      <c r="H8">
        <f>-(D8*LOG(D8,2)+E8*LOG(E8,2))</f>
        <v>0.51994982317723915</v>
      </c>
      <c r="J8">
        <f>-B8/$B$10*LOG(B8/$B$10, 2)</f>
        <v>0.52943059129105008</v>
      </c>
      <c r="L8">
        <f>B8/$B$10*H8</f>
        <v>0.20486023033183223</v>
      </c>
    </row>
    <row r="9" spans="1:12">
      <c r="A9" s="1">
        <v>13</v>
      </c>
      <c r="B9">
        <f>COUNTIF(DantongWorkSheet!$A$1:$A$1000, A9)</f>
        <v>63</v>
      </c>
      <c r="D9">
        <f>SUMIF(DantongWorkSheet!$A$1:$A$1000,A9,DantongWorkSheet!$V$1:$V$1000)/COUNTIF(DantongWorkSheet!$A$1:$A$1000, A9)</f>
        <v>0.22222222222222221</v>
      </c>
      <c r="E9">
        <f>1-D9</f>
        <v>0.77777777777777779</v>
      </c>
      <c r="H9">
        <f>-(D9*LOG(D9,2)+E9*LOG(E9,2))</f>
        <v>0.76420450650862026</v>
      </c>
      <c r="J9">
        <f>-B9/$B$10*LOG(B9/$B$10, 2)</f>
        <v>0.25127577475321677</v>
      </c>
      <c r="L9">
        <f>B9/$B$10*H9</f>
        <v>4.8144883910043075E-2</v>
      </c>
    </row>
    <row r="10" spans="1:12">
      <c r="B10">
        <f>SUM(B6:B9)</f>
        <v>1000</v>
      </c>
      <c r="H10" t="s">
        <v>4</v>
      </c>
      <c r="L10">
        <f>SUM(L6:L9)</f>
        <v>0.78655205767805325</v>
      </c>
    </row>
    <row r="11" spans="1:12">
      <c r="A11" t="s">
        <v>12</v>
      </c>
      <c r="H11" t="s">
        <v>10</v>
      </c>
      <c r="L11">
        <f>$D$2-L10</f>
        <v>9.4738841552639452E-2</v>
      </c>
    </row>
    <row r="12" spans="1:12">
      <c r="H12" t="s">
        <v>13</v>
      </c>
      <c r="L12">
        <f>L11/SUM(J6:J9)</f>
        <v>5.2573017438573268E-2</v>
      </c>
    </row>
    <row r="19" spans="1:15">
      <c r="B19" t="s">
        <v>44</v>
      </c>
      <c r="D19">
        <f>MIN(DantongWorkSheet!$E$1:$E$1000)</f>
        <v>250</v>
      </c>
      <c r="E19" t="s">
        <v>45</v>
      </c>
      <c r="H19">
        <f>MAX(DantongWorkSheet!$E$1:$E$1000)</f>
        <v>18424</v>
      </c>
    </row>
    <row r="20" spans="1:15">
      <c r="A20" s="5" t="s">
        <v>43</v>
      </c>
      <c r="B20" t="s">
        <v>51</v>
      </c>
      <c r="C20" t="s">
        <v>52</v>
      </c>
      <c r="D20" t="s">
        <v>53</v>
      </c>
      <c r="E20" t="s">
        <v>54</v>
      </c>
      <c r="F20" s="7" t="s">
        <v>55</v>
      </c>
      <c r="G20" s="7" t="s">
        <v>56</v>
      </c>
      <c r="H20" t="s">
        <v>57</v>
      </c>
      <c r="I20" t="s">
        <v>58</v>
      </c>
      <c r="J20" t="s">
        <v>59</v>
      </c>
      <c r="K20" t="s">
        <v>60</v>
      </c>
      <c r="L20" t="s">
        <v>61</v>
      </c>
      <c r="M20" t="s">
        <v>62</v>
      </c>
      <c r="N20" t="s">
        <v>63</v>
      </c>
      <c r="O20" t="s">
        <v>10</v>
      </c>
    </row>
    <row r="21" spans="1:15">
      <c r="A21">
        <v>843.5</v>
      </c>
      <c r="B21">
        <f>COUNTIF(DantongWorkSheet!$E$1:$E$1000, "&lt;=" &amp;A21)</f>
        <v>80</v>
      </c>
      <c r="C21">
        <f>COUNTIF(DantongWorkSheet!$E$1:$E$1000, "&gt;" &amp;A21)</f>
        <v>920</v>
      </c>
      <c r="D21">
        <f>COUNTIFS(DantongWorkSheet!$E$1:$E$1000, "&lt;=" &amp;$A21, DantongWorkSheet!$U$1:$U$1000, 2)</f>
        <v>24</v>
      </c>
      <c r="E21">
        <f>COUNTIFS(DantongWorkSheet!$E$1:$E$1000, "&lt;=" &amp;$A21, DantongWorkSheet!$U$1:$U$1000, 1)</f>
        <v>56</v>
      </c>
      <c r="F21">
        <f>COUNTIFS(DantongWorkSheet!$E$1:$E$1000, "&gt;" &amp;$A21, DantongWorkSheet!$U$1:$U$1000, 2)</f>
        <v>276</v>
      </c>
      <c r="G21">
        <f>COUNTIFS(DantongWorkSheet!$E$1:$E$1000, "&gt;" &amp;$A21, DantongWorkSheet!$U$1:$U$1000, 1)</f>
        <v>644</v>
      </c>
      <c r="H21">
        <f t="shared" ref="H21:H84" si="0">-(IF(D21, D21/B21*LOG(D21/B21,2), 0)+ IF(E21, E21/B21*LOG(E21/B21,2), 0))</f>
        <v>0.8812908992306927</v>
      </c>
      <c r="I21">
        <f t="shared" ref="I21:I84" si="1">-(IF(F21, F21/C21*LOG(F21/C21,2), 0)+ IF(G21, G21/C21*LOG(G21/C21,2), 0))</f>
        <v>0.8812908992306927</v>
      </c>
      <c r="J21">
        <f t="shared" ref="J21:J84" si="2">-B21/$B$10*LOG(B21/$B$10, 2)</f>
        <v>0.29150849518197802</v>
      </c>
      <c r="K21">
        <f t="shared" ref="K21:K84" si="3">-C21/$B$10*LOG(C21/$B$10, 2)</f>
        <v>0.11067069502029483</v>
      </c>
      <c r="L21">
        <f t="shared" ref="L21:L84" si="4">B21/$B$10*H21</f>
        <v>7.0503271938455417E-2</v>
      </c>
      <c r="M21">
        <f t="shared" ref="M21:M84" si="5">C21/$B$10*I21</f>
        <v>0.8107876272922373</v>
      </c>
      <c r="N21">
        <f t="shared" ref="N21:N84" si="6">L21+M21</f>
        <v>0.8812908992306927</v>
      </c>
      <c r="O21">
        <f t="shared" ref="O21:O84" si="7">$D$2-N21</f>
        <v>0</v>
      </c>
    </row>
    <row r="22" spans="1:15">
      <c r="A22">
        <v>901</v>
      </c>
      <c r="B22">
        <f>COUNTIF(DantongWorkSheet!$E$1:$E$1000, "&lt;=" &amp;A22)</f>
        <v>90</v>
      </c>
      <c r="C22">
        <f>COUNTIF(DantongWorkSheet!$E$1:$E$1000, "&gt;" &amp;A22)</f>
        <v>910</v>
      </c>
      <c r="D22">
        <f>COUNTIFS(DantongWorkSheet!$E$1:$E$1000, "&lt;=" &amp;$A22, DantongWorkSheet!$U$1:$U$1000, 2)</f>
        <v>27</v>
      </c>
      <c r="E22">
        <f>COUNTIFS(DantongWorkSheet!$E$1:$E$1000, "&lt;=" &amp;$A22, DantongWorkSheet!$U$1:$U$1000, 1)</f>
        <v>63</v>
      </c>
      <c r="F22">
        <f>COUNTIFS(DantongWorkSheet!$E$1:$E$1000, "&gt;" &amp;$A22, DantongWorkSheet!$U$1:$U$1000, 2)</f>
        <v>273</v>
      </c>
      <c r="G22">
        <f>COUNTIFS(DantongWorkSheet!$E$1:$E$1000, "&gt;" &amp;$A22, DantongWorkSheet!$U$1:$U$1000, 1)</f>
        <v>637</v>
      </c>
      <c r="H22">
        <f t="shared" si="0"/>
        <v>0.8812908992306927</v>
      </c>
      <c r="I22">
        <f t="shared" si="1"/>
        <v>0.8812908992306927</v>
      </c>
      <c r="J22">
        <f t="shared" si="2"/>
        <v>0.31265380694991712</v>
      </c>
      <c r="K22">
        <f t="shared" si="3"/>
        <v>0.12381601011418582</v>
      </c>
      <c r="L22">
        <f t="shared" si="4"/>
        <v>7.9316180930762342E-2</v>
      </c>
      <c r="M22">
        <f t="shared" si="5"/>
        <v>0.80197471829993039</v>
      </c>
      <c r="N22">
        <f t="shared" si="6"/>
        <v>0.8812908992306927</v>
      </c>
      <c r="O22">
        <f t="shared" si="7"/>
        <v>0</v>
      </c>
    </row>
    <row r="23" spans="1:15">
      <c r="A23">
        <v>1118</v>
      </c>
      <c r="B23">
        <f>COUNTIF(DantongWorkSheet!$E$1:$E$1000, "&lt;=" &amp;A23)</f>
        <v>140</v>
      </c>
      <c r="C23">
        <f>COUNTIF(DantongWorkSheet!$E$1:$E$1000, "&gt;" &amp;A23)</f>
        <v>860</v>
      </c>
      <c r="D23">
        <f>COUNTIFS(DantongWorkSheet!$E$1:$E$1000, "&lt;=" &amp;$A23, DantongWorkSheet!$U$1:$U$1000, 2)</f>
        <v>42</v>
      </c>
      <c r="E23">
        <f>COUNTIFS(DantongWorkSheet!$E$1:$E$1000, "&lt;=" &amp;$A23, DantongWorkSheet!$U$1:$U$1000, 1)</f>
        <v>98</v>
      </c>
      <c r="F23">
        <f>COUNTIFS(DantongWorkSheet!$E$1:$E$1000, "&gt;" &amp;$A23, DantongWorkSheet!$U$1:$U$1000, 2)</f>
        <v>258</v>
      </c>
      <c r="G23">
        <f>COUNTIFS(DantongWorkSheet!$E$1:$E$1000, "&gt;" &amp;$A23, DantongWorkSheet!$U$1:$U$1000, 1)</f>
        <v>602</v>
      </c>
      <c r="H23">
        <f t="shared" si="0"/>
        <v>0.8812908992306927</v>
      </c>
      <c r="I23">
        <f t="shared" si="1"/>
        <v>0.8812908992306927</v>
      </c>
      <c r="J23">
        <f t="shared" si="2"/>
        <v>0.39711017748039695</v>
      </c>
      <c r="K23">
        <f t="shared" si="3"/>
        <v>0.18712863416245903</v>
      </c>
      <c r="L23">
        <f t="shared" si="4"/>
        <v>0.123380725892297</v>
      </c>
      <c r="M23">
        <f t="shared" si="5"/>
        <v>0.75791017333839572</v>
      </c>
      <c r="N23">
        <f t="shared" si="6"/>
        <v>0.8812908992306927</v>
      </c>
      <c r="O23">
        <f t="shared" si="7"/>
        <v>0</v>
      </c>
    </row>
    <row r="24" spans="1:15">
      <c r="A24">
        <v>1156.5</v>
      </c>
      <c r="B24">
        <f>COUNTIF(DantongWorkSheet!$E$1:$E$1000, "&lt;=" &amp;A24)</f>
        <v>150</v>
      </c>
      <c r="C24">
        <f>COUNTIF(DantongWorkSheet!$E$1:$E$1000, "&gt;" &amp;A24)</f>
        <v>850</v>
      </c>
      <c r="D24">
        <f>COUNTIFS(DantongWorkSheet!$E$1:$E$1000, "&lt;=" &amp;$A24, DantongWorkSheet!$U$1:$U$1000, 2)</f>
        <v>45</v>
      </c>
      <c r="E24">
        <f>COUNTIFS(DantongWorkSheet!$E$1:$E$1000, "&lt;=" &amp;$A24, DantongWorkSheet!$U$1:$U$1000, 1)</f>
        <v>105</v>
      </c>
      <c r="F24">
        <f>COUNTIFS(DantongWorkSheet!$E$1:$E$1000, "&gt;" &amp;$A24, DantongWorkSheet!$U$1:$U$1000, 2)</f>
        <v>255</v>
      </c>
      <c r="G24">
        <f>COUNTIFS(DantongWorkSheet!$E$1:$E$1000, "&gt;" &amp;$A24, DantongWorkSheet!$U$1:$U$1000, 1)</f>
        <v>595</v>
      </c>
      <c r="H24">
        <f t="shared" si="0"/>
        <v>0.8812908992306927</v>
      </c>
      <c r="I24">
        <f t="shared" si="1"/>
        <v>0.8812908992306927</v>
      </c>
      <c r="J24">
        <f t="shared" si="2"/>
        <v>0.41054483912493089</v>
      </c>
      <c r="K24">
        <f t="shared" si="3"/>
        <v>0.19929546559146952</v>
      </c>
      <c r="L24">
        <f t="shared" si="4"/>
        <v>0.13219363488460389</v>
      </c>
      <c r="M24">
        <f t="shared" si="5"/>
        <v>0.74909726434608881</v>
      </c>
      <c r="N24">
        <f t="shared" si="6"/>
        <v>0.8812908992306927</v>
      </c>
      <c r="O24">
        <f t="shared" si="7"/>
        <v>0</v>
      </c>
    </row>
    <row r="25" spans="1:15">
      <c r="A25">
        <v>1208</v>
      </c>
      <c r="B25">
        <f>COUNTIF(DantongWorkSheet!$E$1:$E$1000, "&lt;=" &amp;A25)</f>
        <v>170</v>
      </c>
      <c r="C25">
        <f>COUNTIF(DantongWorkSheet!$E$1:$E$1000, "&gt;" &amp;A25)</f>
        <v>830</v>
      </c>
      <c r="D25">
        <f>COUNTIFS(DantongWorkSheet!$E$1:$E$1000, "&lt;=" &amp;$A25, DantongWorkSheet!$U$1:$U$1000, 2)</f>
        <v>51</v>
      </c>
      <c r="E25">
        <f>COUNTIFS(DantongWorkSheet!$E$1:$E$1000, "&lt;=" &amp;$A25, DantongWorkSheet!$U$1:$U$1000, 1)</f>
        <v>119</v>
      </c>
      <c r="F25">
        <f>COUNTIFS(DantongWorkSheet!$E$1:$E$1000, "&gt;" &amp;$A25, DantongWorkSheet!$U$1:$U$1000, 2)</f>
        <v>249</v>
      </c>
      <c r="G25">
        <f>COUNTIFS(DantongWorkSheet!$E$1:$E$1000, "&gt;" &amp;$A25, DantongWorkSheet!$U$1:$U$1000, 1)</f>
        <v>581</v>
      </c>
      <c r="H25">
        <f t="shared" si="0"/>
        <v>0.8812908992306927</v>
      </c>
      <c r="I25">
        <f t="shared" si="1"/>
        <v>0.8812908992306927</v>
      </c>
      <c r="J25">
        <f t="shared" si="2"/>
        <v>0.43458686924914552</v>
      </c>
      <c r="K25">
        <f t="shared" si="3"/>
        <v>0.22311790949507398</v>
      </c>
      <c r="L25">
        <f t="shared" si="4"/>
        <v>0.14981945286921777</v>
      </c>
      <c r="M25">
        <f t="shared" si="5"/>
        <v>0.73147144636147488</v>
      </c>
      <c r="N25">
        <f t="shared" si="6"/>
        <v>0.8812908992306927</v>
      </c>
      <c r="O25">
        <f t="shared" si="7"/>
        <v>0</v>
      </c>
    </row>
    <row r="26" spans="1:15">
      <c r="A26">
        <v>1447</v>
      </c>
      <c r="B26">
        <f>COUNTIF(DantongWorkSheet!$E$1:$E$1000, "&lt;=" &amp;A26)</f>
        <v>287</v>
      </c>
      <c r="C26">
        <f>COUNTIF(DantongWorkSheet!$E$1:$E$1000, "&gt;" &amp;A26)</f>
        <v>713</v>
      </c>
      <c r="D26">
        <f>COUNTIFS(DantongWorkSheet!$E$1:$E$1000, "&lt;=" &amp;$A26, DantongWorkSheet!$U$1:$U$1000, 2)</f>
        <v>86</v>
      </c>
      <c r="E26">
        <f>COUNTIFS(DantongWorkSheet!$E$1:$E$1000, "&lt;=" &amp;$A26, DantongWorkSheet!$U$1:$U$1000, 1)</f>
        <v>201</v>
      </c>
      <c r="F26">
        <f>COUNTIFS(DantongWorkSheet!$E$1:$E$1000, "&gt;" &amp;$A26, DantongWorkSheet!$U$1:$U$1000, 2)</f>
        <v>214</v>
      </c>
      <c r="G26">
        <f>COUNTIFS(DantongWorkSheet!$E$1:$E$1000, "&gt;" &amp;$A26, DantongWorkSheet!$U$1:$U$1000, 1)</f>
        <v>499</v>
      </c>
      <c r="H26">
        <f t="shared" si="0"/>
        <v>0.88086456140967706</v>
      </c>
      <c r="I26">
        <f t="shared" si="1"/>
        <v>0.88146227520526477</v>
      </c>
      <c r="J26">
        <f t="shared" si="2"/>
        <v>0.51685180174209666</v>
      </c>
      <c r="K26">
        <f t="shared" si="3"/>
        <v>0.3479625509895759</v>
      </c>
      <c r="L26">
        <f t="shared" si="4"/>
        <v>0.25280812912457729</v>
      </c>
      <c r="M26">
        <f t="shared" si="5"/>
        <v>0.62848260222135377</v>
      </c>
      <c r="N26">
        <f t="shared" si="6"/>
        <v>0.88129073134593106</v>
      </c>
      <c r="O26">
        <f t="shared" si="7"/>
        <v>1.6788476164819599E-7</v>
      </c>
    </row>
    <row r="27" spans="1:15">
      <c r="A27">
        <v>1410</v>
      </c>
      <c r="B27">
        <f>COUNTIF(DantongWorkSheet!$E$1:$E$1000, "&lt;=" &amp;A27)</f>
        <v>273</v>
      </c>
      <c r="C27">
        <f>COUNTIF(DantongWorkSheet!$E$1:$E$1000, "&gt;" &amp;A27)</f>
        <v>727</v>
      </c>
      <c r="D27">
        <f>COUNTIFS(DantongWorkSheet!$E$1:$E$1000, "&lt;=" &amp;$A27, DantongWorkSheet!$U$1:$U$1000, 2)</f>
        <v>82</v>
      </c>
      <c r="E27">
        <f>COUNTIFS(DantongWorkSheet!$E$1:$E$1000, "&lt;=" &amp;$A27, DantongWorkSheet!$U$1:$U$1000, 1)</f>
        <v>191</v>
      </c>
      <c r="F27">
        <f>COUNTIFS(DantongWorkSheet!$E$1:$E$1000, "&gt;" &amp;$A27, DantongWorkSheet!$U$1:$U$1000, 2)</f>
        <v>218</v>
      </c>
      <c r="G27">
        <f>COUNTIFS(DantongWorkSheet!$E$1:$E$1000, "&gt;" &amp;$A27, DantongWorkSheet!$U$1:$U$1000, 1)</f>
        <v>509</v>
      </c>
      <c r="H27">
        <f t="shared" si="0"/>
        <v>0.88173820123666258</v>
      </c>
      <c r="I27">
        <f t="shared" si="1"/>
        <v>0.88112269222234696</v>
      </c>
      <c r="J27">
        <f t="shared" si="2"/>
        <v>0.51133641024163012</v>
      </c>
      <c r="K27">
        <f t="shared" si="3"/>
        <v>0.33440017524979221</v>
      </c>
      <c r="L27">
        <f t="shared" si="4"/>
        <v>0.24071452893760889</v>
      </c>
      <c r="M27">
        <f t="shared" si="5"/>
        <v>0.64057619724564618</v>
      </c>
      <c r="N27">
        <f t="shared" si="6"/>
        <v>0.8812907261832551</v>
      </c>
      <c r="O27">
        <f t="shared" si="7"/>
        <v>1.7304743760160335E-7</v>
      </c>
    </row>
    <row r="28" spans="1:15">
      <c r="A28">
        <v>1411</v>
      </c>
      <c r="B28">
        <f>COUNTIF(DantongWorkSheet!$E$1:$E$1000, "&lt;=" &amp;A28)</f>
        <v>273</v>
      </c>
      <c r="C28">
        <f>COUNTIF(DantongWorkSheet!$E$1:$E$1000, "&gt;" &amp;A28)</f>
        <v>727</v>
      </c>
      <c r="D28">
        <f>COUNTIFS(DantongWorkSheet!$E$1:$E$1000, "&lt;=" &amp;$A28, DantongWorkSheet!$U$1:$U$1000, 2)</f>
        <v>82</v>
      </c>
      <c r="E28">
        <f>COUNTIFS(DantongWorkSheet!$E$1:$E$1000, "&lt;=" &amp;$A28, DantongWorkSheet!$U$1:$U$1000, 1)</f>
        <v>191</v>
      </c>
      <c r="F28">
        <f>COUNTIFS(DantongWorkSheet!$E$1:$E$1000, "&gt;" &amp;$A28, DantongWorkSheet!$U$1:$U$1000, 2)</f>
        <v>218</v>
      </c>
      <c r="G28">
        <f>COUNTIFS(DantongWorkSheet!$E$1:$E$1000, "&gt;" &amp;$A28, DantongWorkSheet!$U$1:$U$1000, 1)</f>
        <v>509</v>
      </c>
      <c r="H28">
        <f t="shared" si="0"/>
        <v>0.88173820123666258</v>
      </c>
      <c r="I28">
        <f t="shared" si="1"/>
        <v>0.88112269222234696</v>
      </c>
      <c r="J28">
        <f t="shared" si="2"/>
        <v>0.51133641024163012</v>
      </c>
      <c r="K28">
        <f t="shared" si="3"/>
        <v>0.33440017524979221</v>
      </c>
      <c r="L28">
        <f t="shared" si="4"/>
        <v>0.24071452893760889</v>
      </c>
      <c r="M28">
        <f t="shared" si="5"/>
        <v>0.64057619724564618</v>
      </c>
      <c r="N28">
        <f t="shared" si="6"/>
        <v>0.8812907261832551</v>
      </c>
      <c r="O28">
        <f t="shared" si="7"/>
        <v>1.7304743760160335E-7</v>
      </c>
    </row>
    <row r="29" spans="1:15">
      <c r="A29">
        <v>1330.5</v>
      </c>
      <c r="B29">
        <f>COUNTIF(DantongWorkSheet!$E$1:$E$1000, "&lt;=" &amp;A29)</f>
        <v>233</v>
      </c>
      <c r="C29">
        <f>COUNTIF(DantongWorkSheet!$E$1:$E$1000, "&gt;" &amp;A29)</f>
        <v>767</v>
      </c>
      <c r="D29">
        <f>COUNTIFS(DantongWorkSheet!$E$1:$E$1000, "&lt;=" &amp;$A29, DantongWorkSheet!$U$1:$U$1000, 2)</f>
        <v>70</v>
      </c>
      <c r="E29">
        <f>COUNTIFS(DantongWorkSheet!$E$1:$E$1000, "&lt;=" &amp;$A29, DantongWorkSheet!$U$1:$U$1000, 1)</f>
        <v>163</v>
      </c>
      <c r="F29">
        <f>COUNTIFS(DantongWorkSheet!$E$1:$E$1000, "&gt;" &amp;$A29, DantongWorkSheet!$U$1:$U$1000, 2)</f>
        <v>230</v>
      </c>
      <c r="G29">
        <f>COUNTIFS(DantongWorkSheet!$E$1:$E$1000, "&gt;" &amp;$A29, DantongWorkSheet!$U$1:$U$1000, 1)</f>
        <v>537</v>
      </c>
      <c r="H29">
        <f t="shared" si="0"/>
        <v>0.8818148986207468</v>
      </c>
      <c r="I29">
        <f t="shared" si="1"/>
        <v>0.88113146763934425</v>
      </c>
      <c r="J29">
        <f t="shared" si="2"/>
        <v>0.48967236662181901</v>
      </c>
      <c r="K29">
        <f t="shared" si="3"/>
        <v>0.29353206366107082</v>
      </c>
      <c r="L29">
        <f t="shared" si="4"/>
        <v>0.205462871378634</v>
      </c>
      <c r="M29">
        <f t="shared" si="5"/>
        <v>0.6758278356793771</v>
      </c>
      <c r="N29">
        <f t="shared" si="6"/>
        <v>0.88129070705801116</v>
      </c>
      <c r="O29">
        <f t="shared" si="7"/>
        <v>1.9217268154569922E-7</v>
      </c>
    </row>
    <row r="30" spans="1:15">
      <c r="A30">
        <v>1203.5</v>
      </c>
      <c r="B30">
        <f>COUNTIF(DantongWorkSheet!$E$1:$E$1000, "&lt;=" &amp;A30)</f>
        <v>167</v>
      </c>
      <c r="C30">
        <f>COUNTIF(DantongWorkSheet!$E$1:$E$1000, "&gt;" &amp;A30)</f>
        <v>833</v>
      </c>
      <c r="D30">
        <f>COUNTIFS(DantongWorkSheet!$E$1:$E$1000, "&lt;=" &amp;$A30, DantongWorkSheet!$U$1:$U$1000, 2)</f>
        <v>50</v>
      </c>
      <c r="E30">
        <f>COUNTIFS(DantongWorkSheet!$E$1:$E$1000, "&lt;=" &amp;$A30, DantongWorkSheet!$U$1:$U$1000, 1)</f>
        <v>117</v>
      </c>
      <c r="F30">
        <f>COUNTIFS(DantongWorkSheet!$E$1:$E$1000, "&gt;" &amp;$A30, DantongWorkSheet!$U$1:$U$1000, 2)</f>
        <v>250</v>
      </c>
      <c r="G30">
        <f>COUNTIFS(DantongWorkSheet!$E$1:$E$1000, "&gt;" &amp;$A30, DantongWorkSheet!$U$1:$U$1000, 1)</f>
        <v>583</v>
      </c>
      <c r="H30">
        <f t="shared" si="0"/>
        <v>0.88055769558785713</v>
      </c>
      <c r="I30">
        <f t="shared" si="1"/>
        <v>0.88143759551991596</v>
      </c>
      <c r="J30">
        <f t="shared" si="2"/>
        <v>0.43120735869540183</v>
      </c>
      <c r="K30">
        <f t="shared" si="3"/>
        <v>0.21958846221401737</v>
      </c>
      <c r="L30">
        <f t="shared" si="4"/>
        <v>0.14705313516317214</v>
      </c>
      <c r="M30">
        <f t="shared" si="5"/>
        <v>0.73423751706808993</v>
      </c>
      <c r="N30">
        <f t="shared" si="6"/>
        <v>0.88129065223126202</v>
      </c>
      <c r="O30">
        <f t="shared" si="7"/>
        <v>2.4699943068640096E-7</v>
      </c>
    </row>
    <row r="31" spans="1:15">
      <c r="A31">
        <v>1126</v>
      </c>
      <c r="B31">
        <f>COUNTIF(DantongWorkSheet!$E$1:$E$1000, "&lt;=" &amp;A31)</f>
        <v>143</v>
      </c>
      <c r="C31">
        <f>COUNTIF(DantongWorkSheet!$E$1:$E$1000, "&gt;" &amp;A31)</f>
        <v>857</v>
      </c>
      <c r="D31">
        <f>COUNTIFS(DantongWorkSheet!$E$1:$E$1000, "&lt;=" &amp;$A31, DantongWorkSheet!$U$1:$U$1000, 2)</f>
        <v>43</v>
      </c>
      <c r="E31">
        <f>COUNTIFS(DantongWorkSheet!$E$1:$E$1000, "&lt;=" &amp;$A31, DantongWorkSheet!$U$1:$U$1000, 1)</f>
        <v>100</v>
      </c>
      <c r="F31">
        <f>COUNTIFS(DantongWorkSheet!$E$1:$E$1000, "&gt;" &amp;$A31, DantongWorkSheet!$U$1:$U$1000, 2)</f>
        <v>257</v>
      </c>
      <c r="G31">
        <f>COUNTIFS(DantongWorkSheet!$E$1:$E$1000, "&gt;" &amp;$A31, DantongWorkSheet!$U$1:$U$1000, 1)</f>
        <v>600</v>
      </c>
      <c r="H31">
        <f t="shared" si="0"/>
        <v>0.88214404006746172</v>
      </c>
      <c r="I31">
        <f t="shared" si="1"/>
        <v>0.88114821623577266</v>
      </c>
      <c r="J31">
        <f t="shared" si="2"/>
        <v>0.4012455515473688</v>
      </c>
      <c r="K31">
        <f t="shared" si="3"/>
        <v>0.19079638720099626</v>
      </c>
      <c r="L31">
        <f t="shared" si="4"/>
        <v>0.12614659772964701</v>
      </c>
      <c r="M31">
        <f t="shared" si="5"/>
        <v>0.75514402131405711</v>
      </c>
      <c r="N31">
        <f t="shared" si="6"/>
        <v>0.88129061904370409</v>
      </c>
      <c r="O31">
        <f t="shared" si="7"/>
        <v>2.8018698861043134E-7</v>
      </c>
    </row>
    <row r="32" spans="1:15">
      <c r="A32">
        <v>1128.5</v>
      </c>
      <c r="B32">
        <f>COUNTIF(DantongWorkSheet!$E$1:$E$1000, "&lt;=" &amp;A32)</f>
        <v>143</v>
      </c>
      <c r="C32">
        <f>COUNTIF(DantongWorkSheet!$E$1:$E$1000, "&gt;" &amp;A32)</f>
        <v>857</v>
      </c>
      <c r="D32">
        <f>COUNTIFS(DantongWorkSheet!$E$1:$E$1000, "&lt;=" &amp;$A32, DantongWorkSheet!$U$1:$U$1000, 2)</f>
        <v>43</v>
      </c>
      <c r="E32">
        <f>COUNTIFS(DantongWorkSheet!$E$1:$E$1000, "&lt;=" &amp;$A32, DantongWorkSheet!$U$1:$U$1000, 1)</f>
        <v>100</v>
      </c>
      <c r="F32">
        <f>COUNTIFS(DantongWorkSheet!$E$1:$E$1000, "&gt;" &amp;$A32, DantongWorkSheet!$U$1:$U$1000, 2)</f>
        <v>257</v>
      </c>
      <c r="G32">
        <f>COUNTIFS(DantongWorkSheet!$E$1:$E$1000, "&gt;" &amp;$A32, DantongWorkSheet!$U$1:$U$1000, 1)</f>
        <v>600</v>
      </c>
      <c r="H32">
        <f t="shared" si="0"/>
        <v>0.88214404006746172</v>
      </c>
      <c r="I32">
        <f t="shared" si="1"/>
        <v>0.88114821623577266</v>
      </c>
      <c r="J32">
        <f t="shared" si="2"/>
        <v>0.4012455515473688</v>
      </c>
      <c r="K32">
        <f t="shared" si="3"/>
        <v>0.19079638720099626</v>
      </c>
      <c r="L32">
        <f t="shared" si="4"/>
        <v>0.12614659772964701</v>
      </c>
      <c r="M32">
        <f t="shared" si="5"/>
        <v>0.75514402131405711</v>
      </c>
      <c r="N32">
        <f t="shared" si="6"/>
        <v>0.88129061904370409</v>
      </c>
      <c r="O32">
        <f t="shared" si="7"/>
        <v>2.8018698861043134E-7</v>
      </c>
    </row>
    <row r="33" spans="1:15">
      <c r="A33">
        <v>1105</v>
      </c>
      <c r="B33">
        <f>COUNTIF(DantongWorkSheet!$E$1:$E$1000, "&lt;=" &amp;A33)</f>
        <v>137</v>
      </c>
      <c r="C33">
        <f>COUNTIF(DantongWorkSheet!$E$1:$E$1000, "&gt;" &amp;A33)</f>
        <v>863</v>
      </c>
      <c r="D33">
        <f>COUNTIFS(DantongWorkSheet!$E$1:$E$1000, "&lt;=" &amp;$A33, DantongWorkSheet!$U$1:$U$1000, 2)</f>
        <v>41</v>
      </c>
      <c r="E33">
        <f>COUNTIFS(DantongWorkSheet!$E$1:$E$1000, "&lt;=" &amp;$A33, DantongWorkSheet!$U$1:$U$1000, 1)</f>
        <v>96</v>
      </c>
      <c r="F33">
        <f>COUNTIFS(DantongWorkSheet!$E$1:$E$1000, "&gt;" &amp;$A33, DantongWorkSheet!$U$1:$U$1000, 2)</f>
        <v>259</v>
      </c>
      <c r="G33">
        <f>COUNTIFS(DantongWorkSheet!$E$1:$E$1000, "&gt;" &amp;$A33, DantongWorkSheet!$U$1:$U$1000, 1)</f>
        <v>604</v>
      </c>
      <c r="H33">
        <f t="shared" si="0"/>
        <v>0.88039681100014411</v>
      </c>
      <c r="I33">
        <f t="shared" si="1"/>
        <v>0.8814324976573269</v>
      </c>
      <c r="J33">
        <f t="shared" si="2"/>
        <v>0.39288205163311379</v>
      </c>
      <c r="K33">
        <f t="shared" si="3"/>
        <v>0.18344578312194298</v>
      </c>
      <c r="L33">
        <f t="shared" si="4"/>
        <v>0.12061436310701976</v>
      </c>
      <c r="M33">
        <f t="shared" si="5"/>
        <v>0.76067624547827306</v>
      </c>
      <c r="N33">
        <f t="shared" si="6"/>
        <v>0.88129060858529285</v>
      </c>
      <c r="O33">
        <f t="shared" si="7"/>
        <v>2.9064539985856896E-7</v>
      </c>
    </row>
    <row r="34" spans="1:15">
      <c r="A34">
        <v>938</v>
      </c>
      <c r="B34">
        <f>COUNTIF(DantongWorkSheet!$E$1:$E$1000, "&lt;=" &amp;A34)</f>
        <v>103</v>
      </c>
      <c r="C34">
        <f>COUNTIF(DantongWorkSheet!$E$1:$E$1000, "&gt;" &amp;A34)</f>
        <v>897</v>
      </c>
      <c r="D34">
        <f>COUNTIFS(DantongWorkSheet!$E$1:$E$1000, "&lt;=" &amp;$A34, DantongWorkSheet!$U$1:$U$1000, 2)</f>
        <v>31</v>
      </c>
      <c r="E34">
        <f>COUNTIFS(DantongWorkSheet!$E$1:$E$1000, "&lt;=" &amp;$A34, DantongWorkSheet!$U$1:$U$1000, 1)</f>
        <v>72</v>
      </c>
      <c r="F34">
        <f>COUNTIFS(DantongWorkSheet!$E$1:$E$1000, "&gt;" &amp;$A34, DantongWorkSheet!$U$1:$U$1000, 2)</f>
        <v>269</v>
      </c>
      <c r="G34">
        <f>COUNTIFS(DantongWorkSheet!$E$1:$E$1000, "&gt;" &amp;$A34, DantongWorkSheet!$U$1:$U$1000, 1)</f>
        <v>628</v>
      </c>
      <c r="H34">
        <f t="shared" si="0"/>
        <v>0.8824744521750667</v>
      </c>
      <c r="I34">
        <f t="shared" si="1"/>
        <v>0.88115458090401733</v>
      </c>
      <c r="J34">
        <f t="shared" si="2"/>
        <v>0.3377662270203235</v>
      </c>
      <c r="K34">
        <f t="shared" si="3"/>
        <v>0.14066763843931476</v>
      </c>
      <c r="L34">
        <f t="shared" si="4"/>
        <v>9.0894868574031867E-2</v>
      </c>
      <c r="M34">
        <f t="shared" si="5"/>
        <v>0.79039565907090359</v>
      </c>
      <c r="N34">
        <f t="shared" si="6"/>
        <v>0.88129052764493543</v>
      </c>
      <c r="O34">
        <f t="shared" si="7"/>
        <v>3.7158575727502807E-7</v>
      </c>
    </row>
    <row r="35" spans="1:15">
      <c r="A35">
        <v>912</v>
      </c>
      <c r="B35">
        <f>COUNTIF(DantongWorkSheet!$E$1:$E$1000, "&lt;=" &amp;A35)</f>
        <v>93</v>
      </c>
      <c r="C35">
        <f>COUNTIF(DantongWorkSheet!$E$1:$E$1000, "&gt;" &amp;A35)</f>
        <v>907</v>
      </c>
      <c r="D35">
        <f>COUNTIFS(DantongWorkSheet!$E$1:$E$1000, "&lt;=" &amp;$A35, DantongWorkSheet!$U$1:$U$1000, 2)</f>
        <v>28</v>
      </c>
      <c r="E35">
        <f>COUNTIFS(DantongWorkSheet!$E$1:$E$1000, "&lt;=" &amp;$A35, DantongWorkSheet!$U$1:$U$1000, 1)</f>
        <v>65</v>
      </c>
      <c r="F35">
        <f>COUNTIFS(DantongWorkSheet!$E$1:$E$1000, "&gt;" &amp;$A35, DantongWorkSheet!$U$1:$U$1000, 2)</f>
        <v>272</v>
      </c>
      <c r="G35">
        <f>COUNTIFS(DantongWorkSheet!$E$1:$E$1000, "&gt;" &amp;$A35, DantongWorkSheet!$U$1:$U$1000, 1)</f>
        <v>635</v>
      </c>
      <c r="H35">
        <f t="shared" si="0"/>
        <v>0.88260133084499426</v>
      </c>
      <c r="I35">
        <f t="shared" si="1"/>
        <v>0.88115608432797921</v>
      </c>
      <c r="J35">
        <f t="shared" si="2"/>
        <v>0.31867616904052715</v>
      </c>
      <c r="K35">
        <f t="shared" si="3"/>
        <v>0.12772876852914306</v>
      </c>
      <c r="L35">
        <f t="shared" si="4"/>
        <v>8.2081923768584461E-2</v>
      </c>
      <c r="M35">
        <f t="shared" si="5"/>
        <v>0.79920856848547717</v>
      </c>
      <c r="N35">
        <f t="shared" si="6"/>
        <v>0.88129049225406164</v>
      </c>
      <c r="O35">
        <f t="shared" si="7"/>
        <v>4.0697663106215032E-7</v>
      </c>
    </row>
    <row r="36" spans="1:15">
      <c r="A36">
        <v>805</v>
      </c>
      <c r="B36">
        <f>COUNTIF(DantongWorkSheet!$E$1:$E$1000, "&lt;=" &amp;A36)</f>
        <v>77</v>
      </c>
      <c r="C36">
        <f>COUNTIF(DantongWorkSheet!$E$1:$E$1000, "&gt;" &amp;A36)</f>
        <v>923</v>
      </c>
      <c r="D36">
        <f>COUNTIFS(DantongWorkSheet!$E$1:$E$1000, "&lt;=" &amp;$A36, DantongWorkSheet!$U$1:$U$1000, 2)</f>
        <v>23</v>
      </c>
      <c r="E36">
        <f>COUNTIFS(DantongWorkSheet!$E$1:$E$1000, "&lt;=" &amp;$A36, DantongWorkSheet!$U$1:$U$1000, 1)</f>
        <v>54</v>
      </c>
      <c r="F36">
        <f>COUNTIFS(DantongWorkSheet!$E$1:$E$1000, "&gt;" &amp;$A36, DantongWorkSheet!$U$1:$U$1000, 2)</f>
        <v>277</v>
      </c>
      <c r="G36">
        <f>COUNTIFS(DantongWorkSheet!$E$1:$E$1000, "&gt;" &amp;$A36, DantongWorkSheet!$U$1:$U$1000, 1)</f>
        <v>646</v>
      </c>
      <c r="H36">
        <f t="shared" si="0"/>
        <v>0.87969757827751704</v>
      </c>
      <c r="I36">
        <f t="shared" si="1"/>
        <v>0.88142329579539447</v>
      </c>
      <c r="J36">
        <f t="shared" si="2"/>
        <v>0.28482282628547329</v>
      </c>
      <c r="K36">
        <f t="shared" si="3"/>
        <v>0.10669644359605668</v>
      </c>
      <c r="L36">
        <f t="shared" si="4"/>
        <v>6.7736713527368805E-2</v>
      </c>
      <c r="M36">
        <f t="shared" si="5"/>
        <v>0.81355370201914912</v>
      </c>
      <c r="N36">
        <f t="shared" si="6"/>
        <v>0.88129041554651788</v>
      </c>
      <c r="O36">
        <f t="shared" si="7"/>
        <v>4.8368417482347326E-7</v>
      </c>
    </row>
    <row r="37" spans="1:15">
      <c r="A37">
        <v>1444.5</v>
      </c>
      <c r="B37">
        <f>COUNTIF(DantongWorkSheet!$E$1:$E$1000, "&lt;=" &amp;A37)</f>
        <v>286</v>
      </c>
      <c r="C37">
        <f>COUNTIF(DantongWorkSheet!$E$1:$E$1000, "&gt;" &amp;A37)</f>
        <v>714</v>
      </c>
      <c r="D37">
        <f>COUNTIFS(DantongWorkSheet!$E$1:$E$1000, "&lt;=" &amp;$A37, DantongWorkSheet!$U$1:$U$1000, 2)</f>
        <v>86</v>
      </c>
      <c r="E37">
        <f>COUNTIFS(DantongWorkSheet!$E$1:$E$1000, "&lt;=" &amp;$A37, DantongWorkSheet!$U$1:$U$1000, 1)</f>
        <v>200</v>
      </c>
      <c r="F37">
        <f>COUNTIFS(DantongWorkSheet!$E$1:$E$1000, "&gt;" &amp;$A37, DantongWorkSheet!$U$1:$U$1000, 2)</f>
        <v>214</v>
      </c>
      <c r="G37">
        <f>COUNTIFS(DantongWorkSheet!$E$1:$E$1000, "&gt;" &amp;$A37, DantongWorkSheet!$U$1:$U$1000, 1)</f>
        <v>500</v>
      </c>
      <c r="H37">
        <f t="shared" si="0"/>
        <v>0.88214404006746172</v>
      </c>
      <c r="I37">
        <f t="shared" si="1"/>
        <v>0.88094822282337293</v>
      </c>
      <c r="J37">
        <f t="shared" si="2"/>
        <v>0.51649110309473756</v>
      </c>
      <c r="K37">
        <f t="shared" si="3"/>
        <v>0.34700687073195302</v>
      </c>
      <c r="L37">
        <f t="shared" si="4"/>
        <v>0.25229319545929402</v>
      </c>
      <c r="M37">
        <f t="shared" si="5"/>
        <v>0.62899703109588823</v>
      </c>
      <c r="N37">
        <f t="shared" si="6"/>
        <v>0.8812902265551823</v>
      </c>
      <c r="O37">
        <f t="shared" si="7"/>
        <v>6.7267551040472995E-7</v>
      </c>
    </row>
    <row r="38" spans="1:15">
      <c r="A38">
        <v>1412.5</v>
      </c>
      <c r="B38">
        <f>COUNTIF(DantongWorkSheet!$E$1:$E$1000, "&lt;=" &amp;A38)</f>
        <v>274</v>
      </c>
      <c r="C38">
        <f>COUNTIF(DantongWorkSheet!$E$1:$E$1000, "&gt;" &amp;A38)</f>
        <v>726</v>
      </c>
      <c r="D38">
        <f>COUNTIFS(DantongWorkSheet!$E$1:$E$1000, "&lt;=" &amp;$A38, DantongWorkSheet!$U$1:$U$1000, 2)</f>
        <v>82</v>
      </c>
      <c r="E38">
        <f>COUNTIFS(DantongWorkSheet!$E$1:$E$1000, "&lt;=" &amp;$A38, DantongWorkSheet!$U$1:$U$1000, 1)</f>
        <v>192</v>
      </c>
      <c r="F38">
        <f>COUNTIFS(DantongWorkSheet!$E$1:$E$1000, "&gt;" &amp;$A38, DantongWorkSheet!$U$1:$U$1000, 2)</f>
        <v>218</v>
      </c>
      <c r="G38">
        <f>COUNTIFS(DantongWorkSheet!$E$1:$E$1000, "&gt;" &amp;$A38, DantongWorkSheet!$U$1:$U$1000, 1)</f>
        <v>508</v>
      </c>
      <c r="H38">
        <f t="shared" si="0"/>
        <v>0.88039681100014411</v>
      </c>
      <c r="I38">
        <f t="shared" si="1"/>
        <v>0.8816273858171968</v>
      </c>
      <c r="J38">
        <f t="shared" si="2"/>
        <v>0.51176410326622757</v>
      </c>
      <c r="K38">
        <f t="shared" si="3"/>
        <v>0.33538190487976027</v>
      </c>
      <c r="L38">
        <f t="shared" si="4"/>
        <v>0.24122872621403951</v>
      </c>
      <c r="M38">
        <f t="shared" si="5"/>
        <v>0.64006148210328484</v>
      </c>
      <c r="N38">
        <f t="shared" si="6"/>
        <v>0.88129020831732441</v>
      </c>
      <c r="O38">
        <f t="shared" si="7"/>
        <v>6.9091336829529837E-7</v>
      </c>
    </row>
    <row r="39" spans="1:15">
      <c r="A39">
        <v>1202</v>
      </c>
      <c r="B39">
        <f>COUNTIF(DantongWorkSheet!$E$1:$E$1000, "&lt;=" &amp;A39)</f>
        <v>166</v>
      </c>
      <c r="C39">
        <f>COUNTIF(DantongWorkSheet!$E$1:$E$1000, "&gt;" &amp;A39)</f>
        <v>834</v>
      </c>
      <c r="D39">
        <f>COUNTIFS(DantongWorkSheet!$E$1:$E$1000, "&lt;=" &amp;$A39, DantongWorkSheet!$U$1:$U$1000, 2)</f>
        <v>50</v>
      </c>
      <c r="E39">
        <f>COUNTIFS(DantongWorkSheet!$E$1:$E$1000, "&lt;=" &amp;$A39, DantongWorkSheet!$U$1:$U$1000, 1)</f>
        <v>116</v>
      </c>
      <c r="F39">
        <f>COUNTIFS(DantongWorkSheet!$E$1:$E$1000, "&gt;" &amp;$A39, DantongWorkSheet!$U$1:$U$1000, 2)</f>
        <v>250</v>
      </c>
      <c r="G39">
        <f>COUNTIFS(DantongWorkSheet!$E$1:$E$1000, "&gt;" &amp;$A39, DantongWorkSheet!$U$1:$U$1000, 1)</f>
        <v>584</v>
      </c>
      <c r="H39">
        <f t="shared" si="0"/>
        <v>0.88275867879551151</v>
      </c>
      <c r="I39">
        <f t="shared" si="1"/>
        <v>0.88099756199208357</v>
      </c>
      <c r="J39">
        <f t="shared" si="2"/>
        <v>0.43006364565031702</v>
      </c>
      <c r="K39">
        <f t="shared" si="3"/>
        <v>0.21840851315533119</v>
      </c>
      <c r="L39">
        <f t="shared" si="4"/>
        <v>0.14653794068005491</v>
      </c>
      <c r="M39">
        <f t="shared" si="5"/>
        <v>0.73475196670139764</v>
      </c>
      <c r="N39">
        <f t="shared" si="6"/>
        <v>0.88128990738145252</v>
      </c>
      <c r="O39">
        <f t="shared" si="7"/>
        <v>9.918492401839174E-7</v>
      </c>
    </row>
    <row r="40" spans="1:15">
      <c r="A40">
        <v>1102</v>
      </c>
      <c r="B40">
        <f>COUNTIF(DantongWorkSheet!$E$1:$E$1000, "&lt;=" &amp;A40)</f>
        <v>136</v>
      </c>
      <c r="C40">
        <f>COUNTIF(DantongWorkSheet!$E$1:$E$1000, "&gt;" &amp;A40)</f>
        <v>864</v>
      </c>
      <c r="D40">
        <f>COUNTIFS(DantongWorkSheet!$E$1:$E$1000, "&lt;=" &amp;$A40, DantongWorkSheet!$U$1:$U$1000, 2)</f>
        <v>41</v>
      </c>
      <c r="E40">
        <f>COUNTIFS(DantongWorkSheet!$E$1:$E$1000, "&lt;=" &amp;$A40, DantongWorkSheet!$U$1:$U$1000, 1)</f>
        <v>95</v>
      </c>
      <c r="F40">
        <f>COUNTIFS(DantongWorkSheet!$E$1:$E$1000, "&gt;" &amp;$A40, DantongWorkSheet!$U$1:$U$1000, 2)</f>
        <v>259</v>
      </c>
      <c r="G40">
        <f>COUNTIFS(DantongWorkSheet!$E$1:$E$1000, "&gt;" &amp;$A40, DantongWorkSheet!$U$1:$U$1000, 1)</f>
        <v>605</v>
      </c>
      <c r="H40">
        <f t="shared" si="0"/>
        <v>0.88308111345047569</v>
      </c>
      <c r="I40">
        <f t="shared" si="1"/>
        <v>0.88100775393568931</v>
      </c>
      <c r="J40">
        <f t="shared" si="2"/>
        <v>0.39145171630399767</v>
      </c>
      <c r="K40">
        <f t="shared" si="3"/>
        <v>0.18221482007880641</v>
      </c>
      <c r="L40">
        <f t="shared" si="4"/>
        <v>0.1200990314292647</v>
      </c>
      <c r="M40">
        <f t="shared" si="5"/>
        <v>0.7611906994004356</v>
      </c>
      <c r="N40">
        <f t="shared" si="6"/>
        <v>0.8812897308297003</v>
      </c>
      <c r="O40">
        <f t="shared" si="7"/>
        <v>1.1684009924017857E-6</v>
      </c>
    </row>
    <row r="41" spans="1:15">
      <c r="A41">
        <v>802</v>
      </c>
      <c r="B41">
        <f>COUNTIF(DantongWorkSheet!$E$1:$E$1000, "&lt;=" &amp;A41)</f>
        <v>76</v>
      </c>
      <c r="C41">
        <f>COUNTIF(DantongWorkSheet!$E$1:$E$1000, "&gt;" &amp;A41)</f>
        <v>924</v>
      </c>
      <c r="D41">
        <f>COUNTIFS(DantongWorkSheet!$E$1:$E$1000, "&lt;=" &amp;$A41, DantongWorkSheet!$U$1:$U$1000, 2)</f>
        <v>23</v>
      </c>
      <c r="E41">
        <f>COUNTIFS(DantongWorkSheet!$E$1:$E$1000, "&lt;=" &amp;$A41, DantongWorkSheet!$U$1:$U$1000, 1)</f>
        <v>53</v>
      </c>
      <c r="F41">
        <f>COUNTIFS(DantongWorkSheet!$E$1:$E$1000, "&gt;" &amp;$A41, DantongWorkSheet!$U$1:$U$1000, 2)</f>
        <v>277</v>
      </c>
      <c r="G41">
        <f>COUNTIFS(DantongWorkSheet!$E$1:$E$1000, "&gt;" &amp;$A41, DantongWorkSheet!$U$1:$U$1000, 1)</f>
        <v>647</v>
      </c>
      <c r="H41">
        <f t="shared" si="0"/>
        <v>0.88448397290199532</v>
      </c>
      <c r="I41">
        <f t="shared" si="1"/>
        <v>0.88102615117279193</v>
      </c>
      <c r="J41">
        <f t="shared" si="2"/>
        <v>0.28255711461260619</v>
      </c>
      <c r="K41">
        <f t="shared" si="3"/>
        <v>0.10536856475933121</v>
      </c>
      <c r="L41">
        <f t="shared" si="4"/>
        <v>6.7220781940551644E-2</v>
      </c>
      <c r="M41">
        <f t="shared" si="5"/>
        <v>0.81406816368365975</v>
      </c>
      <c r="N41">
        <f t="shared" si="6"/>
        <v>0.88128894562421145</v>
      </c>
      <c r="O41">
        <f t="shared" si="7"/>
        <v>1.9536064812530896E-6</v>
      </c>
    </row>
    <row r="42" spans="1:15">
      <c r="A42">
        <v>803</v>
      </c>
      <c r="B42">
        <f>COUNTIF(DantongWorkSheet!$E$1:$E$1000, "&lt;=" &amp;A42)</f>
        <v>76</v>
      </c>
      <c r="C42">
        <f>COUNTIF(DantongWorkSheet!$E$1:$E$1000, "&gt;" &amp;A42)</f>
        <v>924</v>
      </c>
      <c r="D42">
        <f>COUNTIFS(DantongWorkSheet!$E$1:$E$1000, "&lt;=" &amp;$A42, DantongWorkSheet!$U$1:$U$1000, 2)</f>
        <v>23</v>
      </c>
      <c r="E42">
        <f>COUNTIFS(DantongWorkSheet!$E$1:$E$1000, "&lt;=" &amp;$A42, DantongWorkSheet!$U$1:$U$1000, 1)</f>
        <v>53</v>
      </c>
      <c r="F42">
        <f>COUNTIFS(DantongWorkSheet!$E$1:$E$1000, "&gt;" &amp;$A42, DantongWorkSheet!$U$1:$U$1000, 2)</f>
        <v>277</v>
      </c>
      <c r="G42">
        <f>COUNTIFS(DantongWorkSheet!$E$1:$E$1000, "&gt;" &amp;$A42, DantongWorkSheet!$U$1:$U$1000, 1)</f>
        <v>647</v>
      </c>
      <c r="H42">
        <f t="shared" si="0"/>
        <v>0.88448397290199532</v>
      </c>
      <c r="I42">
        <f t="shared" si="1"/>
        <v>0.88102615117279193</v>
      </c>
      <c r="J42">
        <f t="shared" si="2"/>
        <v>0.28255711461260619</v>
      </c>
      <c r="K42">
        <f t="shared" si="3"/>
        <v>0.10536856475933121</v>
      </c>
      <c r="L42">
        <f t="shared" si="4"/>
        <v>6.7220781940551644E-2</v>
      </c>
      <c r="M42">
        <f t="shared" si="5"/>
        <v>0.81406816368365975</v>
      </c>
      <c r="N42">
        <f t="shared" si="6"/>
        <v>0.88128894562421145</v>
      </c>
      <c r="O42">
        <f t="shared" si="7"/>
        <v>1.9536064812530896E-6</v>
      </c>
    </row>
    <row r="43" spans="1:15">
      <c r="A43">
        <v>799.5</v>
      </c>
      <c r="B43">
        <f>COUNTIF(DantongWorkSheet!$E$1:$E$1000, "&lt;=" &amp;A43)</f>
        <v>74</v>
      </c>
      <c r="C43">
        <f>COUNTIF(DantongWorkSheet!$E$1:$E$1000, "&gt;" &amp;A43)</f>
        <v>926</v>
      </c>
      <c r="D43">
        <f>COUNTIFS(DantongWorkSheet!$E$1:$E$1000, "&lt;=" &amp;$A43, DantongWorkSheet!$U$1:$U$1000, 2)</f>
        <v>22</v>
      </c>
      <c r="E43">
        <f>COUNTIFS(DantongWorkSheet!$E$1:$E$1000, "&lt;=" &amp;$A43, DantongWorkSheet!$U$1:$U$1000, 1)</f>
        <v>52</v>
      </c>
      <c r="F43">
        <f>COUNTIFS(DantongWorkSheet!$E$1:$E$1000, "&gt;" &amp;$A43, DantongWorkSheet!$U$1:$U$1000, 2)</f>
        <v>278</v>
      </c>
      <c r="G43">
        <f>COUNTIFS(DantongWorkSheet!$E$1:$E$1000, "&gt;" &amp;$A43, DantongWorkSheet!$U$1:$U$1000, 1)</f>
        <v>648</v>
      </c>
      <c r="H43">
        <f t="shared" si="0"/>
        <v>0.87796200139439118</v>
      </c>
      <c r="I43">
        <f t="shared" si="1"/>
        <v>0.88155475465724298</v>
      </c>
      <c r="J43">
        <f t="shared" si="2"/>
        <v>0.2779684880084522</v>
      </c>
      <c r="K43">
        <f t="shared" si="3"/>
        <v>0.10270812469811365</v>
      </c>
      <c r="L43">
        <f t="shared" si="4"/>
        <v>6.4969188103184944E-2</v>
      </c>
      <c r="M43">
        <f t="shared" si="5"/>
        <v>0.81631970281260702</v>
      </c>
      <c r="N43">
        <f t="shared" si="6"/>
        <v>0.88128889091579199</v>
      </c>
      <c r="O43">
        <f t="shared" si="7"/>
        <v>2.008314900714403E-6</v>
      </c>
    </row>
    <row r="44" spans="1:15">
      <c r="A44">
        <v>1195.5</v>
      </c>
      <c r="B44">
        <f>COUNTIF(DantongWorkSheet!$E$1:$E$1000, "&lt;=" &amp;A44)</f>
        <v>161</v>
      </c>
      <c r="C44">
        <f>COUNTIF(DantongWorkSheet!$E$1:$E$1000, "&gt;" &amp;A44)</f>
        <v>839</v>
      </c>
      <c r="D44">
        <f>COUNTIFS(DantongWorkSheet!$E$1:$E$1000, "&lt;=" &amp;$A44, DantongWorkSheet!$U$1:$U$1000, 2)</f>
        <v>48</v>
      </c>
      <c r="E44">
        <f>COUNTIFS(DantongWorkSheet!$E$1:$E$1000, "&lt;=" &amp;$A44, DantongWorkSheet!$U$1:$U$1000, 1)</f>
        <v>113</v>
      </c>
      <c r="F44">
        <f>COUNTIFS(DantongWorkSheet!$E$1:$E$1000, "&gt;" &amp;$A44, DantongWorkSheet!$U$1:$U$1000, 2)</f>
        <v>252</v>
      </c>
      <c r="G44">
        <f>COUNTIFS(DantongWorkSheet!$E$1:$E$1000, "&gt;" &amp;$A44, DantongWorkSheet!$U$1:$U$1000, 1)</f>
        <v>587</v>
      </c>
      <c r="H44">
        <f t="shared" si="0"/>
        <v>0.87900120862684239</v>
      </c>
      <c r="I44">
        <f t="shared" si="1"/>
        <v>0.88172754921505603</v>
      </c>
      <c r="J44">
        <f t="shared" si="2"/>
        <v>0.42421365245414272</v>
      </c>
      <c r="K44">
        <f t="shared" si="3"/>
        <v>0.21248286146247936</v>
      </c>
      <c r="L44">
        <f t="shared" si="4"/>
        <v>0.14151919458892162</v>
      </c>
      <c r="M44">
        <f t="shared" si="5"/>
        <v>0.73976941379143202</v>
      </c>
      <c r="N44">
        <f t="shared" si="6"/>
        <v>0.88128860838035361</v>
      </c>
      <c r="O44">
        <f t="shared" si="7"/>
        <v>2.2908503390928203E-6</v>
      </c>
    </row>
    <row r="45" spans="1:15">
      <c r="A45">
        <v>1160.5</v>
      </c>
      <c r="B45">
        <f>COUNTIF(DantongWorkSheet!$E$1:$E$1000, "&lt;=" &amp;A45)</f>
        <v>151</v>
      </c>
      <c r="C45">
        <f>COUNTIF(DantongWorkSheet!$E$1:$E$1000, "&gt;" &amp;A45)</f>
        <v>849</v>
      </c>
      <c r="D45">
        <f>COUNTIFS(DantongWorkSheet!$E$1:$E$1000, "&lt;=" &amp;$A45, DantongWorkSheet!$U$1:$U$1000, 2)</f>
        <v>45</v>
      </c>
      <c r="E45">
        <f>COUNTIFS(DantongWorkSheet!$E$1:$E$1000, "&lt;=" &amp;$A45, DantongWorkSheet!$U$1:$U$1000, 1)</f>
        <v>106</v>
      </c>
      <c r="F45">
        <f>COUNTIFS(DantongWorkSheet!$E$1:$E$1000, "&gt;" &amp;$A45, DantongWorkSheet!$U$1:$U$1000, 2)</f>
        <v>255</v>
      </c>
      <c r="G45">
        <f>COUNTIFS(DantongWorkSheet!$E$1:$E$1000, "&gt;" &amp;$A45, DantongWorkSheet!$U$1:$U$1000, 1)</f>
        <v>594</v>
      </c>
      <c r="H45">
        <f t="shared" si="0"/>
        <v>0.87884872926855917</v>
      </c>
      <c r="I45">
        <f t="shared" si="1"/>
        <v>0.88172241121538986</v>
      </c>
      <c r="J45">
        <f t="shared" si="2"/>
        <v>0.41183431134588827</v>
      </c>
      <c r="K45">
        <f t="shared" si="3"/>
        <v>0.20050284640158225</v>
      </c>
      <c r="L45">
        <f t="shared" si="4"/>
        <v>0.13270615811955244</v>
      </c>
      <c r="M45">
        <f t="shared" si="5"/>
        <v>0.74858232712186601</v>
      </c>
      <c r="N45">
        <f t="shared" si="6"/>
        <v>0.88128848524141845</v>
      </c>
      <c r="O45">
        <f t="shared" si="7"/>
        <v>2.4139892742525149E-6</v>
      </c>
    </row>
    <row r="46" spans="1:15">
      <c r="A46">
        <v>1154</v>
      </c>
      <c r="B46">
        <f>COUNTIF(DantongWorkSheet!$E$1:$E$1000, "&lt;=" &amp;A46)</f>
        <v>149</v>
      </c>
      <c r="C46">
        <f>COUNTIF(DantongWorkSheet!$E$1:$E$1000, "&gt;" &amp;A46)</f>
        <v>851</v>
      </c>
      <c r="D46">
        <f>COUNTIFS(DantongWorkSheet!$E$1:$E$1000, "&lt;=" &amp;$A46, DantongWorkSheet!$U$1:$U$1000, 2)</f>
        <v>45</v>
      </c>
      <c r="E46">
        <f>COUNTIFS(DantongWorkSheet!$E$1:$E$1000, "&lt;=" &amp;$A46, DantongWorkSheet!$U$1:$U$1000, 1)</f>
        <v>104</v>
      </c>
      <c r="F46">
        <f>COUNTIFS(DantongWorkSheet!$E$1:$E$1000, "&gt;" &amp;$A46, DantongWorkSheet!$U$1:$U$1000, 2)</f>
        <v>255</v>
      </c>
      <c r="G46">
        <f>COUNTIFS(DantongWorkSheet!$E$1:$E$1000, "&gt;" &amp;$A46, DantongWorkSheet!$U$1:$U$1000, 1)</f>
        <v>596</v>
      </c>
      <c r="H46">
        <f t="shared" si="0"/>
        <v>0.88373818474733645</v>
      </c>
      <c r="I46">
        <f t="shared" si="1"/>
        <v>0.88085954660434451</v>
      </c>
      <c r="J46">
        <f t="shared" si="2"/>
        <v>0.40924574886578891</v>
      </c>
      <c r="K46">
        <f t="shared" si="3"/>
        <v>0.19808638749268187</v>
      </c>
      <c r="L46">
        <f t="shared" si="4"/>
        <v>0.13167698952735313</v>
      </c>
      <c r="M46">
        <f t="shared" si="5"/>
        <v>0.74961147416029716</v>
      </c>
      <c r="N46">
        <f t="shared" si="6"/>
        <v>0.88128846368765035</v>
      </c>
      <c r="O46">
        <f t="shared" si="7"/>
        <v>2.4355430423561586E-6</v>
      </c>
    </row>
    <row r="47" spans="1:15">
      <c r="A47">
        <v>1154.5</v>
      </c>
      <c r="B47">
        <f>COUNTIF(DantongWorkSheet!$E$1:$E$1000, "&lt;=" &amp;A47)</f>
        <v>149</v>
      </c>
      <c r="C47">
        <f>COUNTIF(DantongWorkSheet!$E$1:$E$1000, "&gt;" &amp;A47)</f>
        <v>851</v>
      </c>
      <c r="D47">
        <f>COUNTIFS(DantongWorkSheet!$E$1:$E$1000, "&lt;=" &amp;$A47, DantongWorkSheet!$U$1:$U$1000, 2)</f>
        <v>45</v>
      </c>
      <c r="E47">
        <f>COUNTIFS(DantongWorkSheet!$E$1:$E$1000, "&lt;=" &amp;$A47, DantongWorkSheet!$U$1:$U$1000, 1)</f>
        <v>104</v>
      </c>
      <c r="F47">
        <f>COUNTIFS(DantongWorkSheet!$E$1:$E$1000, "&gt;" &amp;$A47, DantongWorkSheet!$U$1:$U$1000, 2)</f>
        <v>255</v>
      </c>
      <c r="G47">
        <f>COUNTIFS(DantongWorkSheet!$E$1:$E$1000, "&gt;" &amp;$A47, DantongWorkSheet!$U$1:$U$1000, 1)</f>
        <v>596</v>
      </c>
      <c r="H47">
        <f t="shared" si="0"/>
        <v>0.88373818474733645</v>
      </c>
      <c r="I47">
        <f t="shared" si="1"/>
        <v>0.88085954660434451</v>
      </c>
      <c r="J47">
        <f t="shared" si="2"/>
        <v>0.40924574886578891</v>
      </c>
      <c r="K47">
        <f t="shared" si="3"/>
        <v>0.19808638749268187</v>
      </c>
      <c r="L47">
        <f t="shared" si="4"/>
        <v>0.13167698952735313</v>
      </c>
      <c r="M47">
        <f t="shared" si="5"/>
        <v>0.74961147416029716</v>
      </c>
      <c r="N47">
        <f t="shared" si="6"/>
        <v>0.88128846368765035</v>
      </c>
      <c r="O47">
        <f t="shared" si="7"/>
        <v>2.4355430423561586E-6</v>
      </c>
    </row>
    <row r="48" spans="1:15">
      <c r="A48">
        <v>1110.5</v>
      </c>
      <c r="B48">
        <f>COUNTIF(DantongWorkSheet!$E$1:$E$1000, "&lt;=" &amp;A48)</f>
        <v>139</v>
      </c>
      <c r="C48">
        <f>COUNTIF(DantongWorkSheet!$E$1:$E$1000, "&gt;" &amp;A48)</f>
        <v>861</v>
      </c>
      <c r="D48">
        <f>COUNTIFS(DantongWorkSheet!$E$1:$E$1000, "&lt;=" &amp;$A48, DantongWorkSheet!$U$1:$U$1000, 2)</f>
        <v>42</v>
      </c>
      <c r="E48">
        <f>COUNTIFS(DantongWorkSheet!$E$1:$E$1000, "&lt;=" &amp;$A48, DantongWorkSheet!$U$1:$U$1000, 1)</f>
        <v>97</v>
      </c>
      <c r="F48">
        <f>COUNTIFS(DantongWorkSheet!$E$1:$E$1000, "&gt;" &amp;$A48, DantongWorkSheet!$U$1:$U$1000, 2)</f>
        <v>258</v>
      </c>
      <c r="G48">
        <f>COUNTIFS(DantongWorkSheet!$E$1:$E$1000, "&gt;" &amp;$A48, DantongWorkSheet!$U$1:$U$1000, 1)</f>
        <v>603</v>
      </c>
      <c r="H48">
        <f t="shared" si="0"/>
        <v>0.88391317740797293</v>
      </c>
      <c r="I48">
        <f t="shared" si="1"/>
        <v>0.88086456140967706</v>
      </c>
      <c r="J48">
        <f t="shared" si="2"/>
        <v>0.39571120645946256</v>
      </c>
      <c r="K48">
        <f t="shared" si="3"/>
        <v>0.1859026921053743</v>
      </c>
      <c r="L48">
        <f t="shared" si="4"/>
        <v>0.12286393165970824</v>
      </c>
      <c r="M48">
        <f t="shared" si="5"/>
        <v>0.75842438737373197</v>
      </c>
      <c r="N48">
        <f t="shared" si="6"/>
        <v>0.88128831903344018</v>
      </c>
      <c r="O48">
        <f t="shared" si="7"/>
        <v>2.5801972525218986E-6</v>
      </c>
    </row>
    <row r="49" spans="1:15">
      <c r="A49">
        <v>1326.5</v>
      </c>
      <c r="B49">
        <f>COUNTIF(DantongWorkSheet!$E$1:$E$1000, "&lt;=" &amp;A49)</f>
        <v>232</v>
      </c>
      <c r="C49">
        <f>COUNTIF(DantongWorkSheet!$E$1:$E$1000, "&gt;" &amp;A49)</f>
        <v>768</v>
      </c>
      <c r="D49">
        <f>COUNTIFS(DantongWorkSheet!$E$1:$E$1000, "&lt;=" &amp;$A49, DantongWorkSheet!$U$1:$U$1000, 2)</f>
        <v>70</v>
      </c>
      <c r="E49">
        <f>COUNTIFS(DantongWorkSheet!$E$1:$E$1000, "&lt;=" &amp;$A49, DantongWorkSheet!$U$1:$U$1000, 1)</f>
        <v>162</v>
      </c>
      <c r="F49">
        <f>COUNTIFS(DantongWorkSheet!$E$1:$E$1000, "&gt;" &amp;$A49, DantongWorkSheet!$U$1:$U$1000, 2)</f>
        <v>230</v>
      </c>
      <c r="G49">
        <f>COUNTIFS(DantongWorkSheet!$E$1:$E$1000, "&gt;" &amp;$A49, DantongWorkSheet!$U$1:$U$1000, 1)</f>
        <v>538</v>
      </c>
      <c r="H49">
        <f t="shared" si="0"/>
        <v>0.88338827248336149</v>
      </c>
      <c r="I49">
        <f t="shared" si="1"/>
        <v>0.88065330440257539</v>
      </c>
      <c r="J49">
        <f t="shared" si="2"/>
        <v>0.48901036317200752</v>
      </c>
      <c r="K49">
        <f t="shared" si="3"/>
        <v>0.29247113006663489</v>
      </c>
      <c r="L49">
        <f t="shared" si="4"/>
        <v>0.20494607921613989</v>
      </c>
      <c r="M49">
        <f t="shared" si="5"/>
        <v>0.6763417377811779</v>
      </c>
      <c r="N49">
        <f t="shared" si="6"/>
        <v>0.88128781699731773</v>
      </c>
      <c r="O49">
        <f t="shared" si="7"/>
        <v>3.0822333749735975E-6</v>
      </c>
    </row>
    <row r="50" spans="1:15">
      <c r="A50">
        <v>1214.5</v>
      </c>
      <c r="B50">
        <f>COUNTIF(DantongWorkSheet!$E$1:$E$1000, "&lt;=" &amp;A50)</f>
        <v>172</v>
      </c>
      <c r="C50">
        <f>COUNTIF(DantongWorkSheet!$E$1:$E$1000, "&gt;" &amp;A50)</f>
        <v>828</v>
      </c>
      <c r="D50">
        <f>COUNTIFS(DantongWorkSheet!$E$1:$E$1000, "&lt;=" &amp;$A50, DantongWorkSheet!$U$1:$U$1000, 2)</f>
        <v>52</v>
      </c>
      <c r="E50">
        <f>COUNTIFS(DantongWorkSheet!$E$1:$E$1000, "&lt;=" &amp;$A50, DantongWorkSheet!$U$1:$U$1000, 1)</f>
        <v>120</v>
      </c>
      <c r="F50">
        <f>COUNTIFS(DantongWorkSheet!$E$1:$E$1000, "&gt;" &amp;$A50, DantongWorkSheet!$U$1:$U$1000, 2)</f>
        <v>248</v>
      </c>
      <c r="G50">
        <f>COUNTIFS(DantongWorkSheet!$E$1:$E$1000, "&gt;" &amp;$A50, DantongWorkSheet!$U$1:$U$1000, 1)</f>
        <v>580</v>
      </c>
      <c r="H50">
        <f t="shared" si="0"/>
        <v>0.88411512204884779</v>
      </c>
      <c r="I50">
        <f t="shared" si="1"/>
        <v>0.88069956959521045</v>
      </c>
      <c r="J50">
        <f t="shared" si="2"/>
        <v>0.43679735915311807</v>
      </c>
      <c r="K50">
        <f t="shared" si="3"/>
        <v>0.22546218689076683</v>
      </c>
      <c r="L50">
        <f t="shared" si="4"/>
        <v>0.1520678009924018</v>
      </c>
      <c r="M50">
        <f t="shared" si="5"/>
        <v>0.72921924362483426</v>
      </c>
      <c r="N50">
        <f t="shared" si="6"/>
        <v>0.88128704461723606</v>
      </c>
      <c r="O50">
        <f t="shared" si="7"/>
        <v>3.8546134566441737E-6</v>
      </c>
    </row>
    <row r="51" spans="1:15">
      <c r="A51">
        <v>1205</v>
      </c>
      <c r="B51">
        <f>COUNTIF(DantongWorkSheet!$E$1:$E$1000, "&lt;=" &amp;A51)</f>
        <v>168</v>
      </c>
      <c r="C51">
        <f>COUNTIF(DantongWorkSheet!$E$1:$E$1000, "&gt;" &amp;A51)</f>
        <v>832</v>
      </c>
      <c r="D51">
        <f>COUNTIFS(DantongWorkSheet!$E$1:$E$1000, "&lt;=" &amp;$A51, DantongWorkSheet!$U$1:$U$1000, 2)</f>
        <v>50</v>
      </c>
      <c r="E51">
        <f>COUNTIFS(DantongWorkSheet!$E$1:$E$1000, "&lt;=" &amp;$A51, DantongWorkSheet!$U$1:$U$1000, 1)</f>
        <v>118</v>
      </c>
      <c r="F51">
        <f>COUNTIFS(DantongWorkSheet!$E$1:$E$1000, "&gt;" &amp;$A51, DantongWorkSheet!$U$1:$U$1000, 2)</f>
        <v>250</v>
      </c>
      <c r="G51">
        <f>COUNTIFS(DantongWorkSheet!$E$1:$E$1000, "&gt;" &amp;$A51, DantongWorkSheet!$U$1:$U$1000, 1)</f>
        <v>582</v>
      </c>
      <c r="H51">
        <f t="shared" si="0"/>
        <v>0.87836093877022758</v>
      </c>
      <c r="I51">
        <f t="shared" si="1"/>
        <v>0.88187779417697798</v>
      </c>
      <c r="J51">
        <f t="shared" si="2"/>
        <v>0.43234243279639895</v>
      </c>
      <c r="K51">
        <f t="shared" si="3"/>
        <v>0.22076667934546781</v>
      </c>
      <c r="L51">
        <f t="shared" si="4"/>
        <v>0.14756463771339826</v>
      </c>
      <c r="M51">
        <f t="shared" si="5"/>
        <v>0.73372232475524568</v>
      </c>
      <c r="N51">
        <f t="shared" si="6"/>
        <v>0.88128696246864391</v>
      </c>
      <c r="O51">
        <f t="shared" si="7"/>
        <v>3.9367620487951172E-6</v>
      </c>
    </row>
    <row r="52" spans="1:15">
      <c r="A52">
        <v>1198.5</v>
      </c>
      <c r="B52">
        <f>COUNTIF(DantongWorkSheet!$E$1:$E$1000, "&lt;=" &amp;A52)</f>
        <v>162</v>
      </c>
      <c r="C52">
        <f>COUNTIF(DantongWorkSheet!$E$1:$E$1000, "&gt;" &amp;A52)</f>
        <v>838</v>
      </c>
      <c r="D52">
        <f>COUNTIFS(DantongWorkSheet!$E$1:$E$1000, "&lt;=" &amp;$A52, DantongWorkSheet!$U$1:$U$1000, 2)</f>
        <v>49</v>
      </c>
      <c r="E52">
        <f>COUNTIFS(DantongWorkSheet!$E$1:$E$1000, "&lt;=" &amp;$A52, DantongWorkSheet!$U$1:$U$1000, 1)</f>
        <v>113</v>
      </c>
      <c r="F52">
        <f>COUNTIFS(DantongWorkSheet!$E$1:$E$1000, "&gt;" &amp;$A52, DantongWorkSheet!$U$1:$U$1000, 2)</f>
        <v>251</v>
      </c>
      <c r="G52">
        <f>COUNTIFS(DantongWorkSheet!$E$1:$E$1000, "&gt;" &amp;$A52, DantongWorkSheet!$U$1:$U$1000, 1)</f>
        <v>587</v>
      </c>
      <c r="H52">
        <f t="shared" si="0"/>
        <v>0.8842882429181963</v>
      </c>
      <c r="I52">
        <f t="shared" si="1"/>
        <v>0.88070663549261607</v>
      </c>
      <c r="J52">
        <f t="shared" si="2"/>
        <v>0.4254013536479489</v>
      </c>
      <c r="K52">
        <f t="shared" si="3"/>
        <v>0.21367143910677236</v>
      </c>
      <c r="L52">
        <f t="shared" si="4"/>
        <v>0.14325469535274782</v>
      </c>
      <c r="M52">
        <f t="shared" si="5"/>
        <v>0.73803216054281229</v>
      </c>
      <c r="N52">
        <f t="shared" si="6"/>
        <v>0.88128685589556011</v>
      </c>
      <c r="O52">
        <f t="shared" si="7"/>
        <v>4.0433351325974698E-6</v>
      </c>
    </row>
    <row r="53" spans="1:15">
      <c r="A53">
        <v>853</v>
      </c>
      <c r="B53">
        <f>COUNTIF(DantongWorkSheet!$E$1:$E$1000, "&lt;=" &amp;A53)</f>
        <v>81</v>
      </c>
      <c r="C53">
        <f>COUNTIF(DantongWorkSheet!$E$1:$E$1000, "&gt;" &amp;A53)</f>
        <v>919</v>
      </c>
      <c r="D53">
        <f>COUNTIFS(DantongWorkSheet!$E$1:$E$1000, "&lt;=" &amp;$A53, DantongWorkSheet!$U$1:$U$1000, 2)</f>
        <v>24</v>
      </c>
      <c r="E53">
        <f>COUNTIFS(DantongWorkSheet!$E$1:$E$1000, "&lt;=" &amp;$A53, DantongWorkSheet!$U$1:$U$1000, 1)</f>
        <v>57</v>
      </c>
      <c r="F53">
        <f>COUNTIFS(DantongWorkSheet!$E$1:$E$1000, "&gt;" &amp;$A53, DantongWorkSheet!$U$1:$U$1000, 2)</f>
        <v>276</v>
      </c>
      <c r="G53">
        <f>COUNTIFS(DantongWorkSheet!$E$1:$E$1000, "&gt;" &amp;$A53, DantongWorkSheet!$U$1:$U$1000, 1)</f>
        <v>643</v>
      </c>
      <c r="H53">
        <f t="shared" si="0"/>
        <v>0.87671628899946397</v>
      </c>
      <c r="I53">
        <f t="shared" si="1"/>
        <v>0.88168957322304453</v>
      </c>
      <c r="J53">
        <f t="shared" si="2"/>
        <v>0.29370067682397444</v>
      </c>
      <c r="K53">
        <f t="shared" si="3"/>
        <v>0.11199231146983525</v>
      </c>
      <c r="L53">
        <f t="shared" si="4"/>
        <v>7.1014019408956588E-2</v>
      </c>
      <c r="M53">
        <f t="shared" si="5"/>
        <v>0.81027271779197796</v>
      </c>
      <c r="N53">
        <f t="shared" si="6"/>
        <v>0.88128673720093453</v>
      </c>
      <c r="O53">
        <f t="shared" si="7"/>
        <v>4.1620297581701493E-6</v>
      </c>
    </row>
    <row r="54" spans="1:15">
      <c r="A54">
        <v>1442</v>
      </c>
      <c r="B54">
        <f>COUNTIF(DantongWorkSheet!$E$1:$E$1000, "&lt;=" &amp;A54)</f>
        <v>285</v>
      </c>
      <c r="C54">
        <f>COUNTIF(DantongWorkSheet!$E$1:$E$1000, "&gt;" &amp;A54)</f>
        <v>715</v>
      </c>
      <c r="D54">
        <f>COUNTIFS(DantongWorkSheet!$E$1:$E$1000, "&lt;=" &amp;$A54, DantongWorkSheet!$U$1:$U$1000, 2)</f>
        <v>86</v>
      </c>
      <c r="E54">
        <f>COUNTIFS(DantongWorkSheet!$E$1:$E$1000, "&lt;=" &amp;$A54, DantongWorkSheet!$U$1:$U$1000, 1)</f>
        <v>199</v>
      </c>
      <c r="F54">
        <f>COUNTIFS(DantongWorkSheet!$E$1:$E$1000, "&gt;" &amp;$A54, DantongWorkSheet!$U$1:$U$1000, 2)</f>
        <v>214</v>
      </c>
      <c r="G54">
        <f>COUNTIFS(DantongWorkSheet!$E$1:$E$1000, "&gt;" &amp;$A54, DantongWorkSheet!$U$1:$U$1000, 1)</f>
        <v>501</v>
      </c>
      <c r="H54">
        <f t="shared" si="0"/>
        <v>0.88342488662204599</v>
      </c>
      <c r="I54">
        <f t="shared" si="1"/>
        <v>0.88043439882568908</v>
      </c>
      <c r="J54">
        <f t="shared" si="2"/>
        <v>0.51612536004884524</v>
      </c>
      <c r="K54">
        <f t="shared" si="3"/>
        <v>0.34604916989237977</v>
      </c>
      <c r="L54">
        <f t="shared" si="4"/>
        <v>0.25177609268728307</v>
      </c>
      <c r="M54">
        <f t="shared" si="5"/>
        <v>0.62951059516036767</v>
      </c>
      <c r="N54">
        <f t="shared" si="6"/>
        <v>0.88128668784765074</v>
      </c>
      <c r="O54">
        <f t="shared" si="7"/>
        <v>4.2113830419632237E-6</v>
      </c>
    </row>
    <row r="55" spans="1:15">
      <c r="A55">
        <v>1443</v>
      </c>
      <c r="B55">
        <f>COUNTIF(DantongWorkSheet!$E$1:$E$1000, "&lt;=" &amp;A55)</f>
        <v>285</v>
      </c>
      <c r="C55">
        <f>COUNTIF(DantongWorkSheet!$E$1:$E$1000, "&gt;" &amp;A55)</f>
        <v>715</v>
      </c>
      <c r="D55">
        <f>COUNTIFS(DantongWorkSheet!$E$1:$E$1000, "&lt;=" &amp;$A55, DantongWorkSheet!$U$1:$U$1000, 2)</f>
        <v>86</v>
      </c>
      <c r="E55">
        <f>COUNTIFS(DantongWorkSheet!$E$1:$E$1000, "&lt;=" &amp;$A55, DantongWorkSheet!$U$1:$U$1000, 1)</f>
        <v>199</v>
      </c>
      <c r="F55">
        <f>COUNTIFS(DantongWorkSheet!$E$1:$E$1000, "&gt;" &amp;$A55, DantongWorkSheet!$U$1:$U$1000, 2)</f>
        <v>214</v>
      </c>
      <c r="G55">
        <f>COUNTIFS(DantongWorkSheet!$E$1:$E$1000, "&gt;" &amp;$A55, DantongWorkSheet!$U$1:$U$1000, 1)</f>
        <v>501</v>
      </c>
      <c r="H55">
        <f t="shared" si="0"/>
        <v>0.88342488662204599</v>
      </c>
      <c r="I55">
        <f t="shared" si="1"/>
        <v>0.88043439882568908</v>
      </c>
      <c r="J55">
        <f t="shared" si="2"/>
        <v>0.51612536004884524</v>
      </c>
      <c r="K55">
        <f t="shared" si="3"/>
        <v>0.34604916989237977</v>
      </c>
      <c r="L55">
        <f t="shared" si="4"/>
        <v>0.25177609268728307</v>
      </c>
      <c r="M55">
        <f t="shared" si="5"/>
        <v>0.62951059516036767</v>
      </c>
      <c r="N55">
        <f t="shared" si="6"/>
        <v>0.88128668784765074</v>
      </c>
      <c r="O55">
        <f t="shared" si="7"/>
        <v>4.2113830419632237E-6</v>
      </c>
    </row>
    <row r="56" spans="1:15">
      <c r="A56">
        <v>838.5</v>
      </c>
      <c r="B56">
        <f>COUNTIF(DantongWorkSheet!$E$1:$E$1000, "&lt;=" &amp;A56)</f>
        <v>79</v>
      </c>
      <c r="C56">
        <f>COUNTIF(DantongWorkSheet!$E$1:$E$1000, "&gt;" &amp;A56)</f>
        <v>921</v>
      </c>
      <c r="D56">
        <f>COUNTIFS(DantongWorkSheet!$E$1:$E$1000, "&lt;=" &amp;$A56, DantongWorkSheet!$U$1:$U$1000, 2)</f>
        <v>24</v>
      </c>
      <c r="E56">
        <f>COUNTIFS(DantongWorkSheet!$E$1:$E$1000, "&lt;=" &amp;$A56, DantongWorkSheet!$U$1:$U$1000, 1)</f>
        <v>55</v>
      </c>
      <c r="F56">
        <f>COUNTIFS(DantongWorkSheet!$E$1:$E$1000, "&gt;" &amp;$A56, DantongWorkSheet!$U$1:$U$1000, 2)</f>
        <v>276</v>
      </c>
      <c r="G56">
        <f>COUNTIFS(DantongWorkSheet!$E$1:$E$1000, "&gt;" &amp;$A56, DantongWorkSheet!$U$1:$U$1000, 1)</f>
        <v>645</v>
      </c>
      <c r="H56">
        <f t="shared" si="0"/>
        <v>0.88588347904844422</v>
      </c>
      <c r="I56">
        <f t="shared" si="1"/>
        <v>0.88089236126927029</v>
      </c>
      <c r="J56">
        <f t="shared" si="2"/>
        <v>0.28929827938231378</v>
      </c>
      <c r="K56">
        <f t="shared" si="3"/>
        <v>0.10934751042366206</v>
      </c>
      <c r="L56">
        <f t="shared" si="4"/>
        <v>6.99847948448271E-2</v>
      </c>
      <c r="M56">
        <f t="shared" si="5"/>
        <v>0.81130186472899801</v>
      </c>
      <c r="N56">
        <f t="shared" si="6"/>
        <v>0.88128665957382513</v>
      </c>
      <c r="O56">
        <f t="shared" si="7"/>
        <v>4.2396568675773239E-6</v>
      </c>
    </row>
    <row r="57" spans="1:15">
      <c r="A57">
        <v>1107.5</v>
      </c>
      <c r="B57">
        <f>COUNTIF(DantongWorkSheet!$E$1:$E$1000, "&lt;=" &amp;A57)</f>
        <v>138</v>
      </c>
      <c r="C57">
        <f>COUNTIF(DantongWorkSheet!$E$1:$E$1000, "&gt;" &amp;A57)</f>
        <v>862</v>
      </c>
      <c r="D57">
        <f>COUNTIFS(DantongWorkSheet!$E$1:$E$1000, "&lt;=" &amp;$A57, DantongWorkSheet!$U$1:$U$1000, 2)</f>
        <v>41</v>
      </c>
      <c r="E57">
        <f>COUNTIFS(DantongWorkSheet!$E$1:$E$1000, "&lt;=" &amp;$A57, DantongWorkSheet!$U$1:$U$1000, 1)</f>
        <v>97</v>
      </c>
      <c r="F57">
        <f>COUNTIFS(DantongWorkSheet!$E$1:$E$1000, "&gt;" &amp;$A57, DantongWorkSheet!$U$1:$U$1000, 2)</f>
        <v>259</v>
      </c>
      <c r="G57">
        <f>COUNTIFS(DantongWorkSheet!$E$1:$E$1000, "&gt;" &amp;$A57, DantongWorkSheet!$U$1:$U$1000, 1)</f>
        <v>603</v>
      </c>
      <c r="H57">
        <f t="shared" si="0"/>
        <v>0.87771881995575729</v>
      </c>
      <c r="I57">
        <f t="shared" si="1"/>
        <v>0.88185739525317164</v>
      </c>
      <c r="J57">
        <f t="shared" si="2"/>
        <v>0.3943018562479807</v>
      </c>
      <c r="K57">
        <f t="shared" si="3"/>
        <v>0.18467507444391645</v>
      </c>
      <c r="L57">
        <f t="shared" si="4"/>
        <v>0.12112519715389451</v>
      </c>
      <c r="M57">
        <f t="shared" si="5"/>
        <v>0.76016107470823391</v>
      </c>
      <c r="N57">
        <f t="shared" si="6"/>
        <v>0.88128627186212838</v>
      </c>
      <c r="O57">
        <f t="shared" si="7"/>
        <v>4.6273685643249962E-6</v>
      </c>
    </row>
    <row r="58" spans="1:15">
      <c r="A58">
        <v>936.5</v>
      </c>
      <c r="B58">
        <f>COUNTIF(DantongWorkSheet!$E$1:$E$1000, "&lt;=" &amp;A58)</f>
        <v>102</v>
      </c>
      <c r="C58">
        <f>COUNTIF(DantongWorkSheet!$E$1:$E$1000, "&gt;" &amp;A58)</f>
        <v>898</v>
      </c>
      <c r="D58">
        <f>COUNTIFS(DantongWorkSheet!$E$1:$E$1000, "&lt;=" &amp;$A58, DantongWorkSheet!$U$1:$U$1000, 2)</f>
        <v>31</v>
      </c>
      <c r="E58">
        <f>COUNTIFS(DantongWorkSheet!$E$1:$E$1000, "&lt;=" &amp;$A58, DantongWorkSheet!$U$1:$U$1000, 1)</f>
        <v>71</v>
      </c>
      <c r="F58">
        <f>COUNTIFS(DantongWorkSheet!$E$1:$E$1000, "&gt;" &amp;$A58, DantongWorkSheet!$U$1:$U$1000, 2)</f>
        <v>269</v>
      </c>
      <c r="G58">
        <f>COUNTIFS(DantongWorkSheet!$E$1:$E$1000, "&gt;" &amp;$A58, DantongWorkSheet!$U$1:$U$1000, 1)</f>
        <v>629</v>
      </c>
      <c r="H58">
        <f t="shared" si="0"/>
        <v>0.88603189974771568</v>
      </c>
      <c r="I58">
        <f t="shared" si="1"/>
        <v>0.88074572198523959</v>
      </c>
      <c r="J58">
        <f t="shared" si="2"/>
        <v>0.33592261215444036</v>
      </c>
      <c r="K58">
        <f t="shared" si="3"/>
        <v>0.13938095962900421</v>
      </c>
      <c r="L58">
        <f t="shared" si="4"/>
        <v>9.0375253774267E-2</v>
      </c>
      <c r="M58">
        <f t="shared" si="5"/>
        <v>0.79090965834274518</v>
      </c>
      <c r="N58">
        <f t="shared" si="6"/>
        <v>0.88128491211701221</v>
      </c>
      <c r="O58">
        <f t="shared" si="7"/>
        <v>5.987113680494538E-6</v>
      </c>
    </row>
    <row r="59" spans="1:15">
      <c r="A59">
        <v>1200.5</v>
      </c>
      <c r="B59">
        <f>COUNTIF(DantongWorkSheet!$E$1:$E$1000, "&lt;=" &amp;A59)</f>
        <v>165</v>
      </c>
      <c r="C59">
        <f>COUNTIF(DantongWorkSheet!$E$1:$E$1000, "&gt;" &amp;A59)</f>
        <v>835</v>
      </c>
      <c r="D59">
        <f>COUNTIFS(DantongWorkSheet!$E$1:$E$1000, "&lt;=" &amp;$A59, DantongWorkSheet!$U$1:$U$1000, 2)</f>
        <v>50</v>
      </c>
      <c r="E59">
        <f>COUNTIFS(DantongWorkSheet!$E$1:$E$1000, "&lt;=" &amp;$A59, DantongWorkSheet!$U$1:$U$1000, 1)</f>
        <v>115</v>
      </c>
      <c r="F59">
        <f>COUNTIFS(DantongWorkSheet!$E$1:$E$1000, "&gt;" &amp;$A59, DantongWorkSheet!$U$1:$U$1000, 2)</f>
        <v>250</v>
      </c>
      <c r="G59">
        <f>COUNTIFS(DantongWorkSheet!$E$1:$E$1000, "&gt;" &amp;$A59, DantongWorkSheet!$U$1:$U$1000, 1)</f>
        <v>585</v>
      </c>
      <c r="H59">
        <f t="shared" si="0"/>
        <v>0.88496363638315301</v>
      </c>
      <c r="I59">
        <f t="shared" si="1"/>
        <v>0.88055769558785713</v>
      </c>
      <c r="J59">
        <f t="shared" si="2"/>
        <v>0.42891124161868471</v>
      </c>
      <c r="K59">
        <f t="shared" si="3"/>
        <v>0.21722683424606157</v>
      </c>
      <c r="L59">
        <f t="shared" si="4"/>
        <v>0.14601900000322024</v>
      </c>
      <c r="M59">
        <f t="shared" si="5"/>
        <v>0.73526567581586066</v>
      </c>
      <c r="N59">
        <f t="shared" si="6"/>
        <v>0.88128467581908088</v>
      </c>
      <c r="O59">
        <f t="shared" si="7"/>
        <v>6.2234116118276006E-6</v>
      </c>
    </row>
    <row r="60" spans="1:15">
      <c r="A60">
        <v>908</v>
      </c>
      <c r="B60">
        <f>COUNTIF(DantongWorkSheet!$E$1:$E$1000, "&lt;=" &amp;A60)</f>
        <v>92</v>
      </c>
      <c r="C60">
        <f>COUNTIF(DantongWorkSheet!$E$1:$E$1000, "&gt;" &amp;A60)</f>
        <v>908</v>
      </c>
      <c r="D60">
        <f>COUNTIFS(DantongWorkSheet!$E$1:$E$1000, "&lt;=" &amp;$A60, DantongWorkSheet!$U$1:$U$1000, 2)</f>
        <v>28</v>
      </c>
      <c r="E60">
        <f>COUNTIFS(DantongWorkSheet!$E$1:$E$1000, "&lt;=" &amp;$A60, DantongWorkSheet!$U$1:$U$1000, 1)</f>
        <v>64</v>
      </c>
      <c r="F60">
        <f>COUNTIFS(DantongWorkSheet!$E$1:$E$1000, "&gt;" &amp;$A60, DantongWorkSheet!$U$1:$U$1000, 2)</f>
        <v>272</v>
      </c>
      <c r="G60">
        <f>COUNTIFS(DantongWorkSheet!$E$1:$E$1000, "&gt;" &amp;$A60, DantongWorkSheet!$U$1:$U$1000, 1)</f>
        <v>636</v>
      </c>
      <c r="H60">
        <f t="shared" si="0"/>
        <v>0.88654089282208992</v>
      </c>
      <c r="I60">
        <f t="shared" si="1"/>
        <v>0.88075173356741032</v>
      </c>
      <c r="J60">
        <f t="shared" si="2"/>
        <v>0.31668445423166686</v>
      </c>
      <c r="K60">
        <f t="shared" si="3"/>
        <v>0.1264261040130242</v>
      </c>
      <c r="L60">
        <f t="shared" si="4"/>
        <v>8.1561762139632274E-2</v>
      </c>
      <c r="M60">
        <f t="shared" si="5"/>
        <v>0.79972257407920855</v>
      </c>
      <c r="N60">
        <f t="shared" si="6"/>
        <v>0.88128433621884084</v>
      </c>
      <c r="O60">
        <f t="shared" si="7"/>
        <v>6.563011851867806E-6</v>
      </c>
    </row>
    <row r="61" spans="1:15">
      <c r="A61">
        <v>891</v>
      </c>
      <c r="B61">
        <f>COUNTIF(DantongWorkSheet!$E$1:$E$1000, "&lt;=" &amp;A61)</f>
        <v>88</v>
      </c>
      <c r="C61">
        <f>COUNTIF(DantongWorkSheet!$E$1:$E$1000, "&gt;" &amp;A61)</f>
        <v>912</v>
      </c>
      <c r="D61">
        <f>COUNTIFS(DantongWorkSheet!$E$1:$E$1000, "&lt;=" &amp;$A61, DantongWorkSheet!$U$1:$U$1000, 2)</f>
        <v>26</v>
      </c>
      <c r="E61">
        <f>COUNTIFS(DantongWorkSheet!$E$1:$E$1000, "&lt;=" &amp;$A61, DantongWorkSheet!$U$1:$U$1000, 1)</f>
        <v>62</v>
      </c>
      <c r="F61">
        <f>COUNTIFS(DantongWorkSheet!$E$1:$E$1000, "&gt;" &amp;$A61, DantongWorkSheet!$U$1:$U$1000, 2)</f>
        <v>274</v>
      </c>
      <c r="G61">
        <f>COUNTIFS(DantongWorkSheet!$E$1:$E$1000, "&gt;" &amp;$A61, DantongWorkSheet!$U$1:$U$1000, 1)</f>
        <v>638</v>
      </c>
      <c r="H61">
        <f t="shared" si="0"/>
        <v>0.87566339232303969</v>
      </c>
      <c r="I61">
        <f t="shared" si="1"/>
        <v>0.88182637566345767</v>
      </c>
      <c r="J61">
        <f t="shared" si="2"/>
        <v>0.30855903461018153</v>
      </c>
      <c r="K61">
        <f t="shared" si="3"/>
        <v>0.12119957469357893</v>
      </c>
      <c r="L61">
        <f t="shared" si="4"/>
        <v>7.7058378524427484E-2</v>
      </c>
      <c r="M61">
        <f t="shared" si="5"/>
        <v>0.80422565460507345</v>
      </c>
      <c r="N61">
        <f t="shared" si="6"/>
        <v>0.88128403312950088</v>
      </c>
      <c r="O61">
        <f t="shared" si="7"/>
        <v>6.8661011918269566E-6</v>
      </c>
    </row>
    <row r="62" spans="1:15">
      <c r="A62">
        <v>1099.5</v>
      </c>
      <c r="B62">
        <f>COUNTIF(DantongWorkSheet!$E$1:$E$1000, "&lt;=" &amp;A62)</f>
        <v>135</v>
      </c>
      <c r="C62">
        <f>COUNTIF(DantongWorkSheet!$E$1:$E$1000, "&gt;" &amp;A62)</f>
        <v>865</v>
      </c>
      <c r="D62">
        <f>COUNTIFS(DantongWorkSheet!$E$1:$E$1000, "&lt;=" &amp;$A62, DantongWorkSheet!$U$1:$U$1000, 2)</f>
        <v>41</v>
      </c>
      <c r="E62">
        <f>COUNTIFS(DantongWorkSheet!$E$1:$E$1000, "&lt;=" &amp;$A62, DantongWorkSheet!$U$1:$U$1000, 1)</f>
        <v>94</v>
      </c>
      <c r="F62">
        <f>COUNTIFS(DantongWorkSheet!$E$1:$E$1000, "&gt;" &amp;$A62, DantongWorkSheet!$U$1:$U$1000, 2)</f>
        <v>259</v>
      </c>
      <c r="G62">
        <f>COUNTIFS(DantongWorkSheet!$E$1:$E$1000, "&gt;" &amp;$A62, DantongWorkSheet!$U$1:$U$1000, 1)</f>
        <v>606</v>
      </c>
      <c r="H62">
        <f t="shared" si="0"/>
        <v>0.88577126929498395</v>
      </c>
      <c r="I62">
        <f t="shared" si="1"/>
        <v>0.88058316588197638</v>
      </c>
      <c r="J62">
        <f t="shared" si="2"/>
        <v>0.39001077282751961</v>
      </c>
      <c r="K62">
        <f t="shared" si="3"/>
        <v>0.18098218724937007</v>
      </c>
      <c r="L62">
        <f t="shared" si="4"/>
        <v>0.11957912135482285</v>
      </c>
      <c r="M62">
        <f t="shared" si="5"/>
        <v>0.76170443848790959</v>
      </c>
      <c r="N62">
        <f t="shared" si="6"/>
        <v>0.88128355984273243</v>
      </c>
      <c r="O62">
        <f t="shared" si="7"/>
        <v>7.3393879602701162E-6</v>
      </c>
    </row>
    <row r="63" spans="1:15">
      <c r="A63">
        <v>821</v>
      </c>
      <c r="B63">
        <f>COUNTIF(DantongWorkSheet!$E$1:$E$1000, "&lt;=" &amp;A63)</f>
        <v>78</v>
      </c>
      <c r="C63">
        <f>COUNTIF(DantongWorkSheet!$E$1:$E$1000, "&gt;" &amp;A63)</f>
        <v>922</v>
      </c>
      <c r="D63">
        <f>COUNTIFS(DantongWorkSheet!$E$1:$E$1000, "&lt;=" &amp;$A63, DantongWorkSheet!$U$1:$U$1000, 2)</f>
        <v>23</v>
      </c>
      <c r="E63">
        <f>COUNTIFS(DantongWorkSheet!$E$1:$E$1000, "&lt;=" &amp;$A63, DantongWorkSheet!$U$1:$U$1000, 1)</f>
        <v>55</v>
      </c>
      <c r="F63">
        <f>COUNTIFS(DantongWorkSheet!$E$1:$E$1000, "&gt;" &amp;$A63, DantongWorkSheet!$U$1:$U$1000, 2)</f>
        <v>277</v>
      </c>
      <c r="G63">
        <f>COUNTIFS(DantongWorkSheet!$E$1:$E$1000, "&gt;" &amp;$A63, DantongWorkSheet!$U$1:$U$1000, 1)</f>
        <v>645</v>
      </c>
      <c r="H63">
        <f t="shared" si="0"/>
        <v>0.87493158766779222</v>
      </c>
      <c r="I63">
        <f t="shared" si="1"/>
        <v>0.88182057497817445</v>
      </c>
      <c r="J63">
        <f t="shared" si="2"/>
        <v>0.28706980113238745</v>
      </c>
      <c r="K63">
        <f t="shared" si="3"/>
        <v>0.10802275938259459</v>
      </c>
      <c r="L63">
        <f t="shared" si="4"/>
        <v>6.8244663838087791E-2</v>
      </c>
      <c r="M63">
        <f t="shared" si="5"/>
        <v>0.8130385701298769</v>
      </c>
      <c r="N63">
        <f t="shared" si="6"/>
        <v>0.88128323396796471</v>
      </c>
      <c r="O63">
        <f t="shared" si="7"/>
        <v>7.6652627279960583E-6</v>
      </c>
    </row>
    <row r="64" spans="1:15">
      <c r="A64">
        <v>1449</v>
      </c>
      <c r="B64">
        <f>COUNTIF(DantongWorkSheet!$E$1:$E$1000, "&lt;=" &amp;A64)</f>
        <v>289</v>
      </c>
      <c r="C64">
        <f>COUNTIF(DantongWorkSheet!$E$1:$E$1000, "&gt;" &amp;A64)</f>
        <v>711</v>
      </c>
      <c r="D64">
        <f>COUNTIFS(DantongWorkSheet!$E$1:$E$1000, "&lt;=" &amp;$A64, DantongWorkSheet!$U$1:$U$1000, 2)</f>
        <v>86</v>
      </c>
      <c r="E64">
        <f>COUNTIFS(DantongWorkSheet!$E$1:$E$1000, "&lt;=" &amp;$A64, DantongWorkSheet!$U$1:$U$1000, 1)</f>
        <v>203</v>
      </c>
      <c r="F64">
        <f>COUNTIFS(DantongWorkSheet!$E$1:$E$1000, "&gt;" &amp;$A64, DantongWorkSheet!$U$1:$U$1000, 2)</f>
        <v>214</v>
      </c>
      <c r="G64">
        <f>COUNTIFS(DantongWorkSheet!$E$1:$E$1000, "&gt;" &amp;$A64, DantongWorkSheet!$U$1:$U$1000, 1)</f>
        <v>497</v>
      </c>
      <c r="H64">
        <f t="shared" si="0"/>
        <v>0.87830990363226635</v>
      </c>
      <c r="I64">
        <f t="shared" si="1"/>
        <v>0.88249105236723291</v>
      </c>
      <c r="J64">
        <f t="shared" si="2"/>
        <v>0.51755813602464695</v>
      </c>
      <c r="K64">
        <f t="shared" si="3"/>
        <v>0.34986783841533964</v>
      </c>
      <c r="L64">
        <f t="shared" si="4"/>
        <v>0.25383156214972497</v>
      </c>
      <c r="M64">
        <f t="shared" si="5"/>
        <v>0.62745113823310261</v>
      </c>
      <c r="N64">
        <f t="shared" si="6"/>
        <v>0.88128270038282763</v>
      </c>
      <c r="O64">
        <f t="shared" si="7"/>
        <v>8.1988478650707464E-6</v>
      </c>
    </row>
    <row r="65" spans="1:15">
      <c r="A65">
        <v>1451</v>
      </c>
      <c r="B65">
        <f>COUNTIF(DantongWorkSheet!$E$1:$E$1000, "&lt;=" &amp;A65)</f>
        <v>289</v>
      </c>
      <c r="C65">
        <f>COUNTIF(DantongWorkSheet!$E$1:$E$1000, "&gt;" &amp;A65)</f>
        <v>711</v>
      </c>
      <c r="D65">
        <f>COUNTIFS(DantongWorkSheet!$E$1:$E$1000, "&lt;=" &amp;$A65, DantongWorkSheet!$U$1:$U$1000, 2)</f>
        <v>86</v>
      </c>
      <c r="E65">
        <f>COUNTIFS(DantongWorkSheet!$E$1:$E$1000, "&lt;=" &amp;$A65, DantongWorkSheet!$U$1:$U$1000, 1)</f>
        <v>203</v>
      </c>
      <c r="F65">
        <f>COUNTIFS(DantongWorkSheet!$E$1:$E$1000, "&gt;" &amp;$A65, DantongWorkSheet!$U$1:$U$1000, 2)</f>
        <v>214</v>
      </c>
      <c r="G65">
        <f>COUNTIFS(DantongWorkSheet!$E$1:$E$1000, "&gt;" &amp;$A65, DantongWorkSheet!$U$1:$U$1000, 1)</f>
        <v>497</v>
      </c>
      <c r="H65">
        <f t="shared" si="0"/>
        <v>0.87830990363226635</v>
      </c>
      <c r="I65">
        <f t="shared" si="1"/>
        <v>0.88249105236723291</v>
      </c>
      <c r="J65">
        <f t="shared" si="2"/>
        <v>0.51755813602464695</v>
      </c>
      <c r="K65">
        <f t="shared" si="3"/>
        <v>0.34986783841533964</v>
      </c>
      <c r="L65">
        <f t="shared" si="4"/>
        <v>0.25383156214972497</v>
      </c>
      <c r="M65">
        <f t="shared" si="5"/>
        <v>0.62745113823310261</v>
      </c>
      <c r="N65">
        <f t="shared" si="6"/>
        <v>0.88128270038282763</v>
      </c>
      <c r="O65">
        <f t="shared" si="7"/>
        <v>8.1988478650707464E-6</v>
      </c>
    </row>
    <row r="66" spans="1:15">
      <c r="A66">
        <v>1423</v>
      </c>
      <c r="B66">
        <f>COUNTIF(DantongWorkSheet!$E$1:$E$1000, "&lt;=" &amp;A66)</f>
        <v>279</v>
      </c>
      <c r="C66">
        <f>COUNTIF(DantongWorkSheet!$E$1:$E$1000, "&gt;" &amp;A66)</f>
        <v>721</v>
      </c>
      <c r="D66">
        <f>COUNTIFS(DantongWorkSheet!$E$1:$E$1000, "&lt;=" &amp;$A66, DantongWorkSheet!$U$1:$U$1000, 2)</f>
        <v>83</v>
      </c>
      <c r="E66">
        <f>COUNTIFS(DantongWorkSheet!$E$1:$E$1000, "&lt;=" &amp;$A66, DantongWorkSheet!$U$1:$U$1000, 1)</f>
        <v>196</v>
      </c>
      <c r="F66">
        <f>COUNTIFS(DantongWorkSheet!$E$1:$E$1000, "&gt;" &amp;$A66, DantongWorkSheet!$U$1:$U$1000, 2)</f>
        <v>217</v>
      </c>
      <c r="G66">
        <f>COUNTIFS(DantongWorkSheet!$E$1:$E$1000, "&gt;" &amp;$A66, DantongWorkSheet!$U$1:$U$1000, 1)</f>
        <v>504</v>
      </c>
      <c r="H66">
        <f t="shared" si="0"/>
        <v>0.87820230735472338</v>
      </c>
      <c r="I66">
        <f t="shared" si="1"/>
        <v>0.8824744521750667</v>
      </c>
      <c r="J66">
        <f t="shared" si="2"/>
        <v>0.513823969420379</v>
      </c>
      <c r="K66">
        <f t="shared" si="3"/>
        <v>0.3402606903387318</v>
      </c>
      <c r="L66">
        <f t="shared" si="4"/>
        <v>0.24501844375196785</v>
      </c>
      <c r="M66">
        <f t="shared" si="5"/>
        <v>0.6362640800182231</v>
      </c>
      <c r="N66">
        <f t="shared" si="6"/>
        <v>0.8812825237701909</v>
      </c>
      <c r="O66">
        <f t="shared" si="7"/>
        <v>8.3754605018082628E-6</v>
      </c>
    </row>
    <row r="67" spans="1:15">
      <c r="A67">
        <v>1409</v>
      </c>
      <c r="B67">
        <f>COUNTIF(DantongWorkSheet!$E$1:$E$1000, "&lt;=" &amp;A67)</f>
        <v>271</v>
      </c>
      <c r="C67">
        <f>COUNTIF(DantongWorkSheet!$E$1:$E$1000, "&gt;" &amp;A67)</f>
        <v>729</v>
      </c>
      <c r="D67">
        <f>COUNTIFS(DantongWorkSheet!$E$1:$E$1000, "&lt;=" &amp;$A67, DantongWorkSheet!$U$1:$U$1000, 2)</f>
        <v>82</v>
      </c>
      <c r="E67">
        <f>COUNTIFS(DantongWorkSheet!$E$1:$E$1000, "&lt;=" &amp;$A67, DantongWorkSheet!$U$1:$U$1000, 1)</f>
        <v>189</v>
      </c>
      <c r="F67">
        <f>COUNTIFS(DantongWorkSheet!$E$1:$E$1000, "&gt;" &amp;$A67, DantongWorkSheet!$U$1:$U$1000, 2)</f>
        <v>218</v>
      </c>
      <c r="G67">
        <f>COUNTIFS(DantongWorkSheet!$E$1:$E$1000, "&gt;" &amp;$A67, DantongWorkSheet!$U$1:$U$1000, 1)</f>
        <v>511</v>
      </c>
      <c r="H67">
        <f t="shared" si="0"/>
        <v>0.88442548948499478</v>
      </c>
      <c r="I67">
        <f t="shared" si="1"/>
        <v>0.88011396514930418</v>
      </c>
      <c r="J67">
        <f t="shared" si="2"/>
        <v>0.51046515093652634</v>
      </c>
      <c r="K67">
        <f t="shared" si="3"/>
        <v>0.33243076536432437</v>
      </c>
      <c r="L67">
        <f t="shared" si="4"/>
        <v>0.2396793076504336</v>
      </c>
      <c r="M67">
        <f t="shared" si="5"/>
        <v>0.64160308059384275</v>
      </c>
      <c r="N67">
        <f t="shared" si="6"/>
        <v>0.8812823882442764</v>
      </c>
      <c r="O67">
        <f t="shared" si="7"/>
        <v>8.5109864162991045E-6</v>
      </c>
    </row>
    <row r="68" spans="1:15">
      <c r="A68">
        <v>1409.5</v>
      </c>
      <c r="B68">
        <f>COUNTIF(DantongWorkSheet!$E$1:$E$1000, "&lt;=" &amp;A68)</f>
        <v>271</v>
      </c>
      <c r="C68">
        <f>COUNTIF(DantongWorkSheet!$E$1:$E$1000, "&gt;" &amp;A68)</f>
        <v>729</v>
      </c>
      <c r="D68">
        <f>COUNTIFS(DantongWorkSheet!$E$1:$E$1000, "&lt;=" &amp;$A68, DantongWorkSheet!$U$1:$U$1000, 2)</f>
        <v>82</v>
      </c>
      <c r="E68">
        <f>COUNTIFS(DantongWorkSheet!$E$1:$E$1000, "&lt;=" &amp;$A68, DantongWorkSheet!$U$1:$U$1000, 1)</f>
        <v>189</v>
      </c>
      <c r="F68">
        <f>COUNTIFS(DantongWorkSheet!$E$1:$E$1000, "&gt;" &amp;$A68, DantongWorkSheet!$U$1:$U$1000, 2)</f>
        <v>218</v>
      </c>
      <c r="G68">
        <f>COUNTIFS(DantongWorkSheet!$E$1:$E$1000, "&gt;" &amp;$A68, DantongWorkSheet!$U$1:$U$1000, 1)</f>
        <v>511</v>
      </c>
      <c r="H68">
        <f t="shared" si="0"/>
        <v>0.88442548948499478</v>
      </c>
      <c r="I68">
        <f t="shared" si="1"/>
        <v>0.88011396514930418</v>
      </c>
      <c r="J68">
        <f t="shared" si="2"/>
        <v>0.51046515093652634</v>
      </c>
      <c r="K68">
        <f t="shared" si="3"/>
        <v>0.33243076536432437</v>
      </c>
      <c r="L68">
        <f t="shared" si="4"/>
        <v>0.2396793076504336</v>
      </c>
      <c r="M68">
        <f t="shared" si="5"/>
        <v>0.64160308059384275</v>
      </c>
      <c r="N68">
        <f t="shared" si="6"/>
        <v>0.8812823882442764</v>
      </c>
      <c r="O68">
        <f t="shared" si="7"/>
        <v>8.5109864162991045E-6</v>
      </c>
    </row>
    <row r="69" spans="1:15">
      <c r="A69">
        <v>771</v>
      </c>
      <c r="B69">
        <f>COUNTIF(DantongWorkSheet!$E$1:$E$1000, "&lt;=" &amp;A69)</f>
        <v>68</v>
      </c>
      <c r="C69">
        <f>COUNTIF(DantongWorkSheet!$E$1:$E$1000, "&gt;" &amp;A69)</f>
        <v>932</v>
      </c>
      <c r="D69">
        <f>COUNTIFS(DantongWorkSheet!$E$1:$E$1000, "&lt;=" &amp;$A69, DantongWorkSheet!$U$1:$U$1000, 2)</f>
        <v>20</v>
      </c>
      <c r="E69">
        <f>COUNTIFS(DantongWorkSheet!$E$1:$E$1000, "&lt;=" &amp;$A69, DantongWorkSheet!$U$1:$U$1000, 1)</f>
        <v>48</v>
      </c>
      <c r="F69">
        <f>COUNTIFS(DantongWorkSheet!$E$1:$E$1000, "&gt;" &amp;$A69, DantongWorkSheet!$U$1:$U$1000, 2)</f>
        <v>280</v>
      </c>
      <c r="G69">
        <f>COUNTIFS(DantongWorkSheet!$E$1:$E$1000, "&gt;" &amp;$A69, DantongWorkSheet!$U$1:$U$1000, 1)</f>
        <v>652</v>
      </c>
      <c r="H69">
        <f t="shared" si="0"/>
        <v>0.87398104812735777</v>
      </c>
      <c r="I69">
        <f t="shared" si="1"/>
        <v>0.8818148986207468</v>
      </c>
      <c r="J69">
        <f t="shared" si="2"/>
        <v>0.26372585815199889</v>
      </c>
      <c r="K69">
        <f t="shared" si="3"/>
        <v>9.4689466487275886E-2</v>
      </c>
      <c r="L69">
        <f t="shared" si="4"/>
        <v>5.9430711272660336E-2</v>
      </c>
      <c r="M69">
        <f t="shared" si="5"/>
        <v>0.82185148551453602</v>
      </c>
      <c r="N69">
        <f t="shared" si="6"/>
        <v>0.88128219678719633</v>
      </c>
      <c r="O69">
        <f t="shared" si="7"/>
        <v>8.7024434963778319E-6</v>
      </c>
    </row>
    <row r="70" spans="1:15">
      <c r="A70">
        <v>1322.5</v>
      </c>
      <c r="B70">
        <f>COUNTIF(DantongWorkSheet!$E$1:$E$1000, "&lt;=" &amp;A70)</f>
        <v>231</v>
      </c>
      <c r="C70">
        <f>COUNTIF(DantongWorkSheet!$E$1:$E$1000, "&gt;" &amp;A70)</f>
        <v>769</v>
      </c>
      <c r="D70">
        <f>COUNTIFS(DantongWorkSheet!$E$1:$E$1000, "&lt;=" &amp;$A70, DantongWorkSheet!$U$1:$U$1000, 2)</f>
        <v>70</v>
      </c>
      <c r="E70">
        <f>COUNTIFS(DantongWorkSheet!$E$1:$E$1000, "&lt;=" &amp;$A70, DantongWorkSheet!$U$1:$U$1000, 1)</f>
        <v>161</v>
      </c>
      <c r="F70">
        <f>COUNTIFS(DantongWorkSheet!$E$1:$E$1000, "&gt;" &amp;$A70, DantongWorkSheet!$U$1:$U$1000, 2)</f>
        <v>230</v>
      </c>
      <c r="G70">
        <f>COUNTIFS(DantongWorkSheet!$E$1:$E$1000, "&gt;" &amp;$A70, DantongWorkSheet!$U$1:$U$1000, 1)</f>
        <v>539</v>
      </c>
      <c r="H70">
        <f t="shared" si="0"/>
        <v>0.88496363638315301</v>
      </c>
      <c r="I70">
        <f t="shared" si="1"/>
        <v>0.88017534044452261</v>
      </c>
      <c r="J70">
        <f t="shared" si="2"/>
        <v>0.48834214118983282</v>
      </c>
      <c r="K70">
        <f t="shared" si="3"/>
        <v>0.29140831796250033</v>
      </c>
      <c r="L70">
        <f t="shared" si="4"/>
        <v>0.20442660000450835</v>
      </c>
      <c r="M70">
        <f t="shared" si="5"/>
        <v>0.67685483680183789</v>
      </c>
      <c r="N70">
        <f t="shared" si="6"/>
        <v>0.88128143680634619</v>
      </c>
      <c r="O70">
        <f t="shared" si="7"/>
        <v>9.4624243465180058E-6</v>
      </c>
    </row>
    <row r="71" spans="1:15">
      <c r="A71">
        <v>1163.5</v>
      </c>
      <c r="B71">
        <f>COUNTIF(DantongWorkSheet!$E$1:$E$1000, "&lt;=" &amp;A71)</f>
        <v>152</v>
      </c>
      <c r="C71">
        <f>COUNTIF(DantongWorkSheet!$E$1:$E$1000, "&gt;" &amp;A71)</f>
        <v>848</v>
      </c>
      <c r="D71">
        <f>COUNTIFS(DantongWorkSheet!$E$1:$E$1000, "&lt;=" &amp;$A71, DantongWorkSheet!$U$1:$U$1000, 2)</f>
        <v>45</v>
      </c>
      <c r="E71">
        <f>COUNTIFS(DantongWorkSheet!$E$1:$E$1000, "&lt;=" &amp;$A71, DantongWorkSheet!$U$1:$U$1000, 1)</f>
        <v>107</v>
      </c>
      <c r="F71">
        <f>COUNTIFS(DantongWorkSheet!$E$1:$E$1000, "&gt;" &amp;$A71, DantongWorkSheet!$U$1:$U$1000, 2)</f>
        <v>255</v>
      </c>
      <c r="G71">
        <f>COUNTIFS(DantongWorkSheet!$E$1:$E$1000, "&gt;" &amp;$A71, DantongWorkSheet!$U$1:$U$1000, 1)</f>
        <v>593</v>
      </c>
      <c r="H71">
        <f t="shared" si="0"/>
        <v>0.87641200765570337</v>
      </c>
      <c r="I71">
        <f t="shared" si="1"/>
        <v>0.88215408066604251</v>
      </c>
      <c r="J71">
        <f t="shared" si="2"/>
        <v>0.41311422922521218</v>
      </c>
      <c r="K71">
        <f t="shared" si="3"/>
        <v>0.20170852792385696</v>
      </c>
      <c r="L71">
        <f t="shared" si="4"/>
        <v>0.13321462516366692</v>
      </c>
      <c r="M71">
        <f t="shared" si="5"/>
        <v>0.74806666040480407</v>
      </c>
      <c r="N71">
        <f t="shared" si="6"/>
        <v>0.88128128556847096</v>
      </c>
      <c r="O71">
        <f t="shared" si="7"/>
        <v>9.6136622217413148E-6</v>
      </c>
    </row>
    <row r="72" spans="1:15">
      <c r="A72">
        <v>1262</v>
      </c>
      <c r="B72">
        <f>COUNTIF(DantongWorkSheet!$E$1:$E$1000, "&lt;=" &amp;A72)</f>
        <v>201</v>
      </c>
      <c r="C72">
        <f>COUNTIF(DantongWorkSheet!$E$1:$E$1000, "&gt;" &amp;A72)</f>
        <v>799</v>
      </c>
      <c r="D72">
        <f>COUNTIFS(DantongWorkSheet!$E$1:$E$1000, "&lt;=" &amp;$A72, DantongWorkSheet!$U$1:$U$1000, 2)</f>
        <v>61</v>
      </c>
      <c r="E72">
        <f>COUNTIFS(DantongWorkSheet!$E$1:$E$1000, "&lt;=" &amp;$A72, DantongWorkSheet!$U$1:$U$1000, 1)</f>
        <v>140</v>
      </c>
      <c r="F72">
        <f>COUNTIFS(DantongWorkSheet!$E$1:$E$1000, "&gt;" &amp;$A72, DantongWorkSheet!$U$1:$U$1000, 2)</f>
        <v>239</v>
      </c>
      <c r="G72">
        <f>COUNTIFS(DantongWorkSheet!$E$1:$E$1000, "&gt;" &amp;$A72, DantongWorkSheet!$U$1:$U$1000, 1)</f>
        <v>560</v>
      </c>
      <c r="H72">
        <f t="shared" si="0"/>
        <v>0.88550641772802619</v>
      </c>
      <c r="I72">
        <f t="shared" si="1"/>
        <v>0.88021732922762608</v>
      </c>
      <c r="J72">
        <f t="shared" si="2"/>
        <v>0.46526125129011486</v>
      </c>
      <c r="K72">
        <f t="shared" si="3"/>
        <v>0.25866234079555406</v>
      </c>
      <c r="L72">
        <f t="shared" si="4"/>
        <v>0.17798678996333328</v>
      </c>
      <c r="M72">
        <f t="shared" si="5"/>
        <v>0.70329364605287326</v>
      </c>
      <c r="N72">
        <f t="shared" si="6"/>
        <v>0.88128043601620654</v>
      </c>
      <c r="O72">
        <f t="shared" si="7"/>
        <v>1.0463214486167161E-5</v>
      </c>
    </row>
    <row r="73" spans="1:15">
      <c r="A73">
        <v>1262</v>
      </c>
      <c r="B73">
        <f>COUNTIF(DantongWorkSheet!$E$1:$E$1000, "&lt;=" &amp;A73)</f>
        <v>201</v>
      </c>
      <c r="C73">
        <f>COUNTIF(DantongWorkSheet!$E$1:$E$1000, "&gt;" &amp;A73)</f>
        <v>799</v>
      </c>
      <c r="D73">
        <f>COUNTIFS(DantongWorkSheet!$E$1:$E$1000, "&lt;=" &amp;$A73, DantongWorkSheet!$U$1:$U$1000, 2)</f>
        <v>61</v>
      </c>
      <c r="E73">
        <f>COUNTIFS(DantongWorkSheet!$E$1:$E$1000, "&lt;=" &amp;$A73, DantongWorkSheet!$U$1:$U$1000, 1)</f>
        <v>140</v>
      </c>
      <c r="F73">
        <f>COUNTIFS(DantongWorkSheet!$E$1:$E$1000, "&gt;" &amp;$A73, DantongWorkSheet!$U$1:$U$1000, 2)</f>
        <v>239</v>
      </c>
      <c r="G73">
        <f>COUNTIFS(DantongWorkSheet!$E$1:$E$1000, "&gt;" &amp;$A73, DantongWorkSheet!$U$1:$U$1000, 1)</f>
        <v>560</v>
      </c>
      <c r="H73">
        <f t="shared" si="0"/>
        <v>0.88550641772802619</v>
      </c>
      <c r="I73">
        <f t="shared" si="1"/>
        <v>0.88021732922762608</v>
      </c>
      <c r="J73">
        <f t="shared" si="2"/>
        <v>0.46526125129011486</v>
      </c>
      <c r="K73">
        <f t="shared" si="3"/>
        <v>0.25866234079555406</v>
      </c>
      <c r="L73">
        <f t="shared" si="4"/>
        <v>0.17798678996333328</v>
      </c>
      <c r="M73">
        <f t="shared" si="5"/>
        <v>0.70329364605287326</v>
      </c>
      <c r="N73">
        <f t="shared" si="6"/>
        <v>0.88128043601620654</v>
      </c>
      <c r="O73">
        <f t="shared" si="7"/>
        <v>1.0463214486167161E-5</v>
      </c>
    </row>
    <row r="74" spans="1:15">
      <c r="A74">
        <v>1263</v>
      </c>
      <c r="B74">
        <f>COUNTIF(DantongWorkSheet!$E$1:$E$1000, "&lt;=" &amp;A74)</f>
        <v>201</v>
      </c>
      <c r="C74">
        <f>COUNTIF(DantongWorkSheet!$E$1:$E$1000, "&gt;" &amp;A74)</f>
        <v>799</v>
      </c>
      <c r="D74">
        <f>COUNTIFS(DantongWorkSheet!$E$1:$E$1000, "&lt;=" &amp;$A74, DantongWorkSheet!$U$1:$U$1000, 2)</f>
        <v>61</v>
      </c>
      <c r="E74">
        <f>COUNTIFS(DantongWorkSheet!$E$1:$E$1000, "&lt;=" &amp;$A74, DantongWorkSheet!$U$1:$U$1000, 1)</f>
        <v>140</v>
      </c>
      <c r="F74">
        <f>COUNTIFS(DantongWorkSheet!$E$1:$E$1000, "&gt;" &amp;$A74, DantongWorkSheet!$U$1:$U$1000, 2)</f>
        <v>239</v>
      </c>
      <c r="G74">
        <f>COUNTIFS(DantongWorkSheet!$E$1:$E$1000, "&gt;" &amp;$A74, DantongWorkSheet!$U$1:$U$1000, 1)</f>
        <v>560</v>
      </c>
      <c r="H74">
        <f t="shared" si="0"/>
        <v>0.88550641772802619</v>
      </c>
      <c r="I74">
        <f t="shared" si="1"/>
        <v>0.88021732922762608</v>
      </c>
      <c r="J74">
        <f t="shared" si="2"/>
        <v>0.46526125129011486</v>
      </c>
      <c r="K74">
        <f t="shared" si="3"/>
        <v>0.25866234079555406</v>
      </c>
      <c r="L74">
        <f t="shared" si="4"/>
        <v>0.17798678996333328</v>
      </c>
      <c r="M74">
        <f t="shared" si="5"/>
        <v>0.70329364605287326</v>
      </c>
      <c r="N74">
        <f t="shared" si="6"/>
        <v>0.88128043601620654</v>
      </c>
      <c r="O74">
        <f t="shared" si="7"/>
        <v>1.0463214486167161E-5</v>
      </c>
    </row>
    <row r="75" spans="1:15">
      <c r="A75">
        <v>1413</v>
      </c>
      <c r="B75">
        <f>COUNTIF(DantongWorkSheet!$E$1:$E$1000, "&lt;=" &amp;A75)</f>
        <v>276</v>
      </c>
      <c r="C75">
        <f>COUNTIF(DantongWorkSheet!$E$1:$E$1000, "&gt;" &amp;A75)</f>
        <v>724</v>
      </c>
      <c r="D75">
        <f>COUNTIFS(DantongWorkSheet!$E$1:$E$1000, "&lt;=" &amp;$A75, DantongWorkSheet!$U$1:$U$1000, 2)</f>
        <v>82</v>
      </c>
      <c r="E75">
        <f>COUNTIFS(DantongWorkSheet!$E$1:$E$1000, "&lt;=" &amp;$A75, DantongWorkSheet!$U$1:$U$1000, 1)</f>
        <v>194</v>
      </c>
      <c r="F75">
        <f>COUNTIFS(DantongWorkSheet!$E$1:$E$1000, "&gt;" &amp;$A75, DantongWorkSheet!$U$1:$U$1000, 2)</f>
        <v>218</v>
      </c>
      <c r="G75">
        <f>COUNTIFS(DantongWorkSheet!$E$1:$E$1000, "&gt;" &amp;$A75, DantongWorkSheet!$U$1:$U$1000, 1)</f>
        <v>506</v>
      </c>
      <c r="H75">
        <f t="shared" si="0"/>
        <v>0.87771881995575729</v>
      </c>
      <c r="I75">
        <f t="shared" si="1"/>
        <v>0.88263741802700246</v>
      </c>
      <c r="J75">
        <f t="shared" si="2"/>
        <v>0.51260371249596148</v>
      </c>
      <c r="K75">
        <f t="shared" si="3"/>
        <v>0.33733939984711042</v>
      </c>
      <c r="L75">
        <f t="shared" si="4"/>
        <v>0.24225039430778902</v>
      </c>
      <c r="M75">
        <f t="shared" si="5"/>
        <v>0.63902949065154979</v>
      </c>
      <c r="N75">
        <f t="shared" si="6"/>
        <v>0.88127988495933884</v>
      </c>
      <c r="O75">
        <f t="shared" si="7"/>
        <v>1.1014271353859684E-5</v>
      </c>
    </row>
    <row r="76" spans="1:15">
      <c r="A76">
        <v>1413.5</v>
      </c>
      <c r="B76">
        <f>COUNTIF(DantongWorkSheet!$E$1:$E$1000, "&lt;=" &amp;A76)</f>
        <v>276</v>
      </c>
      <c r="C76">
        <f>COUNTIF(DantongWorkSheet!$E$1:$E$1000, "&gt;" &amp;A76)</f>
        <v>724</v>
      </c>
      <c r="D76">
        <f>COUNTIFS(DantongWorkSheet!$E$1:$E$1000, "&lt;=" &amp;$A76, DantongWorkSheet!$U$1:$U$1000, 2)</f>
        <v>82</v>
      </c>
      <c r="E76">
        <f>COUNTIFS(DantongWorkSheet!$E$1:$E$1000, "&lt;=" &amp;$A76, DantongWorkSheet!$U$1:$U$1000, 1)</f>
        <v>194</v>
      </c>
      <c r="F76">
        <f>COUNTIFS(DantongWorkSheet!$E$1:$E$1000, "&gt;" &amp;$A76, DantongWorkSheet!$U$1:$U$1000, 2)</f>
        <v>218</v>
      </c>
      <c r="G76">
        <f>COUNTIFS(DantongWorkSheet!$E$1:$E$1000, "&gt;" &amp;$A76, DantongWorkSheet!$U$1:$U$1000, 1)</f>
        <v>506</v>
      </c>
      <c r="H76">
        <f t="shared" si="0"/>
        <v>0.87771881995575729</v>
      </c>
      <c r="I76">
        <f t="shared" si="1"/>
        <v>0.88263741802700246</v>
      </c>
      <c r="J76">
        <f t="shared" si="2"/>
        <v>0.51260371249596148</v>
      </c>
      <c r="K76">
        <f t="shared" si="3"/>
        <v>0.33733939984711042</v>
      </c>
      <c r="L76">
        <f t="shared" si="4"/>
        <v>0.24225039430778902</v>
      </c>
      <c r="M76">
        <f t="shared" si="5"/>
        <v>0.63902949065154979</v>
      </c>
      <c r="N76">
        <f t="shared" si="6"/>
        <v>0.88127988495933884</v>
      </c>
      <c r="O76">
        <f t="shared" si="7"/>
        <v>1.1014271353859684E-5</v>
      </c>
    </row>
    <row r="77" spans="1:15">
      <c r="A77">
        <v>1055.5</v>
      </c>
      <c r="B77">
        <f>COUNTIF(DantongWorkSheet!$E$1:$E$1000, "&lt;=" &amp;A77)</f>
        <v>128</v>
      </c>
      <c r="C77">
        <f>COUNTIF(DantongWorkSheet!$E$1:$E$1000, "&gt;" &amp;A77)</f>
        <v>872</v>
      </c>
      <c r="D77">
        <f>COUNTIFS(DantongWorkSheet!$E$1:$E$1000, "&lt;=" &amp;$A77, DantongWorkSheet!$U$1:$U$1000, 2)</f>
        <v>39</v>
      </c>
      <c r="E77">
        <f>COUNTIFS(DantongWorkSheet!$E$1:$E$1000, "&lt;=" &amp;$A77, DantongWorkSheet!$U$1:$U$1000, 1)</f>
        <v>89</v>
      </c>
      <c r="F77">
        <f>COUNTIFS(DantongWorkSheet!$E$1:$E$1000, "&gt;" &amp;$A77, DantongWorkSheet!$U$1:$U$1000, 2)</f>
        <v>261</v>
      </c>
      <c r="G77">
        <f>COUNTIFS(DantongWorkSheet!$E$1:$E$1000, "&gt;" &amp;$A77, DantongWorkSheet!$U$1:$U$1000, 1)</f>
        <v>611</v>
      </c>
      <c r="H77">
        <f t="shared" si="0"/>
        <v>0.88694561022158525</v>
      </c>
      <c r="I77">
        <f t="shared" si="1"/>
        <v>0.8804481765384129</v>
      </c>
      <c r="J77">
        <f t="shared" si="2"/>
        <v>0.37962038843674717</v>
      </c>
      <c r="K77">
        <f t="shared" si="3"/>
        <v>0.17230716501986013</v>
      </c>
      <c r="L77">
        <f t="shared" si="4"/>
        <v>0.11352903810836291</v>
      </c>
      <c r="M77">
        <f t="shared" si="5"/>
        <v>0.76775080994149603</v>
      </c>
      <c r="N77">
        <f t="shared" si="6"/>
        <v>0.88127984804985893</v>
      </c>
      <c r="O77">
        <f t="shared" si="7"/>
        <v>1.1051180833776542E-5</v>
      </c>
    </row>
    <row r="78" spans="1:15">
      <c r="A78">
        <v>1211</v>
      </c>
      <c r="B78">
        <f>COUNTIF(DantongWorkSheet!$E$1:$E$1000, "&lt;=" &amp;A78)</f>
        <v>171</v>
      </c>
      <c r="C78">
        <f>COUNTIF(DantongWorkSheet!$E$1:$E$1000, "&gt;" &amp;A78)</f>
        <v>829</v>
      </c>
      <c r="D78">
        <f>COUNTIFS(DantongWorkSheet!$E$1:$E$1000, "&lt;=" &amp;$A78, DantongWorkSheet!$U$1:$U$1000, 2)</f>
        <v>52</v>
      </c>
      <c r="E78">
        <f>COUNTIFS(DantongWorkSheet!$E$1:$E$1000, "&lt;=" &amp;$A78, DantongWorkSheet!$U$1:$U$1000, 1)</f>
        <v>119</v>
      </c>
      <c r="F78">
        <f>COUNTIFS(DantongWorkSheet!$E$1:$E$1000, "&gt;" &amp;$A78, DantongWorkSheet!$U$1:$U$1000, 2)</f>
        <v>248</v>
      </c>
      <c r="G78">
        <f>COUNTIFS(DantongWorkSheet!$E$1:$E$1000, "&gt;" &amp;$A78, DantongWorkSheet!$U$1:$U$1000, 1)</f>
        <v>581</v>
      </c>
      <c r="H78">
        <f t="shared" si="0"/>
        <v>0.88623743197956995</v>
      </c>
      <c r="I78">
        <f t="shared" si="1"/>
        <v>0.88025627182871025</v>
      </c>
      <c r="J78">
        <f t="shared" si="2"/>
        <v>0.43569633263172836</v>
      </c>
      <c r="K78">
        <f t="shared" si="3"/>
        <v>0.22429091833489312</v>
      </c>
      <c r="L78">
        <f t="shared" si="4"/>
        <v>0.15154660086850646</v>
      </c>
      <c r="M78">
        <f t="shared" si="5"/>
        <v>0.72973244934600079</v>
      </c>
      <c r="N78">
        <f t="shared" si="6"/>
        <v>0.88127905021450725</v>
      </c>
      <c r="O78">
        <f t="shared" si="7"/>
        <v>1.184901618545009E-5</v>
      </c>
    </row>
    <row r="79" spans="1:15">
      <c r="A79">
        <v>1206.5</v>
      </c>
      <c r="B79">
        <f>COUNTIF(DantongWorkSheet!$E$1:$E$1000, "&lt;=" &amp;A79)</f>
        <v>169</v>
      </c>
      <c r="C79">
        <f>COUNTIF(DantongWorkSheet!$E$1:$E$1000, "&gt;" &amp;A79)</f>
        <v>831</v>
      </c>
      <c r="D79">
        <f>COUNTIFS(DantongWorkSheet!$E$1:$E$1000, "&lt;=" &amp;$A79, DantongWorkSheet!$U$1:$U$1000, 2)</f>
        <v>50</v>
      </c>
      <c r="E79">
        <f>COUNTIFS(DantongWorkSheet!$E$1:$E$1000, "&lt;=" &amp;$A79, DantongWorkSheet!$U$1:$U$1000, 1)</f>
        <v>119</v>
      </c>
      <c r="F79">
        <f>COUNTIFS(DantongWorkSheet!$E$1:$E$1000, "&gt;" &amp;$A79, DantongWorkSheet!$U$1:$U$1000, 2)</f>
        <v>250</v>
      </c>
      <c r="G79">
        <f>COUNTIFS(DantongWorkSheet!$E$1:$E$1000, "&gt;" &amp;$A79, DantongWorkSheet!$U$1:$U$1000, 1)</f>
        <v>581</v>
      </c>
      <c r="H79">
        <f t="shared" si="0"/>
        <v>0.8761686473923529</v>
      </c>
      <c r="I79">
        <f t="shared" si="1"/>
        <v>0.88231815594777774</v>
      </c>
      <c r="J79">
        <f t="shared" si="2"/>
        <v>0.43346891937620358</v>
      </c>
      <c r="K79">
        <f t="shared" si="3"/>
        <v>0.22194316246803811</v>
      </c>
      <c r="L79">
        <f t="shared" si="4"/>
        <v>0.14807250140930764</v>
      </c>
      <c r="M79">
        <f t="shared" si="5"/>
        <v>0.73320638759260326</v>
      </c>
      <c r="N79">
        <f t="shared" si="6"/>
        <v>0.88127888900191087</v>
      </c>
      <c r="O79">
        <f t="shared" si="7"/>
        <v>1.2010228781833554E-5</v>
      </c>
    </row>
    <row r="80" spans="1:15">
      <c r="A80">
        <v>1332</v>
      </c>
      <c r="B80">
        <f>COUNTIF(DantongWorkSheet!$E$1:$E$1000, "&lt;=" &amp;A80)</f>
        <v>234</v>
      </c>
      <c r="C80">
        <f>COUNTIF(DantongWorkSheet!$E$1:$E$1000, "&gt;" &amp;A80)</f>
        <v>766</v>
      </c>
      <c r="D80">
        <f>COUNTIFS(DantongWorkSheet!$E$1:$E$1000, "&lt;=" &amp;$A80, DantongWorkSheet!$U$1:$U$1000, 2)</f>
        <v>71</v>
      </c>
      <c r="E80">
        <f>COUNTIFS(DantongWorkSheet!$E$1:$E$1000, "&lt;=" &amp;$A80, DantongWorkSheet!$U$1:$U$1000, 1)</f>
        <v>163</v>
      </c>
      <c r="F80">
        <f>COUNTIFS(DantongWorkSheet!$E$1:$E$1000, "&gt;" &amp;$A80, DantongWorkSheet!$U$1:$U$1000, 2)</f>
        <v>229</v>
      </c>
      <c r="G80">
        <f>COUNTIFS(DantongWorkSheet!$E$1:$E$1000, "&gt;" &amp;$A80, DantongWorkSheet!$U$1:$U$1000, 1)</f>
        <v>537</v>
      </c>
      <c r="H80">
        <f t="shared" si="0"/>
        <v>0.88542995623084875</v>
      </c>
      <c r="I80">
        <f t="shared" si="1"/>
        <v>0.88001050000280734</v>
      </c>
      <c r="J80">
        <f t="shared" si="2"/>
        <v>0.49032817822841179</v>
      </c>
      <c r="K80">
        <f t="shared" si="3"/>
        <v>0.29459111629664159</v>
      </c>
      <c r="L80">
        <f t="shared" si="4"/>
        <v>0.20719060975801862</v>
      </c>
      <c r="M80">
        <f t="shared" si="5"/>
        <v>0.67408804300215042</v>
      </c>
      <c r="N80">
        <f t="shared" si="6"/>
        <v>0.88127865276016903</v>
      </c>
      <c r="O80">
        <f t="shared" si="7"/>
        <v>1.2246470523669117E-5</v>
      </c>
    </row>
    <row r="81" spans="1:15">
      <c r="A81">
        <v>1439.5</v>
      </c>
      <c r="B81">
        <f>COUNTIF(DantongWorkSheet!$E$1:$E$1000, "&lt;=" &amp;A81)</f>
        <v>283</v>
      </c>
      <c r="C81">
        <f>COUNTIF(DantongWorkSheet!$E$1:$E$1000, "&gt;" &amp;A81)</f>
        <v>717</v>
      </c>
      <c r="D81">
        <f>COUNTIFS(DantongWorkSheet!$E$1:$E$1000, "&lt;=" &amp;$A81, DantongWorkSheet!$U$1:$U$1000, 2)</f>
        <v>84</v>
      </c>
      <c r="E81">
        <f>COUNTIFS(DantongWorkSheet!$E$1:$E$1000, "&lt;=" &amp;$A81, DantongWorkSheet!$U$1:$U$1000, 1)</f>
        <v>199</v>
      </c>
      <c r="F81">
        <f>COUNTIFS(DantongWorkSheet!$E$1:$E$1000, "&gt;" &amp;$A81, DantongWorkSheet!$U$1:$U$1000, 2)</f>
        <v>216</v>
      </c>
      <c r="G81">
        <f>COUNTIFS(DantongWorkSheet!$E$1:$E$1000, "&gt;" &amp;$A81, DantongWorkSheet!$U$1:$U$1000, 1)</f>
        <v>501</v>
      </c>
      <c r="H81">
        <f t="shared" si="0"/>
        <v>0.87736862091809442</v>
      </c>
      <c r="I81">
        <f t="shared" si="1"/>
        <v>0.88281987514805726</v>
      </c>
      <c r="J81">
        <f t="shared" si="2"/>
        <v>0.51537866983794789</v>
      </c>
      <c r="K81">
        <f t="shared" si="3"/>
        <v>0.34412771776345075</v>
      </c>
      <c r="L81">
        <f t="shared" si="4"/>
        <v>0.24829531971982069</v>
      </c>
      <c r="M81">
        <f t="shared" si="5"/>
        <v>0.63298185048115707</v>
      </c>
      <c r="N81">
        <f t="shared" si="6"/>
        <v>0.88127717020097773</v>
      </c>
      <c r="O81">
        <f t="shared" si="7"/>
        <v>1.3729029714970586E-5</v>
      </c>
    </row>
    <row r="82" spans="1:15">
      <c r="A82">
        <v>1124.5</v>
      </c>
      <c r="B82">
        <f>COUNTIF(DantongWorkSheet!$E$1:$E$1000, "&lt;=" &amp;A82)</f>
        <v>141</v>
      </c>
      <c r="C82">
        <f>COUNTIF(DantongWorkSheet!$E$1:$E$1000, "&gt;" &amp;A82)</f>
        <v>859</v>
      </c>
      <c r="D82">
        <f>COUNTIFS(DantongWorkSheet!$E$1:$E$1000, "&lt;=" &amp;$A82, DantongWorkSheet!$U$1:$U$1000, 2)</f>
        <v>43</v>
      </c>
      <c r="E82">
        <f>COUNTIFS(DantongWorkSheet!$E$1:$E$1000, "&lt;=" &amp;$A82, DantongWorkSheet!$U$1:$U$1000, 1)</f>
        <v>98</v>
      </c>
      <c r="F82">
        <f>COUNTIFS(DantongWorkSheet!$E$1:$E$1000, "&gt;" &amp;$A82, DantongWorkSheet!$U$1:$U$1000, 2)</f>
        <v>257</v>
      </c>
      <c r="G82">
        <f>COUNTIFS(DantongWorkSheet!$E$1:$E$1000, "&gt;" &amp;$A82, DantongWorkSheet!$U$1:$U$1000, 1)</f>
        <v>602</v>
      </c>
      <c r="H82">
        <f t="shared" si="0"/>
        <v>0.88727511711169693</v>
      </c>
      <c r="I82">
        <f t="shared" si="1"/>
        <v>0.88029248813244809</v>
      </c>
      <c r="J82">
        <f t="shared" si="2"/>
        <v>0.3984988434491244</v>
      </c>
      <c r="K82">
        <f t="shared" si="3"/>
        <v>0.18835289866679261</v>
      </c>
      <c r="L82">
        <f t="shared" si="4"/>
        <v>0.12510579151274925</v>
      </c>
      <c r="M82">
        <f t="shared" si="5"/>
        <v>0.7561712473057729</v>
      </c>
      <c r="N82">
        <f t="shared" si="6"/>
        <v>0.88127703881852215</v>
      </c>
      <c r="O82">
        <f t="shared" si="7"/>
        <v>1.3860412170552117E-5</v>
      </c>
    </row>
    <row r="83" spans="1:15">
      <c r="A83">
        <v>930.5</v>
      </c>
      <c r="B83">
        <f>COUNTIF(DantongWorkSheet!$E$1:$E$1000, "&lt;=" &amp;A83)</f>
        <v>98</v>
      </c>
      <c r="C83">
        <f>COUNTIF(DantongWorkSheet!$E$1:$E$1000, "&gt;" &amp;A83)</f>
        <v>902</v>
      </c>
      <c r="D83">
        <f>COUNTIFS(DantongWorkSheet!$E$1:$E$1000, "&lt;=" &amp;$A83, DantongWorkSheet!$U$1:$U$1000, 2)</f>
        <v>30</v>
      </c>
      <c r="E83">
        <f>COUNTIFS(DantongWorkSheet!$E$1:$E$1000, "&lt;=" &amp;$A83, DantongWorkSheet!$U$1:$U$1000, 1)</f>
        <v>68</v>
      </c>
      <c r="F83">
        <f>COUNTIFS(DantongWorkSheet!$E$1:$E$1000, "&gt;" &amp;$A83, DantongWorkSheet!$U$1:$U$1000, 2)</f>
        <v>270</v>
      </c>
      <c r="G83">
        <f>COUNTIFS(DantongWorkSheet!$E$1:$E$1000, "&gt;" &amp;$A83, DantongWorkSheet!$U$1:$U$1000, 1)</f>
        <v>632</v>
      </c>
      <c r="H83">
        <f t="shared" si="0"/>
        <v>0.88864666989807939</v>
      </c>
      <c r="I83">
        <f t="shared" si="1"/>
        <v>0.880476257344457</v>
      </c>
      <c r="J83">
        <f t="shared" si="2"/>
        <v>0.32840529517359413</v>
      </c>
      <c r="K83">
        <f t="shared" si="3"/>
        <v>0.13421819658884887</v>
      </c>
      <c r="L83">
        <f t="shared" si="4"/>
        <v>8.708737365001179E-2</v>
      </c>
      <c r="M83">
        <f t="shared" si="5"/>
        <v>0.7941895841247002</v>
      </c>
      <c r="N83">
        <f t="shared" si="6"/>
        <v>0.88127695777471193</v>
      </c>
      <c r="O83">
        <f t="shared" si="7"/>
        <v>1.3941455980770456E-5</v>
      </c>
    </row>
    <row r="84" spans="1:15">
      <c r="A84">
        <v>759.5</v>
      </c>
      <c r="B84">
        <f>COUNTIF(DantongWorkSheet!$E$1:$E$1000, "&lt;=" &amp;A84)</f>
        <v>65</v>
      </c>
      <c r="C84">
        <f>COUNTIF(DantongWorkSheet!$E$1:$E$1000, "&gt;" &amp;A84)</f>
        <v>935</v>
      </c>
      <c r="D84">
        <f>COUNTIFS(DantongWorkSheet!$E$1:$E$1000, "&lt;=" &amp;$A84, DantongWorkSheet!$U$1:$U$1000, 2)</f>
        <v>19</v>
      </c>
      <c r="E84">
        <f>COUNTIFS(DantongWorkSheet!$E$1:$E$1000, "&lt;=" &amp;$A84, DantongWorkSheet!$U$1:$U$1000, 1)</f>
        <v>46</v>
      </c>
      <c r="F84">
        <f>COUNTIFS(DantongWorkSheet!$E$1:$E$1000, "&gt;" &amp;$A84, DantongWorkSheet!$U$1:$U$1000, 2)</f>
        <v>281</v>
      </c>
      <c r="G84">
        <f>COUNTIFS(DantongWorkSheet!$E$1:$E$1000, "&gt;" &amp;$A84, DantongWorkSheet!$U$1:$U$1000, 1)</f>
        <v>654</v>
      </c>
      <c r="H84">
        <f t="shared" si="0"/>
        <v>0.87168361711998199</v>
      </c>
      <c r="I84">
        <f t="shared" si="1"/>
        <v>0.88194360305539887</v>
      </c>
      <c r="J84">
        <f t="shared" si="2"/>
        <v>0.25632207065618612</v>
      </c>
      <c r="K84">
        <f t="shared" si="3"/>
        <v>9.0659217444427231E-2</v>
      </c>
      <c r="L84">
        <f t="shared" si="4"/>
        <v>5.6659435112798834E-2</v>
      </c>
      <c r="M84">
        <f t="shared" si="5"/>
        <v>0.82461726885679798</v>
      </c>
      <c r="N84">
        <f t="shared" si="6"/>
        <v>0.88127670396959679</v>
      </c>
      <c r="O84">
        <f t="shared" si="7"/>
        <v>1.4195261095917289E-5</v>
      </c>
    </row>
    <row r="85" spans="1:15">
      <c r="A85">
        <v>1079</v>
      </c>
      <c r="B85">
        <f>COUNTIF(DantongWorkSheet!$E$1:$E$1000, "&lt;=" &amp;A85)</f>
        <v>131</v>
      </c>
      <c r="C85">
        <f>COUNTIF(DantongWorkSheet!$E$1:$E$1000, "&gt;" &amp;A85)</f>
        <v>869</v>
      </c>
      <c r="D85">
        <f>COUNTIFS(DantongWorkSheet!$E$1:$E$1000, "&lt;=" &amp;$A85, DantongWorkSheet!$U$1:$U$1000, 2)</f>
        <v>40</v>
      </c>
      <c r="E85">
        <f>COUNTIFS(DantongWorkSheet!$E$1:$E$1000, "&lt;=" &amp;$A85, DantongWorkSheet!$U$1:$U$1000, 1)</f>
        <v>91</v>
      </c>
      <c r="F85">
        <f>COUNTIFS(DantongWorkSheet!$E$1:$E$1000, "&gt;" &amp;$A85, DantongWorkSheet!$U$1:$U$1000, 2)</f>
        <v>260</v>
      </c>
      <c r="G85">
        <f>COUNTIFS(DantongWorkSheet!$E$1:$E$1000, "&gt;" &amp;$A85, DantongWorkSheet!$U$1:$U$1000, 1)</f>
        <v>609</v>
      </c>
      <c r="H85">
        <f t="shared" ref="H85:H148" si="8">-(IF(D85, D85/B85*LOG(D85/B85,2), 0)+ IF(E85, E85/B85*LOG(E85/B85,2), 0))</f>
        <v>0.88772501639564982</v>
      </c>
      <c r="I85">
        <f t="shared" ref="I85:I148" si="9">-(IF(F85, F85/C85*LOG(F85/C85,2), 0)+ IF(G85, G85/C85*LOG(G85/C85,2), 0))</f>
        <v>0.88030400330190939</v>
      </c>
      <c r="J85">
        <f t="shared" ref="J85:J148" si="10">-B85/$B$10*LOG(B85/$B$10, 2)</f>
        <v>0.38413932808932744</v>
      </c>
      <c r="K85">
        <f t="shared" ref="K85:K148" si="11">-C85/$B$10*LOG(C85/$B$10, 2)</f>
        <v>0.17603499660963987</v>
      </c>
      <c r="L85">
        <f t="shared" ref="L85:L148" si="12">B85/$B$10*H85</f>
        <v>0.11629197714783013</v>
      </c>
      <c r="M85">
        <f t="shared" ref="M85:M148" si="13">C85/$B$10*I85</f>
        <v>0.76498417886935921</v>
      </c>
      <c r="N85">
        <f t="shared" ref="N85:N148" si="14">L85+M85</f>
        <v>0.88127615601718934</v>
      </c>
      <c r="O85">
        <f t="shared" ref="O85:O148" si="15">$D$2-N85</f>
        <v>1.4743213503365382E-5</v>
      </c>
    </row>
    <row r="86" spans="1:15">
      <c r="A86">
        <v>1199</v>
      </c>
      <c r="B86">
        <f>COUNTIF(DantongWorkSheet!$E$1:$E$1000, "&lt;=" &amp;A86)</f>
        <v>164</v>
      </c>
      <c r="C86">
        <f>COUNTIF(DantongWorkSheet!$E$1:$E$1000, "&gt;" &amp;A86)</f>
        <v>836</v>
      </c>
      <c r="D86">
        <f>COUNTIFS(DantongWorkSheet!$E$1:$E$1000, "&lt;=" &amp;$A86, DantongWorkSheet!$U$1:$U$1000, 2)</f>
        <v>50</v>
      </c>
      <c r="E86">
        <f>COUNTIFS(DantongWorkSheet!$E$1:$E$1000, "&lt;=" &amp;$A86, DantongWorkSheet!$U$1:$U$1000, 1)</f>
        <v>114</v>
      </c>
      <c r="F86">
        <f>COUNTIFS(DantongWorkSheet!$E$1:$E$1000, "&gt;" &amp;$A86, DantongWorkSheet!$U$1:$U$1000, 2)</f>
        <v>250</v>
      </c>
      <c r="G86">
        <f>COUNTIFS(DantongWorkSheet!$E$1:$E$1000, "&gt;" &amp;$A86, DantongWorkSheet!$U$1:$U$1000, 1)</f>
        <v>586</v>
      </c>
      <c r="H86">
        <f t="shared" si="8"/>
        <v>0.88717230276737169</v>
      </c>
      <c r="I86">
        <f t="shared" si="9"/>
        <v>0.88011799828069248</v>
      </c>
      <c r="J86">
        <f t="shared" si="10"/>
        <v>0.42775009392721652</v>
      </c>
      <c r="K86">
        <f t="shared" si="11"/>
        <v>0.21604342755788683</v>
      </c>
      <c r="L86">
        <f t="shared" si="12"/>
        <v>0.14549625765384896</v>
      </c>
      <c r="M86">
        <f t="shared" si="13"/>
        <v>0.7357786465626589</v>
      </c>
      <c r="N86">
        <f t="shared" si="14"/>
        <v>0.88127490421650789</v>
      </c>
      <c r="O86">
        <f t="shared" si="15"/>
        <v>1.5995014184810863E-5</v>
      </c>
    </row>
    <row r="87" spans="1:15">
      <c r="A87">
        <v>1199.5</v>
      </c>
      <c r="B87">
        <f>COUNTIF(DantongWorkSheet!$E$1:$E$1000, "&lt;=" &amp;A87)</f>
        <v>164</v>
      </c>
      <c r="C87">
        <f>COUNTIF(DantongWorkSheet!$E$1:$E$1000, "&gt;" &amp;A87)</f>
        <v>836</v>
      </c>
      <c r="D87">
        <f>COUNTIFS(DantongWorkSheet!$E$1:$E$1000, "&lt;=" &amp;$A87, DantongWorkSheet!$U$1:$U$1000, 2)</f>
        <v>50</v>
      </c>
      <c r="E87">
        <f>COUNTIFS(DantongWorkSheet!$E$1:$E$1000, "&lt;=" &amp;$A87, DantongWorkSheet!$U$1:$U$1000, 1)</f>
        <v>114</v>
      </c>
      <c r="F87">
        <f>COUNTIFS(DantongWorkSheet!$E$1:$E$1000, "&gt;" &amp;$A87, DantongWorkSheet!$U$1:$U$1000, 2)</f>
        <v>250</v>
      </c>
      <c r="G87">
        <f>COUNTIFS(DantongWorkSheet!$E$1:$E$1000, "&gt;" &amp;$A87, DantongWorkSheet!$U$1:$U$1000, 1)</f>
        <v>586</v>
      </c>
      <c r="H87">
        <f t="shared" si="8"/>
        <v>0.88717230276737169</v>
      </c>
      <c r="I87">
        <f t="shared" si="9"/>
        <v>0.88011799828069248</v>
      </c>
      <c r="J87">
        <f t="shared" si="10"/>
        <v>0.42775009392721652</v>
      </c>
      <c r="K87">
        <f t="shared" si="11"/>
        <v>0.21604342755788683</v>
      </c>
      <c r="L87">
        <f t="shared" si="12"/>
        <v>0.14549625765384896</v>
      </c>
      <c r="M87">
        <f t="shared" si="13"/>
        <v>0.7357786465626589</v>
      </c>
      <c r="N87">
        <f t="shared" si="14"/>
        <v>0.88127490421650789</v>
      </c>
      <c r="O87">
        <f t="shared" si="15"/>
        <v>1.5995014184810863E-5</v>
      </c>
    </row>
    <row r="88" spans="1:15">
      <c r="A88">
        <v>863</v>
      </c>
      <c r="B88">
        <f>COUNTIF(DantongWorkSheet!$E$1:$E$1000, "&lt;=" &amp;A88)</f>
        <v>82</v>
      </c>
      <c r="C88">
        <f>COUNTIF(DantongWorkSheet!$E$1:$E$1000, "&gt;" &amp;A88)</f>
        <v>918</v>
      </c>
      <c r="D88">
        <f>COUNTIFS(DantongWorkSheet!$E$1:$E$1000, "&lt;=" &amp;$A88, DantongWorkSheet!$U$1:$U$1000, 2)</f>
        <v>24</v>
      </c>
      <c r="E88">
        <f>COUNTIFS(DantongWorkSheet!$E$1:$E$1000, "&lt;=" &amp;$A88, DantongWorkSheet!$U$1:$U$1000, 1)</f>
        <v>58</v>
      </c>
      <c r="F88">
        <f>COUNTIFS(DantongWorkSheet!$E$1:$E$1000, "&gt;" &amp;$A88, DantongWorkSheet!$U$1:$U$1000, 2)</f>
        <v>276</v>
      </c>
      <c r="G88">
        <f>COUNTIFS(DantongWorkSheet!$E$1:$E$1000, "&gt;" &amp;$A88, DantongWorkSheet!$U$1:$U$1000, 1)</f>
        <v>642</v>
      </c>
      <c r="H88">
        <f t="shared" si="8"/>
        <v>0.87216178834117009</v>
      </c>
      <c r="I88">
        <f t="shared" si="9"/>
        <v>0.88208838175444715</v>
      </c>
      <c r="J88">
        <f t="shared" si="10"/>
        <v>0.29587504696360833</v>
      </c>
      <c r="K88">
        <f t="shared" si="11"/>
        <v>0.11331235806592015</v>
      </c>
      <c r="L88">
        <f t="shared" si="12"/>
        <v>7.1517266643975952E-2</v>
      </c>
      <c r="M88">
        <f t="shared" si="13"/>
        <v>0.80975713445058251</v>
      </c>
      <c r="N88">
        <f t="shared" si="14"/>
        <v>0.88127440109455846</v>
      </c>
      <c r="O88">
        <f t="shared" si="15"/>
        <v>1.6498136134246444E-5</v>
      </c>
    </row>
    <row r="89" spans="1:15">
      <c r="A89">
        <v>1454</v>
      </c>
      <c r="B89">
        <f>COUNTIF(DantongWorkSheet!$E$1:$E$1000, "&lt;=" &amp;A89)</f>
        <v>290</v>
      </c>
      <c r="C89">
        <f>COUNTIF(DantongWorkSheet!$E$1:$E$1000, "&gt;" &amp;A89)</f>
        <v>710</v>
      </c>
      <c r="D89">
        <f>COUNTIFS(DantongWorkSheet!$E$1:$E$1000, "&lt;=" &amp;$A89, DantongWorkSheet!$U$1:$U$1000, 2)</f>
        <v>86</v>
      </c>
      <c r="E89">
        <f>COUNTIFS(DantongWorkSheet!$E$1:$E$1000, "&lt;=" &amp;$A89, DantongWorkSheet!$U$1:$U$1000, 1)</f>
        <v>204</v>
      </c>
      <c r="F89">
        <f>COUNTIFS(DantongWorkSheet!$E$1:$E$1000, "&gt;" &amp;$A89, DantongWorkSheet!$U$1:$U$1000, 2)</f>
        <v>214</v>
      </c>
      <c r="G89">
        <f>COUNTIFS(DantongWorkSheet!$E$1:$E$1000, "&gt;" &amp;$A89, DantongWorkSheet!$U$1:$U$1000, 1)</f>
        <v>496</v>
      </c>
      <c r="H89">
        <f t="shared" si="8"/>
        <v>0.87703481875091549</v>
      </c>
      <c r="I89">
        <f t="shared" si="9"/>
        <v>0.88300577067129016</v>
      </c>
      <c r="J89">
        <f t="shared" si="10"/>
        <v>0.5179038064476742</v>
      </c>
      <c r="K89">
        <f t="shared" si="11"/>
        <v>0.35081743989173031</v>
      </c>
      <c r="L89">
        <f t="shared" si="12"/>
        <v>0.25434009743776548</v>
      </c>
      <c r="M89">
        <f t="shared" si="13"/>
        <v>0.62693409717661597</v>
      </c>
      <c r="N89">
        <f t="shared" si="14"/>
        <v>0.88127419461438139</v>
      </c>
      <c r="O89">
        <f t="shared" si="15"/>
        <v>1.6704616311313814E-5</v>
      </c>
    </row>
    <row r="90" spans="1:15">
      <c r="A90">
        <v>1133.5</v>
      </c>
      <c r="B90">
        <f>COUNTIF(DantongWorkSheet!$E$1:$E$1000, "&lt;=" &amp;A90)</f>
        <v>144</v>
      </c>
      <c r="C90">
        <f>COUNTIF(DantongWorkSheet!$E$1:$E$1000, "&gt;" &amp;A90)</f>
        <v>856</v>
      </c>
      <c r="D90">
        <f>COUNTIFS(DantongWorkSheet!$E$1:$E$1000, "&lt;=" &amp;$A90, DantongWorkSheet!$U$1:$U$1000, 2)</f>
        <v>44</v>
      </c>
      <c r="E90">
        <f>COUNTIFS(DantongWorkSheet!$E$1:$E$1000, "&lt;=" &amp;$A90, DantongWorkSheet!$U$1:$U$1000, 1)</f>
        <v>100</v>
      </c>
      <c r="F90">
        <f>COUNTIFS(DantongWorkSheet!$E$1:$E$1000, "&gt;" &amp;$A90, DantongWorkSheet!$U$1:$U$1000, 2)</f>
        <v>256</v>
      </c>
      <c r="G90">
        <f>COUNTIFS(DantongWorkSheet!$E$1:$E$1000, "&gt;" &amp;$A90, DantongWorkSheet!$U$1:$U$1000, 1)</f>
        <v>600</v>
      </c>
      <c r="H90">
        <f t="shared" si="8"/>
        <v>0.88797631951513512</v>
      </c>
      <c r="I90">
        <f t="shared" si="9"/>
        <v>0.88014547437132395</v>
      </c>
      <c r="J90">
        <f t="shared" si="10"/>
        <v>0.40260373678364753</v>
      </c>
      <c r="K90">
        <f t="shared" si="11"/>
        <v>0.19201560731136477</v>
      </c>
      <c r="L90">
        <f t="shared" si="12"/>
        <v>0.12786859001017944</v>
      </c>
      <c r="M90">
        <f t="shared" si="13"/>
        <v>0.75340452606185326</v>
      </c>
      <c r="N90">
        <f t="shared" si="14"/>
        <v>0.88127311607203274</v>
      </c>
      <c r="O90">
        <f t="shared" si="15"/>
        <v>1.7783158659967491E-5</v>
      </c>
    </row>
    <row r="91" spans="1:15">
      <c r="A91">
        <v>932</v>
      </c>
      <c r="B91">
        <f>COUNTIF(DantongWorkSheet!$E$1:$E$1000, "&lt;=" &amp;A91)</f>
        <v>101</v>
      </c>
      <c r="C91">
        <f>COUNTIF(DantongWorkSheet!$E$1:$E$1000, "&gt;" &amp;A91)</f>
        <v>899</v>
      </c>
      <c r="D91">
        <f>COUNTIFS(DantongWorkSheet!$E$1:$E$1000, "&lt;=" &amp;$A91, DantongWorkSheet!$U$1:$U$1000, 2)</f>
        <v>31</v>
      </c>
      <c r="E91">
        <f>COUNTIFS(DantongWorkSheet!$E$1:$E$1000, "&lt;=" &amp;$A91, DantongWorkSheet!$U$1:$U$1000, 1)</f>
        <v>70</v>
      </c>
      <c r="F91">
        <f>COUNTIFS(DantongWorkSheet!$E$1:$E$1000, "&gt;" &amp;$A91, DantongWorkSheet!$U$1:$U$1000, 2)</f>
        <v>269</v>
      </c>
      <c r="G91">
        <f>COUNTIFS(DantongWorkSheet!$E$1:$E$1000, "&gt;" &amp;$A91, DantongWorkSheet!$U$1:$U$1000, 1)</f>
        <v>630</v>
      </c>
      <c r="H91">
        <f t="shared" si="8"/>
        <v>0.88959864306723269</v>
      </c>
      <c r="I91">
        <f t="shared" si="9"/>
        <v>0.88033700839351581</v>
      </c>
      <c r="J91">
        <f t="shared" si="10"/>
        <v>0.33406485299293953</v>
      </c>
      <c r="K91">
        <f t="shared" si="11"/>
        <v>0.13809267425372806</v>
      </c>
      <c r="L91">
        <f t="shared" si="12"/>
        <v>8.9849462949790501E-2</v>
      </c>
      <c r="M91">
        <f t="shared" si="13"/>
        <v>0.79142297054577071</v>
      </c>
      <c r="N91">
        <f t="shared" si="14"/>
        <v>0.88127243349556117</v>
      </c>
      <c r="O91">
        <f t="shared" si="15"/>
        <v>1.8465735131534267E-5</v>
      </c>
    </row>
    <row r="92" spans="1:15">
      <c r="A92">
        <v>934</v>
      </c>
      <c r="B92">
        <f>COUNTIF(DantongWorkSheet!$E$1:$E$1000, "&lt;=" &amp;A92)</f>
        <v>101</v>
      </c>
      <c r="C92">
        <f>COUNTIF(DantongWorkSheet!$E$1:$E$1000, "&gt;" &amp;A92)</f>
        <v>899</v>
      </c>
      <c r="D92">
        <f>COUNTIFS(DantongWorkSheet!$E$1:$E$1000, "&lt;=" &amp;$A92, DantongWorkSheet!$U$1:$U$1000, 2)</f>
        <v>31</v>
      </c>
      <c r="E92">
        <f>COUNTIFS(DantongWorkSheet!$E$1:$E$1000, "&lt;=" &amp;$A92, DantongWorkSheet!$U$1:$U$1000, 1)</f>
        <v>70</v>
      </c>
      <c r="F92">
        <f>COUNTIFS(DantongWorkSheet!$E$1:$E$1000, "&gt;" &amp;$A92, DantongWorkSheet!$U$1:$U$1000, 2)</f>
        <v>269</v>
      </c>
      <c r="G92">
        <f>COUNTIFS(DantongWorkSheet!$E$1:$E$1000, "&gt;" &amp;$A92, DantongWorkSheet!$U$1:$U$1000, 1)</f>
        <v>630</v>
      </c>
      <c r="H92">
        <f t="shared" si="8"/>
        <v>0.88959864306723269</v>
      </c>
      <c r="I92">
        <f t="shared" si="9"/>
        <v>0.88033700839351581</v>
      </c>
      <c r="J92">
        <f t="shared" si="10"/>
        <v>0.33406485299293953</v>
      </c>
      <c r="K92">
        <f t="shared" si="11"/>
        <v>0.13809267425372806</v>
      </c>
      <c r="L92">
        <f t="shared" si="12"/>
        <v>8.9849462949790501E-2</v>
      </c>
      <c r="M92">
        <f t="shared" si="13"/>
        <v>0.79142297054577071</v>
      </c>
      <c r="N92">
        <f t="shared" si="14"/>
        <v>0.88127243349556117</v>
      </c>
      <c r="O92">
        <f t="shared" si="15"/>
        <v>1.8465735131534267E-5</v>
      </c>
    </row>
    <row r="93" spans="1:15">
      <c r="A93">
        <v>1095</v>
      </c>
      <c r="B93">
        <f>COUNTIF(DantongWorkSheet!$E$1:$E$1000, "&lt;=" &amp;A93)</f>
        <v>134</v>
      </c>
      <c r="C93">
        <f>COUNTIF(DantongWorkSheet!$E$1:$E$1000, "&gt;" &amp;A93)</f>
        <v>866</v>
      </c>
      <c r="D93">
        <f>COUNTIFS(DantongWorkSheet!$E$1:$E$1000, "&lt;=" &amp;$A93, DantongWorkSheet!$U$1:$U$1000, 2)</f>
        <v>41</v>
      </c>
      <c r="E93">
        <f>COUNTIFS(DantongWorkSheet!$E$1:$E$1000, "&lt;=" &amp;$A93, DantongWorkSheet!$U$1:$U$1000, 1)</f>
        <v>93</v>
      </c>
      <c r="F93">
        <f>COUNTIFS(DantongWorkSheet!$E$1:$E$1000, "&gt;" &amp;$A93, DantongWorkSheet!$U$1:$U$1000, 2)</f>
        <v>259</v>
      </c>
      <c r="G93">
        <f>COUNTIFS(DantongWorkSheet!$E$1:$E$1000, "&gt;" &amp;$A93, DantongWorkSheet!$U$1:$U$1000, 1)</f>
        <v>607</v>
      </c>
      <c r="H93">
        <f t="shared" si="8"/>
        <v>0.8884667902906952</v>
      </c>
      <c r="I93">
        <f t="shared" si="9"/>
        <v>0.8801587352717406</v>
      </c>
      <c r="J93">
        <f t="shared" si="10"/>
        <v>0.38855914262337821</v>
      </c>
      <c r="K93">
        <f t="shared" si="11"/>
        <v>0.17974788656402363</v>
      </c>
      <c r="L93">
        <f t="shared" si="12"/>
        <v>0.11905454989895316</v>
      </c>
      <c r="M93">
        <f t="shared" si="13"/>
        <v>0.76221746474532737</v>
      </c>
      <c r="N93">
        <f t="shared" si="14"/>
        <v>0.88127201464428051</v>
      </c>
      <c r="O93">
        <f t="shared" si="15"/>
        <v>1.8884586412193372E-5</v>
      </c>
    </row>
    <row r="94" spans="1:15">
      <c r="A94">
        <v>1320</v>
      </c>
      <c r="B94">
        <f>COUNTIF(DantongWorkSheet!$E$1:$E$1000, "&lt;=" &amp;A94)</f>
        <v>230</v>
      </c>
      <c r="C94">
        <f>COUNTIF(DantongWorkSheet!$E$1:$E$1000, "&gt;" &amp;A94)</f>
        <v>770</v>
      </c>
      <c r="D94">
        <f>COUNTIFS(DantongWorkSheet!$E$1:$E$1000, "&lt;=" &amp;$A94, DantongWorkSheet!$U$1:$U$1000, 2)</f>
        <v>70</v>
      </c>
      <c r="E94">
        <f>COUNTIFS(DantongWorkSheet!$E$1:$E$1000, "&lt;=" &amp;$A94, DantongWorkSheet!$U$1:$U$1000, 1)</f>
        <v>160</v>
      </c>
      <c r="F94">
        <f>COUNTIFS(DantongWorkSheet!$E$1:$E$1000, "&gt;" &amp;$A94, DantongWorkSheet!$U$1:$U$1000, 2)</f>
        <v>230</v>
      </c>
      <c r="G94">
        <f>COUNTIFS(DantongWorkSheet!$E$1:$E$1000, "&gt;" &amp;$A94, DantongWorkSheet!$U$1:$U$1000, 1)</f>
        <v>540</v>
      </c>
      <c r="H94">
        <f t="shared" si="8"/>
        <v>0.88654089282208992</v>
      </c>
      <c r="I94">
        <f t="shared" si="9"/>
        <v>0.87969757827751704</v>
      </c>
      <c r="J94">
        <f t="shared" si="10"/>
        <v>0.48766767375507375</v>
      </c>
      <c r="K94">
        <f t="shared" si="11"/>
        <v>0.29034362979146394</v>
      </c>
      <c r="L94">
        <f t="shared" si="12"/>
        <v>0.20390440534908069</v>
      </c>
      <c r="M94">
        <f t="shared" si="13"/>
        <v>0.67736713527368819</v>
      </c>
      <c r="N94">
        <f t="shared" si="14"/>
        <v>0.88127154062276891</v>
      </c>
      <c r="O94">
        <f t="shared" si="15"/>
        <v>1.9358607923791737E-5</v>
      </c>
    </row>
    <row r="95" spans="1:15">
      <c r="A95">
        <v>904.5</v>
      </c>
      <c r="B95">
        <f>COUNTIF(DantongWorkSheet!$E$1:$E$1000, "&lt;=" &amp;A95)</f>
        <v>91</v>
      </c>
      <c r="C95">
        <f>COUNTIF(DantongWorkSheet!$E$1:$E$1000, "&gt;" &amp;A95)</f>
        <v>909</v>
      </c>
      <c r="D95">
        <f>COUNTIFS(DantongWorkSheet!$E$1:$E$1000, "&lt;=" &amp;$A95, DantongWorkSheet!$U$1:$U$1000, 2)</f>
        <v>28</v>
      </c>
      <c r="E95">
        <f>COUNTIFS(DantongWorkSheet!$E$1:$E$1000, "&lt;=" &amp;$A95, DantongWorkSheet!$U$1:$U$1000, 1)</f>
        <v>63</v>
      </c>
      <c r="F95">
        <f>COUNTIFS(DantongWorkSheet!$E$1:$E$1000, "&gt;" &amp;$A95, DantongWorkSheet!$U$1:$U$1000, 2)</f>
        <v>272</v>
      </c>
      <c r="G95">
        <f>COUNTIFS(DantongWorkSheet!$E$1:$E$1000, "&gt;" &amp;$A95, DantongWorkSheet!$U$1:$U$1000, 1)</f>
        <v>637</v>
      </c>
      <c r="H95">
        <f t="shared" si="8"/>
        <v>0.89049164021949134</v>
      </c>
      <c r="I95">
        <f t="shared" si="9"/>
        <v>0.88034752492308876</v>
      </c>
      <c r="J95">
        <f t="shared" si="10"/>
        <v>0.3146770576461686</v>
      </c>
      <c r="K95">
        <f t="shared" si="11"/>
        <v>0.12512185062539372</v>
      </c>
      <c r="L95">
        <f t="shared" si="12"/>
        <v>8.1034739259973704E-2</v>
      </c>
      <c r="M95">
        <f t="shared" si="13"/>
        <v>0.80023590015508772</v>
      </c>
      <c r="N95">
        <f t="shared" si="14"/>
        <v>0.88127063941506145</v>
      </c>
      <c r="O95">
        <f t="shared" si="15"/>
        <v>2.0259815631251676E-5</v>
      </c>
    </row>
    <row r="96" spans="1:15">
      <c r="A96">
        <v>1416</v>
      </c>
      <c r="B96">
        <f>COUNTIF(DantongWorkSheet!$E$1:$E$1000, "&lt;=" &amp;A96)</f>
        <v>277</v>
      </c>
      <c r="C96">
        <f>COUNTIF(DantongWorkSheet!$E$1:$E$1000, "&gt;" &amp;A96)</f>
        <v>723</v>
      </c>
      <c r="D96">
        <f>COUNTIFS(DantongWorkSheet!$E$1:$E$1000, "&lt;=" &amp;$A96, DantongWorkSheet!$U$1:$U$1000, 2)</f>
        <v>82</v>
      </c>
      <c r="E96">
        <f>COUNTIFS(DantongWorkSheet!$E$1:$E$1000, "&lt;=" &amp;$A96, DantongWorkSheet!$U$1:$U$1000, 1)</f>
        <v>195</v>
      </c>
      <c r="F96">
        <f>COUNTIFS(DantongWorkSheet!$E$1:$E$1000, "&gt;" &amp;$A96, DantongWorkSheet!$U$1:$U$1000, 2)</f>
        <v>218</v>
      </c>
      <c r="G96">
        <f>COUNTIFS(DantongWorkSheet!$E$1:$E$1000, "&gt;" &amp;$A96, DantongWorkSheet!$U$1:$U$1000, 1)</f>
        <v>505</v>
      </c>
      <c r="H96">
        <f t="shared" si="8"/>
        <v>0.87638232648291781</v>
      </c>
      <c r="I96">
        <f t="shared" si="9"/>
        <v>0.88314275049310376</v>
      </c>
      <c r="J96">
        <f t="shared" si="10"/>
        <v>0.51301566685577304</v>
      </c>
      <c r="K96">
        <f t="shared" si="11"/>
        <v>0.33831515969503079</v>
      </c>
      <c r="L96">
        <f t="shared" si="12"/>
        <v>0.24275790443576825</v>
      </c>
      <c r="M96">
        <f t="shared" si="13"/>
        <v>0.63851220860651403</v>
      </c>
      <c r="N96">
        <f t="shared" si="14"/>
        <v>0.88127011304228231</v>
      </c>
      <c r="O96">
        <f t="shared" si="15"/>
        <v>2.0786188410393258E-5</v>
      </c>
    </row>
    <row r="97" spans="1:15">
      <c r="A97">
        <v>897</v>
      </c>
      <c r="B97">
        <f>COUNTIF(DantongWorkSheet!$E$1:$E$1000, "&lt;=" &amp;A97)</f>
        <v>89</v>
      </c>
      <c r="C97">
        <f>COUNTIF(DantongWorkSheet!$E$1:$E$1000, "&gt;" &amp;A97)</f>
        <v>911</v>
      </c>
      <c r="D97">
        <f>COUNTIFS(DantongWorkSheet!$E$1:$E$1000, "&lt;=" &amp;$A97, DantongWorkSheet!$U$1:$U$1000, 2)</f>
        <v>26</v>
      </c>
      <c r="E97">
        <f>COUNTIFS(DantongWorkSheet!$E$1:$E$1000, "&lt;=" &amp;$A97, DantongWorkSheet!$U$1:$U$1000, 1)</f>
        <v>63</v>
      </c>
      <c r="F97">
        <f>COUNTIFS(DantongWorkSheet!$E$1:$E$1000, "&gt;" &amp;$A97, DantongWorkSheet!$U$1:$U$1000, 2)</f>
        <v>274</v>
      </c>
      <c r="G97">
        <f>COUNTIFS(DantongWorkSheet!$E$1:$E$1000, "&gt;" &amp;$A97, DantongWorkSheet!$U$1:$U$1000, 1)</f>
        <v>637</v>
      </c>
      <c r="H97">
        <f t="shared" si="8"/>
        <v>0.87146300566119406</v>
      </c>
      <c r="I97">
        <f t="shared" si="9"/>
        <v>0.88222814183888099</v>
      </c>
      <c r="J97">
        <f t="shared" si="10"/>
        <v>0.31061452597891631</v>
      </c>
      <c r="K97">
        <f t="shared" si="11"/>
        <v>0.12250858422349306</v>
      </c>
      <c r="L97">
        <f t="shared" si="12"/>
        <v>7.7560207503846262E-2</v>
      </c>
      <c r="M97">
        <f t="shared" si="13"/>
        <v>0.8037098372152206</v>
      </c>
      <c r="N97">
        <f t="shared" si="14"/>
        <v>0.88127004471906689</v>
      </c>
      <c r="O97">
        <f t="shared" si="15"/>
        <v>2.0854511625811867E-5</v>
      </c>
    </row>
    <row r="98" spans="1:15">
      <c r="A98">
        <v>751.5</v>
      </c>
      <c r="B98">
        <f>COUNTIF(DantongWorkSheet!$E$1:$E$1000, "&lt;=" &amp;A98)</f>
        <v>62</v>
      </c>
      <c r="C98">
        <f>COUNTIF(DantongWorkSheet!$E$1:$E$1000, "&gt;" &amp;A98)</f>
        <v>938</v>
      </c>
      <c r="D98">
        <f>COUNTIFS(DantongWorkSheet!$E$1:$E$1000, "&lt;=" &amp;$A98, DantongWorkSheet!$U$1:$U$1000, 2)</f>
        <v>18</v>
      </c>
      <c r="E98">
        <f>COUNTIFS(DantongWorkSheet!$E$1:$E$1000, "&lt;=" &amp;$A98, DantongWorkSheet!$U$1:$U$1000, 1)</f>
        <v>44</v>
      </c>
      <c r="F98">
        <f>COUNTIFS(DantongWorkSheet!$E$1:$E$1000, "&gt;" &amp;$A98, DantongWorkSheet!$U$1:$U$1000, 2)</f>
        <v>282</v>
      </c>
      <c r="G98">
        <f>COUNTIFS(DantongWorkSheet!$E$1:$E$1000, "&gt;" &amp;$A98, DantongWorkSheet!$U$1:$U$1000, 1)</f>
        <v>656</v>
      </c>
      <c r="H98">
        <f t="shared" si="8"/>
        <v>0.86913758061263802</v>
      </c>
      <c r="I98">
        <f t="shared" si="9"/>
        <v>0.88207140845788967</v>
      </c>
      <c r="J98">
        <f t="shared" si="10"/>
        <v>0.24871845440506316</v>
      </c>
      <c r="K98">
        <f t="shared" si="11"/>
        <v>8.6615081473614519E-2</v>
      </c>
      <c r="L98">
        <f t="shared" si="12"/>
        <v>5.3886529997983559E-2</v>
      </c>
      <c r="M98">
        <f t="shared" si="13"/>
        <v>0.82738298113350051</v>
      </c>
      <c r="N98">
        <f t="shared" si="14"/>
        <v>0.88126951113148411</v>
      </c>
      <c r="O98">
        <f t="shared" si="15"/>
        <v>2.1388099208596856E-5</v>
      </c>
    </row>
    <row r="99" spans="1:15">
      <c r="A99">
        <v>1166</v>
      </c>
      <c r="B99">
        <f>COUNTIF(DantongWorkSheet!$E$1:$E$1000, "&lt;=" &amp;A99)</f>
        <v>153</v>
      </c>
      <c r="C99">
        <f>COUNTIF(DantongWorkSheet!$E$1:$E$1000, "&gt;" &amp;A99)</f>
        <v>847</v>
      </c>
      <c r="D99">
        <f>COUNTIFS(DantongWorkSheet!$E$1:$E$1000, "&lt;=" &amp;$A99, DantongWorkSheet!$U$1:$U$1000, 2)</f>
        <v>45</v>
      </c>
      <c r="E99">
        <f>COUNTIFS(DantongWorkSheet!$E$1:$E$1000, "&lt;=" &amp;$A99, DantongWorkSheet!$U$1:$U$1000, 1)</f>
        <v>108</v>
      </c>
      <c r="F99">
        <f>COUNTIFS(DantongWorkSheet!$E$1:$E$1000, "&gt;" &amp;$A99, DantongWorkSheet!$U$1:$U$1000, 2)</f>
        <v>255</v>
      </c>
      <c r="G99">
        <f>COUNTIFS(DantongWorkSheet!$E$1:$E$1000, "&gt;" &amp;$A99, DantongWorkSheet!$U$1:$U$1000, 1)</f>
        <v>592</v>
      </c>
      <c r="H99">
        <f t="shared" si="8"/>
        <v>0.87398104812735777</v>
      </c>
      <c r="I99">
        <f t="shared" si="9"/>
        <v>0.88258590567063189</v>
      </c>
      <c r="J99">
        <f t="shared" si="10"/>
        <v>0.41438465562132359</v>
      </c>
      <c r="K99">
        <f t="shared" si="11"/>
        <v>0.20291250815441553</v>
      </c>
      <c r="L99">
        <f t="shared" si="12"/>
        <v>0.13371910036348575</v>
      </c>
      <c r="M99">
        <f t="shared" si="13"/>
        <v>0.74755026210302522</v>
      </c>
      <c r="N99">
        <f t="shared" si="14"/>
        <v>0.881269362466511</v>
      </c>
      <c r="O99">
        <f t="shared" si="15"/>
        <v>2.153676418170658E-5</v>
      </c>
    </row>
    <row r="100" spans="1:15">
      <c r="A100">
        <v>1151.5</v>
      </c>
      <c r="B100">
        <f>COUNTIF(DantongWorkSheet!$E$1:$E$1000, "&lt;=" &amp;A100)</f>
        <v>147</v>
      </c>
      <c r="C100">
        <f>COUNTIF(DantongWorkSheet!$E$1:$E$1000, "&gt;" &amp;A100)</f>
        <v>853</v>
      </c>
      <c r="D100">
        <f>COUNTIFS(DantongWorkSheet!$E$1:$E$1000, "&lt;=" &amp;$A100, DantongWorkSheet!$U$1:$U$1000, 2)</f>
        <v>45</v>
      </c>
      <c r="E100">
        <f>COUNTIFS(DantongWorkSheet!$E$1:$E$1000, "&lt;=" &amp;$A100, DantongWorkSheet!$U$1:$U$1000, 1)</f>
        <v>102</v>
      </c>
      <c r="F100">
        <f>COUNTIFS(DantongWorkSheet!$E$1:$E$1000, "&gt;" &amp;$A100, DantongWorkSheet!$U$1:$U$1000, 2)</f>
        <v>255</v>
      </c>
      <c r="G100">
        <f>COUNTIFS(DantongWorkSheet!$E$1:$E$1000, "&gt;" &amp;$A100, DantongWorkSheet!$U$1:$U$1000, 1)</f>
        <v>598</v>
      </c>
      <c r="H100">
        <f t="shared" si="8"/>
        <v>0.88864666989807939</v>
      </c>
      <c r="I100">
        <f t="shared" si="9"/>
        <v>0.87999732689920984</v>
      </c>
      <c r="J100">
        <f t="shared" si="10"/>
        <v>0.40661845515438128</v>
      </c>
      <c r="K100">
        <f t="shared" si="11"/>
        <v>0.19566314740225874</v>
      </c>
      <c r="L100">
        <f t="shared" si="12"/>
        <v>0.13063106047501766</v>
      </c>
      <c r="M100">
        <f t="shared" si="13"/>
        <v>0.75063771984502603</v>
      </c>
      <c r="N100">
        <f t="shared" si="14"/>
        <v>0.88126878032004363</v>
      </c>
      <c r="O100">
        <f t="shared" si="15"/>
        <v>2.2118910649071566E-5</v>
      </c>
    </row>
    <row r="101" spans="1:15">
      <c r="A101">
        <v>943</v>
      </c>
      <c r="B101">
        <f>COUNTIF(DantongWorkSheet!$E$1:$E$1000, "&lt;=" &amp;A101)</f>
        <v>104</v>
      </c>
      <c r="C101">
        <f>COUNTIF(DantongWorkSheet!$E$1:$E$1000, "&gt;" &amp;A101)</f>
        <v>896</v>
      </c>
      <c r="D101">
        <f>COUNTIFS(DantongWorkSheet!$E$1:$E$1000, "&lt;=" &amp;$A101, DantongWorkSheet!$U$1:$U$1000, 2)</f>
        <v>32</v>
      </c>
      <c r="E101">
        <f>COUNTIFS(DantongWorkSheet!$E$1:$E$1000, "&lt;=" &amp;$A101, DantongWorkSheet!$U$1:$U$1000, 1)</f>
        <v>72</v>
      </c>
      <c r="F101">
        <f>COUNTIFS(DantongWorkSheet!$E$1:$E$1000, "&gt;" &amp;$A101, DantongWorkSheet!$U$1:$U$1000, 2)</f>
        <v>268</v>
      </c>
      <c r="G101">
        <f>COUNTIFS(DantongWorkSheet!$E$1:$E$1000, "&gt;" &amp;$A101, DantongWorkSheet!$U$1:$U$1000, 1)</f>
        <v>628</v>
      </c>
      <c r="H101">
        <f t="shared" si="8"/>
        <v>0.89049164021949134</v>
      </c>
      <c r="I101">
        <f t="shared" si="9"/>
        <v>0.88019673751896055</v>
      </c>
      <c r="J101">
        <f t="shared" si="10"/>
        <v>0.33959583491818346</v>
      </c>
      <c r="K101">
        <f t="shared" si="11"/>
        <v>0.14195270889361669</v>
      </c>
      <c r="L101">
        <f t="shared" si="12"/>
        <v>9.2611130582827092E-2</v>
      </c>
      <c r="M101">
        <f t="shared" si="13"/>
        <v>0.78865627681698869</v>
      </c>
      <c r="N101">
        <f t="shared" si="14"/>
        <v>0.88126740739981579</v>
      </c>
      <c r="O101">
        <f t="shared" si="15"/>
        <v>2.3491830876909425E-5</v>
      </c>
    </row>
    <row r="102" spans="1:15">
      <c r="A102">
        <v>1054</v>
      </c>
      <c r="B102">
        <f>COUNTIF(DantongWorkSheet!$E$1:$E$1000, "&lt;=" &amp;A102)</f>
        <v>127</v>
      </c>
      <c r="C102">
        <f>COUNTIF(DantongWorkSheet!$E$1:$E$1000, "&gt;" &amp;A102)</f>
        <v>873</v>
      </c>
      <c r="D102">
        <f>COUNTIFS(DantongWorkSheet!$E$1:$E$1000, "&lt;=" &amp;$A102, DantongWorkSheet!$U$1:$U$1000, 2)</f>
        <v>39</v>
      </c>
      <c r="E102">
        <f>COUNTIFS(DantongWorkSheet!$E$1:$E$1000, "&lt;=" &amp;$A102, DantongWorkSheet!$U$1:$U$1000, 1)</f>
        <v>88</v>
      </c>
      <c r="F102">
        <f>COUNTIFS(DantongWorkSheet!$E$1:$E$1000, "&gt;" &amp;$A102, DantongWorkSheet!$U$1:$U$1000, 2)</f>
        <v>261</v>
      </c>
      <c r="G102">
        <f>COUNTIFS(DantongWorkSheet!$E$1:$E$1000, "&gt;" &amp;$A102, DantongWorkSheet!$U$1:$U$1000, 1)</f>
        <v>612</v>
      </c>
      <c r="H102">
        <f t="shared" si="8"/>
        <v>0.88978178145161602</v>
      </c>
      <c r="I102">
        <f t="shared" si="9"/>
        <v>0.88002704771576012</v>
      </c>
      <c r="J102">
        <f t="shared" si="10"/>
        <v>0.37809164893201996</v>
      </c>
      <c r="K102">
        <f t="shared" si="11"/>
        <v>0.17106124302150086</v>
      </c>
      <c r="L102">
        <f t="shared" si="12"/>
        <v>0.11300228624435524</v>
      </c>
      <c r="M102">
        <f t="shared" si="13"/>
        <v>0.76826361265585863</v>
      </c>
      <c r="N102">
        <f t="shared" si="14"/>
        <v>0.8812658989002139</v>
      </c>
      <c r="O102">
        <f t="shared" si="15"/>
        <v>2.500033047880823E-5</v>
      </c>
    </row>
    <row r="103" spans="1:15">
      <c r="A103">
        <v>1264</v>
      </c>
      <c r="B103">
        <f>COUNTIF(DantongWorkSheet!$E$1:$E$1000, "&lt;=" &amp;A103)</f>
        <v>203</v>
      </c>
      <c r="C103">
        <f>COUNTIF(DantongWorkSheet!$E$1:$E$1000, "&gt;" &amp;A103)</f>
        <v>797</v>
      </c>
      <c r="D103">
        <f>COUNTIFS(DantongWorkSheet!$E$1:$E$1000, "&lt;=" &amp;$A103, DantongWorkSheet!$U$1:$U$1000, 2)</f>
        <v>62</v>
      </c>
      <c r="E103">
        <f>COUNTIFS(DantongWorkSheet!$E$1:$E$1000, "&lt;=" &amp;$A103, DantongWorkSheet!$U$1:$U$1000, 1)</f>
        <v>141</v>
      </c>
      <c r="F103">
        <f>COUNTIFS(DantongWorkSheet!$E$1:$E$1000, "&gt;" &amp;$A103, DantongWorkSheet!$U$1:$U$1000, 2)</f>
        <v>238</v>
      </c>
      <c r="G103">
        <f>COUNTIFS(DantongWorkSheet!$E$1:$E$1000, "&gt;" &amp;$A103, DantongWorkSheet!$U$1:$U$1000, 1)</f>
        <v>559</v>
      </c>
      <c r="H103">
        <f t="shared" si="8"/>
        <v>0.88781418352893904</v>
      </c>
      <c r="I103">
        <f t="shared" si="9"/>
        <v>0.87959723395705414</v>
      </c>
      <c r="J103">
        <f t="shared" si="10"/>
        <v>0.46699101859781295</v>
      </c>
      <c r="K103">
        <f t="shared" si="11"/>
        <v>0.26089665142527735</v>
      </c>
      <c r="L103">
        <f t="shared" si="12"/>
        <v>0.18022627925637463</v>
      </c>
      <c r="M103">
        <f t="shared" si="13"/>
        <v>0.70103899546377213</v>
      </c>
      <c r="N103">
        <f t="shared" si="14"/>
        <v>0.88126527472014682</v>
      </c>
      <c r="O103">
        <f t="shared" si="15"/>
        <v>2.5624510545885215E-5</v>
      </c>
    </row>
    <row r="104" spans="1:15">
      <c r="A104">
        <v>1267.5</v>
      </c>
      <c r="B104">
        <f>COUNTIF(DantongWorkSheet!$E$1:$E$1000, "&lt;=" &amp;A104)</f>
        <v>203</v>
      </c>
      <c r="C104">
        <f>COUNTIF(DantongWorkSheet!$E$1:$E$1000, "&gt;" &amp;A104)</f>
        <v>797</v>
      </c>
      <c r="D104">
        <f>COUNTIFS(DantongWorkSheet!$E$1:$E$1000, "&lt;=" &amp;$A104, DantongWorkSheet!$U$1:$U$1000, 2)</f>
        <v>62</v>
      </c>
      <c r="E104">
        <f>COUNTIFS(DantongWorkSheet!$E$1:$E$1000, "&lt;=" &amp;$A104, DantongWorkSheet!$U$1:$U$1000, 1)</f>
        <v>141</v>
      </c>
      <c r="F104">
        <f>COUNTIFS(DantongWorkSheet!$E$1:$E$1000, "&gt;" &amp;$A104, DantongWorkSheet!$U$1:$U$1000, 2)</f>
        <v>238</v>
      </c>
      <c r="G104">
        <f>COUNTIFS(DantongWorkSheet!$E$1:$E$1000, "&gt;" &amp;$A104, DantongWorkSheet!$U$1:$U$1000, 1)</f>
        <v>559</v>
      </c>
      <c r="H104">
        <f t="shared" si="8"/>
        <v>0.88781418352893904</v>
      </c>
      <c r="I104">
        <f t="shared" si="9"/>
        <v>0.87959723395705414</v>
      </c>
      <c r="J104">
        <f t="shared" si="10"/>
        <v>0.46699101859781295</v>
      </c>
      <c r="K104">
        <f t="shared" si="11"/>
        <v>0.26089665142527735</v>
      </c>
      <c r="L104">
        <f t="shared" si="12"/>
        <v>0.18022627925637463</v>
      </c>
      <c r="M104">
        <f t="shared" si="13"/>
        <v>0.70103899546377213</v>
      </c>
      <c r="N104">
        <f t="shared" si="14"/>
        <v>0.88126527472014682</v>
      </c>
      <c r="O104">
        <f t="shared" si="15"/>
        <v>2.5624510545885215E-5</v>
      </c>
    </row>
    <row r="105" spans="1:15">
      <c r="A105">
        <v>1191.5</v>
      </c>
      <c r="B105">
        <f>COUNTIF(DantongWorkSheet!$E$1:$E$1000, "&lt;=" &amp;A105)</f>
        <v>160</v>
      </c>
      <c r="C105">
        <f>COUNTIF(DantongWorkSheet!$E$1:$E$1000, "&gt;" &amp;A105)</f>
        <v>840</v>
      </c>
      <c r="D105">
        <f>COUNTIFS(DantongWorkSheet!$E$1:$E$1000, "&lt;=" &amp;$A105, DantongWorkSheet!$U$1:$U$1000, 2)</f>
        <v>47</v>
      </c>
      <c r="E105">
        <f>COUNTIFS(DantongWorkSheet!$E$1:$E$1000, "&lt;=" &amp;$A105, DantongWorkSheet!$U$1:$U$1000, 1)</f>
        <v>113</v>
      </c>
      <c r="F105">
        <f>COUNTIFS(DantongWorkSheet!$E$1:$E$1000, "&gt;" &amp;$A105, DantongWorkSheet!$U$1:$U$1000, 2)</f>
        <v>253</v>
      </c>
      <c r="G105">
        <f>COUNTIFS(DantongWorkSheet!$E$1:$E$1000, "&gt;" &amp;$A105, DantongWorkSheet!$U$1:$U$1000, 1)</f>
        <v>587</v>
      </c>
      <c r="H105">
        <f t="shared" si="8"/>
        <v>0.87351622750132996</v>
      </c>
      <c r="I105">
        <f t="shared" si="9"/>
        <v>0.88274126379319284</v>
      </c>
      <c r="J105">
        <f t="shared" si="10"/>
        <v>0.42301699036395596</v>
      </c>
      <c r="K105">
        <f t="shared" si="11"/>
        <v>0.21129256427661017</v>
      </c>
      <c r="L105">
        <f t="shared" si="12"/>
        <v>0.1397625964002128</v>
      </c>
      <c r="M105">
        <f t="shared" si="13"/>
        <v>0.74150266158628197</v>
      </c>
      <c r="N105">
        <f t="shared" si="14"/>
        <v>0.8812652579864948</v>
      </c>
      <c r="O105">
        <f t="shared" si="15"/>
        <v>2.5641244197904811E-5</v>
      </c>
    </row>
    <row r="106" spans="1:15">
      <c r="A106">
        <v>916.5</v>
      </c>
      <c r="B106">
        <f>COUNTIF(DantongWorkSheet!$E$1:$E$1000, "&lt;=" &amp;A106)</f>
        <v>94</v>
      </c>
      <c r="C106">
        <f>COUNTIF(DantongWorkSheet!$E$1:$E$1000, "&gt;" &amp;A106)</f>
        <v>906</v>
      </c>
      <c r="D106">
        <f>COUNTIFS(DantongWorkSheet!$E$1:$E$1000, "&lt;=" &amp;$A106, DantongWorkSheet!$U$1:$U$1000, 2)</f>
        <v>29</v>
      </c>
      <c r="E106">
        <f>COUNTIFS(DantongWorkSheet!$E$1:$E$1000, "&lt;=" &amp;$A106, DantongWorkSheet!$U$1:$U$1000, 1)</f>
        <v>65</v>
      </c>
      <c r="F106">
        <f>COUNTIFS(DantongWorkSheet!$E$1:$E$1000, "&gt;" &amp;$A106, DantongWorkSheet!$U$1:$U$1000, 2)</f>
        <v>271</v>
      </c>
      <c r="G106">
        <f>COUNTIFS(DantongWorkSheet!$E$1:$E$1000, "&gt;" &amp;$A106, DantongWorkSheet!$U$1:$U$1000, 1)</f>
        <v>635</v>
      </c>
      <c r="H106">
        <f t="shared" si="8"/>
        <v>0.89144675906541249</v>
      </c>
      <c r="I106">
        <f t="shared" si="9"/>
        <v>0.88020884428387358</v>
      </c>
      <c r="J106">
        <f t="shared" si="10"/>
        <v>0.32065237070053826</v>
      </c>
      <c r="K106">
        <f t="shared" si="11"/>
        <v>0.12902984242196183</v>
      </c>
      <c r="L106">
        <f t="shared" si="12"/>
        <v>8.379599535214878E-2</v>
      </c>
      <c r="M106">
        <f t="shared" si="13"/>
        <v>0.79746921292118944</v>
      </c>
      <c r="N106">
        <f t="shared" si="14"/>
        <v>0.88126520827333821</v>
      </c>
      <c r="O106">
        <f t="shared" si="15"/>
        <v>2.5690957354496113E-5</v>
      </c>
    </row>
    <row r="107" spans="1:15">
      <c r="A107">
        <v>778.5</v>
      </c>
      <c r="B107">
        <f>COUNTIF(DantongWorkSheet!$E$1:$E$1000, "&lt;=" &amp;A107)</f>
        <v>69</v>
      </c>
      <c r="C107">
        <f>COUNTIF(DantongWorkSheet!$E$1:$E$1000, "&gt;" &amp;A107)</f>
        <v>931</v>
      </c>
      <c r="D107">
        <f>COUNTIFS(DantongWorkSheet!$E$1:$E$1000, "&lt;=" &amp;$A107, DantongWorkSheet!$U$1:$U$1000, 2)</f>
        <v>20</v>
      </c>
      <c r="E107">
        <f>COUNTIFS(DantongWorkSheet!$E$1:$E$1000, "&lt;=" &amp;$A107, DantongWorkSheet!$U$1:$U$1000, 1)</f>
        <v>49</v>
      </c>
      <c r="F107">
        <f>COUNTIFS(DantongWorkSheet!$E$1:$E$1000, "&gt;" &amp;$A107, DantongWorkSheet!$U$1:$U$1000, 2)</f>
        <v>280</v>
      </c>
      <c r="G107">
        <f>COUNTIFS(DantongWorkSheet!$E$1:$E$1000, "&gt;" &amp;$A107, DantongWorkSheet!$U$1:$U$1000, 1)</f>
        <v>651</v>
      </c>
      <c r="H107">
        <f t="shared" si="8"/>
        <v>0.86853396026523499</v>
      </c>
      <c r="I107">
        <f t="shared" si="9"/>
        <v>0.88220805032418648</v>
      </c>
      <c r="J107">
        <f t="shared" si="10"/>
        <v>0.26615092812399033</v>
      </c>
      <c r="K107">
        <f t="shared" si="11"/>
        <v>9.6029789133166024E-2</v>
      </c>
      <c r="L107">
        <f t="shared" si="12"/>
        <v>5.9928843258301216E-2</v>
      </c>
      <c r="M107">
        <f t="shared" si="13"/>
        <v>0.82133569485181768</v>
      </c>
      <c r="N107">
        <f t="shared" si="14"/>
        <v>0.88126453811011884</v>
      </c>
      <c r="O107">
        <f t="shared" si="15"/>
        <v>2.6361120573858976E-5</v>
      </c>
    </row>
    <row r="108" spans="1:15">
      <c r="A108">
        <v>885</v>
      </c>
      <c r="B108">
        <f>COUNTIF(DantongWorkSheet!$E$1:$E$1000, "&lt;=" &amp;A108)</f>
        <v>86</v>
      </c>
      <c r="C108">
        <f>COUNTIF(DantongWorkSheet!$E$1:$E$1000, "&gt;" &amp;A108)</f>
        <v>914</v>
      </c>
      <c r="D108">
        <f>COUNTIFS(DantongWorkSheet!$E$1:$E$1000, "&lt;=" &amp;$A108, DantongWorkSheet!$U$1:$U$1000, 2)</f>
        <v>25</v>
      </c>
      <c r="E108">
        <f>COUNTIFS(DantongWorkSheet!$E$1:$E$1000, "&lt;=" &amp;$A108, DantongWorkSheet!$U$1:$U$1000, 1)</f>
        <v>61</v>
      </c>
      <c r="F108">
        <f>COUNTIFS(DantongWorkSheet!$E$1:$E$1000, "&gt;" &amp;$A108, DantongWorkSheet!$U$1:$U$1000, 2)</f>
        <v>275</v>
      </c>
      <c r="G108">
        <f>COUNTIFS(DantongWorkSheet!$E$1:$E$1000, "&gt;" &amp;$A108, DantongWorkSheet!$U$1:$U$1000, 1)</f>
        <v>639</v>
      </c>
      <c r="H108">
        <f t="shared" si="8"/>
        <v>0.86962077405437488</v>
      </c>
      <c r="I108">
        <f t="shared" si="9"/>
        <v>0.88235819685409211</v>
      </c>
      <c r="J108">
        <f t="shared" si="10"/>
        <v>0.30439867957655908</v>
      </c>
      <c r="K108">
        <f t="shared" si="11"/>
        <v>0.11857681165807182</v>
      </c>
      <c r="L108">
        <f t="shared" si="12"/>
        <v>7.4787386568676228E-2</v>
      </c>
      <c r="M108">
        <f t="shared" si="13"/>
        <v>0.80647539192464024</v>
      </c>
      <c r="N108">
        <f t="shared" si="14"/>
        <v>0.88126277849331647</v>
      </c>
      <c r="O108">
        <f t="shared" si="15"/>
        <v>2.8120737376235994E-5</v>
      </c>
    </row>
    <row r="109" spans="1:15">
      <c r="A109">
        <v>1457</v>
      </c>
      <c r="B109">
        <f>COUNTIF(DantongWorkSheet!$E$1:$E$1000, "&lt;=" &amp;A109)</f>
        <v>291</v>
      </c>
      <c r="C109">
        <f>COUNTIF(DantongWorkSheet!$E$1:$E$1000, "&gt;" &amp;A109)</f>
        <v>709</v>
      </c>
      <c r="D109">
        <f>COUNTIFS(DantongWorkSheet!$E$1:$E$1000, "&lt;=" &amp;$A109, DantongWorkSheet!$U$1:$U$1000, 2)</f>
        <v>86</v>
      </c>
      <c r="E109">
        <f>COUNTIFS(DantongWorkSheet!$E$1:$E$1000, "&lt;=" &amp;$A109, DantongWorkSheet!$U$1:$U$1000, 1)</f>
        <v>205</v>
      </c>
      <c r="F109">
        <f>COUNTIFS(DantongWorkSheet!$E$1:$E$1000, "&gt;" &amp;$A109, DantongWorkSheet!$U$1:$U$1000, 2)</f>
        <v>214</v>
      </c>
      <c r="G109">
        <f>COUNTIFS(DantongWorkSheet!$E$1:$E$1000, "&gt;" &amp;$A109, DantongWorkSheet!$U$1:$U$1000, 1)</f>
        <v>495</v>
      </c>
      <c r="H109">
        <f t="shared" si="8"/>
        <v>0.87576129032066574</v>
      </c>
      <c r="I109">
        <f t="shared" si="9"/>
        <v>0.88352070440665775</v>
      </c>
      <c r="J109">
        <f t="shared" si="10"/>
        <v>0.51824450205035677</v>
      </c>
      <c r="K109">
        <f t="shared" si="11"/>
        <v>0.3517650094026028</v>
      </c>
      <c r="L109">
        <f t="shared" si="12"/>
        <v>0.25484653548331371</v>
      </c>
      <c r="M109">
        <f t="shared" si="13"/>
        <v>0.62641617942432026</v>
      </c>
      <c r="N109">
        <f t="shared" si="14"/>
        <v>0.88126271490763397</v>
      </c>
      <c r="O109">
        <f t="shared" si="15"/>
        <v>2.8184323058733085E-5</v>
      </c>
    </row>
    <row r="110" spans="1:15">
      <c r="A110">
        <v>1424</v>
      </c>
      <c r="B110">
        <f>COUNTIF(DantongWorkSheet!$E$1:$E$1000, "&lt;=" &amp;A110)</f>
        <v>281</v>
      </c>
      <c r="C110">
        <f>COUNTIF(DantongWorkSheet!$E$1:$E$1000, "&gt;" &amp;A110)</f>
        <v>719</v>
      </c>
      <c r="D110">
        <f>COUNTIFS(DantongWorkSheet!$E$1:$E$1000, "&lt;=" &amp;$A110, DantongWorkSheet!$U$1:$U$1000, 2)</f>
        <v>83</v>
      </c>
      <c r="E110">
        <f>COUNTIFS(DantongWorkSheet!$E$1:$E$1000, "&lt;=" &amp;$A110, DantongWorkSheet!$U$1:$U$1000, 1)</f>
        <v>198</v>
      </c>
      <c r="F110">
        <f>COUNTIFS(DantongWorkSheet!$E$1:$E$1000, "&gt;" &amp;$A110, DantongWorkSheet!$U$1:$U$1000, 2)</f>
        <v>217</v>
      </c>
      <c r="G110">
        <f>COUNTIFS(DantongWorkSheet!$E$1:$E$1000, "&gt;" &amp;$A110, DantongWorkSheet!$U$1:$U$1000, 1)</f>
        <v>502</v>
      </c>
      <c r="H110">
        <f t="shared" si="8"/>
        <v>0.87556196585239432</v>
      </c>
      <c r="I110">
        <f t="shared" si="9"/>
        <v>0.88348984983604395</v>
      </c>
      <c r="J110">
        <f t="shared" si="10"/>
        <v>0.51461158800796625</v>
      </c>
      <c r="K110">
        <f t="shared" si="11"/>
        <v>0.34219821711618548</v>
      </c>
      <c r="L110">
        <f t="shared" si="12"/>
        <v>0.24603291240452282</v>
      </c>
      <c r="M110">
        <f t="shared" si="13"/>
        <v>0.63522920203211553</v>
      </c>
      <c r="N110">
        <f t="shared" si="14"/>
        <v>0.88126211443663838</v>
      </c>
      <c r="O110">
        <f t="shared" si="15"/>
        <v>2.8784794054326213E-5</v>
      </c>
    </row>
    <row r="111" spans="1:15">
      <c r="A111">
        <v>1428.5</v>
      </c>
      <c r="B111">
        <f>COUNTIF(DantongWorkSheet!$E$1:$E$1000, "&lt;=" &amp;A111)</f>
        <v>281</v>
      </c>
      <c r="C111">
        <f>COUNTIF(DantongWorkSheet!$E$1:$E$1000, "&gt;" &amp;A111)</f>
        <v>719</v>
      </c>
      <c r="D111">
        <f>COUNTIFS(DantongWorkSheet!$E$1:$E$1000, "&lt;=" &amp;$A111, DantongWorkSheet!$U$1:$U$1000, 2)</f>
        <v>83</v>
      </c>
      <c r="E111">
        <f>COUNTIFS(DantongWorkSheet!$E$1:$E$1000, "&lt;=" &amp;$A111, DantongWorkSheet!$U$1:$U$1000, 1)</f>
        <v>198</v>
      </c>
      <c r="F111">
        <f>COUNTIFS(DantongWorkSheet!$E$1:$E$1000, "&gt;" &amp;$A111, DantongWorkSheet!$U$1:$U$1000, 2)</f>
        <v>217</v>
      </c>
      <c r="G111">
        <f>COUNTIFS(DantongWorkSheet!$E$1:$E$1000, "&gt;" &amp;$A111, DantongWorkSheet!$U$1:$U$1000, 1)</f>
        <v>502</v>
      </c>
      <c r="H111">
        <f t="shared" si="8"/>
        <v>0.87556196585239432</v>
      </c>
      <c r="I111">
        <f t="shared" si="9"/>
        <v>0.88348984983604395</v>
      </c>
      <c r="J111">
        <f t="shared" si="10"/>
        <v>0.51461158800796625</v>
      </c>
      <c r="K111">
        <f t="shared" si="11"/>
        <v>0.34219821711618548</v>
      </c>
      <c r="L111">
        <f t="shared" si="12"/>
        <v>0.24603291240452282</v>
      </c>
      <c r="M111">
        <f t="shared" si="13"/>
        <v>0.63522920203211553</v>
      </c>
      <c r="N111">
        <f t="shared" si="14"/>
        <v>0.88126211443663838</v>
      </c>
      <c r="O111">
        <f t="shared" si="15"/>
        <v>2.8784794054326213E-5</v>
      </c>
    </row>
    <row r="112" spans="1:15">
      <c r="A112">
        <v>1406</v>
      </c>
      <c r="B112">
        <f>COUNTIF(DantongWorkSheet!$E$1:$E$1000, "&lt;=" &amp;A112)</f>
        <v>269</v>
      </c>
      <c r="C112">
        <f>COUNTIF(DantongWorkSheet!$E$1:$E$1000, "&gt;" &amp;A112)</f>
        <v>731</v>
      </c>
      <c r="D112">
        <f>COUNTIFS(DantongWorkSheet!$E$1:$E$1000, "&lt;=" &amp;$A112, DantongWorkSheet!$U$1:$U$1000, 2)</f>
        <v>82</v>
      </c>
      <c r="E112">
        <f>COUNTIFS(DantongWorkSheet!$E$1:$E$1000, "&lt;=" &amp;$A112, DantongWorkSheet!$U$1:$U$1000, 1)</f>
        <v>187</v>
      </c>
      <c r="F112">
        <f>COUNTIFS(DantongWorkSheet!$E$1:$E$1000, "&gt;" &amp;$A112, DantongWorkSheet!$U$1:$U$1000, 2)</f>
        <v>218</v>
      </c>
      <c r="G112">
        <f>COUNTIFS(DantongWorkSheet!$E$1:$E$1000, "&gt;" &amp;$A112, DantongWorkSheet!$U$1:$U$1000, 1)</f>
        <v>513</v>
      </c>
      <c r="H112">
        <f t="shared" si="8"/>
        <v>0.88711839089242006</v>
      </c>
      <c r="I112">
        <f t="shared" si="9"/>
        <v>0.87910613793904657</v>
      </c>
      <c r="J112">
        <f t="shared" si="10"/>
        <v>0.50957259704636959</v>
      </c>
      <c r="K112">
        <f t="shared" si="11"/>
        <v>0.33045343944675398</v>
      </c>
      <c r="L112">
        <f t="shared" si="12"/>
        <v>0.238634847150061</v>
      </c>
      <c r="M112">
        <f t="shared" si="13"/>
        <v>0.64262658683344298</v>
      </c>
      <c r="N112">
        <f t="shared" si="14"/>
        <v>0.88126143398350398</v>
      </c>
      <c r="O112">
        <f t="shared" si="15"/>
        <v>2.9465247188720234E-5</v>
      </c>
    </row>
    <row r="113" spans="1:15">
      <c r="A113">
        <v>1072</v>
      </c>
      <c r="B113">
        <f>COUNTIF(DantongWorkSheet!$E$1:$E$1000, "&lt;=" &amp;A113)</f>
        <v>130</v>
      </c>
      <c r="C113">
        <f>COUNTIF(DantongWorkSheet!$E$1:$E$1000, "&gt;" &amp;A113)</f>
        <v>870</v>
      </c>
      <c r="D113">
        <f>COUNTIFS(DantongWorkSheet!$E$1:$E$1000, "&lt;=" &amp;$A113, DantongWorkSheet!$U$1:$U$1000, 2)</f>
        <v>40</v>
      </c>
      <c r="E113">
        <f>COUNTIFS(DantongWorkSheet!$E$1:$E$1000, "&lt;=" &amp;$A113, DantongWorkSheet!$U$1:$U$1000, 1)</f>
        <v>90</v>
      </c>
      <c r="F113">
        <f>COUNTIFS(DantongWorkSheet!$E$1:$E$1000, "&gt;" &amp;$A113, DantongWorkSheet!$U$1:$U$1000, 2)</f>
        <v>260</v>
      </c>
      <c r="G113">
        <f>COUNTIFS(DantongWorkSheet!$E$1:$E$1000, "&gt;" &amp;$A113, DantongWorkSheet!$U$1:$U$1000, 1)</f>
        <v>610</v>
      </c>
      <c r="H113">
        <f t="shared" si="8"/>
        <v>0.89049164021949134</v>
      </c>
      <c r="I113">
        <f t="shared" si="9"/>
        <v>0.87988130891764249</v>
      </c>
      <c r="J113">
        <f t="shared" si="10"/>
        <v>0.38264414131237223</v>
      </c>
      <c r="K113">
        <f t="shared" si="11"/>
        <v>0.17479404371561688</v>
      </c>
      <c r="L113">
        <f t="shared" si="12"/>
        <v>0.11576391322853388</v>
      </c>
      <c r="M113">
        <f t="shared" si="13"/>
        <v>0.765496738758349</v>
      </c>
      <c r="N113">
        <f t="shared" si="14"/>
        <v>0.88126065198688286</v>
      </c>
      <c r="O113">
        <f t="shared" si="15"/>
        <v>3.0247243809844448E-5</v>
      </c>
    </row>
    <row r="114" spans="1:15">
      <c r="A114">
        <v>929.5</v>
      </c>
      <c r="B114">
        <f>COUNTIF(DantongWorkSheet!$E$1:$E$1000, "&lt;=" &amp;A114)</f>
        <v>97</v>
      </c>
      <c r="C114">
        <f>COUNTIF(DantongWorkSheet!$E$1:$E$1000, "&gt;" &amp;A114)</f>
        <v>903</v>
      </c>
      <c r="D114">
        <f>COUNTIFS(DantongWorkSheet!$E$1:$E$1000, "&lt;=" &amp;$A114, DantongWorkSheet!$U$1:$U$1000, 2)</f>
        <v>30</v>
      </c>
      <c r="E114">
        <f>COUNTIFS(DantongWorkSheet!$E$1:$E$1000, "&lt;=" &amp;$A114, DantongWorkSheet!$U$1:$U$1000, 1)</f>
        <v>67</v>
      </c>
      <c r="F114">
        <f>COUNTIFS(DantongWorkSheet!$E$1:$E$1000, "&gt;" &amp;$A114, DantongWorkSheet!$U$1:$U$1000, 2)</f>
        <v>270</v>
      </c>
      <c r="G114">
        <f>COUNTIFS(DantongWorkSheet!$E$1:$E$1000, "&gt;" &amp;$A114, DantongWorkSheet!$U$1:$U$1000, 1)</f>
        <v>633</v>
      </c>
      <c r="H114">
        <f t="shared" si="8"/>
        <v>0.89233868106417602</v>
      </c>
      <c r="I114">
        <f t="shared" si="9"/>
        <v>0.88006915354745352</v>
      </c>
      <c r="J114">
        <f t="shared" si="10"/>
        <v>0.32648952992007108</v>
      </c>
      <c r="K114">
        <f t="shared" si="11"/>
        <v>0.13292350278464959</v>
      </c>
      <c r="L114">
        <f t="shared" si="12"/>
        <v>8.6556852063225082E-2</v>
      </c>
      <c r="M114">
        <f t="shared" si="13"/>
        <v>0.79470244565335058</v>
      </c>
      <c r="N114">
        <f t="shared" si="14"/>
        <v>0.88125929771657563</v>
      </c>
      <c r="O114">
        <f t="shared" si="15"/>
        <v>3.1601514117074458E-5</v>
      </c>
    </row>
    <row r="115" spans="1:15">
      <c r="A115">
        <v>1317</v>
      </c>
      <c r="B115">
        <f>COUNTIF(DantongWorkSheet!$E$1:$E$1000, "&lt;=" &amp;A115)</f>
        <v>229</v>
      </c>
      <c r="C115">
        <f>COUNTIF(DantongWorkSheet!$E$1:$E$1000, "&gt;" &amp;A115)</f>
        <v>771</v>
      </c>
      <c r="D115">
        <f>COUNTIFS(DantongWorkSheet!$E$1:$E$1000, "&lt;=" &amp;$A115, DantongWorkSheet!$U$1:$U$1000, 2)</f>
        <v>70</v>
      </c>
      <c r="E115">
        <f>COUNTIFS(DantongWorkSheet!$E$1:$E$1000, "&lt;=" &amp;$A115, DantongWorkSheet!$U$1:$U$1000, 1)</f>
        <v>159</v>
      </c>
      <c r="F115">
        <f>COUNTIFS(DantongWorkSheet!$E$1:$E$1000, "&gt;" &amp;$A115, DantongWorkSheet!$U$1:$U$1000, 2)</f>
        <v>230</v>
      </c>
      <c r="G115">
        <f>COUNTIFS(DantongWorkSheet!$E$1:$E$1000, "&gt;" &amp;$A115, DantongWorkSheet!$U$1:$U$1000, 1)</f>
        <v>541</v>
      </c>
      <c r="H115">
        <f t="shared" si="8"/>
        <v>0.88811994060192145</v>
      </c>
      <c r="I115">
        <f t="shared" si="9"/>
        <v>0.87922002038518565</v>
      </c>
      <c r="J115">
        <f t="shared" si="10"/>
        <v>0.48698693371341772</v>
      </c>
      <c r="K115">
        <f t="shared" si="11"/>
        <v>0.28927706798997765</v>
      </c>
      <c r="L115">
        <f t="shared" si="12"/>
        <v>0.20337946639784002</v>
      </c>
      <c r="M115">
        <f t="shared" si="13"/>
        <v>0.67787863571697815</v>
      </c>
      <c r="N115">
        <f t="shared" si="14"/>
        <v>0.88125810211481814</v>
      </c>
      <c r="O115">
        <f t="shared" si="15"/>
        <v>3.2797115874561023E-5</v>
      </c>
    </row>
    <row r="116" spans="1:15">
      <c r="A116">
        <v>1420</v>
      </c>
      <c r="B116">
        <f>COUNTIF(DantongWorkSheet!$E$1:$E$1000, "&lt;=" &amp;A116)</f>
        <v>278</v>
      </c>
      <c r="C116">
        <f>COUNTIF(DantongWorkSheet!$E$1:$E$1000, "&gt;" &amp;A116)</f>
        <v>722</v>
      </c>
      <c r="D116">
        <f>COUNTIFS(DantongWorkSheet!$E$1:$E$1000, "&lt;=" &amp;$A116, DantongWorkSheet!$U$1:$U$1000, 2)</f>
        <v>82</v>
      </c>
      <c r="E116">
        <f>COUNTIFS(DantongWorkSheet!$E$1:$E$1000, "&lt;=" &amp;$A116, DantongWorkSheet!$U$1:$U$1000, 1)</f>
        <v>196</v>
      </c>
      <c r="F116">
        <f>COUNTIFS(DantongWorkSheet!$E$1:$E$1000, "&gt;" &amp;$A116, DantongWorkSheet!$U$1:$U$1000, 2)</f>
        <v>218</v>
      </c>
      <c r="G116">
        <f>COUNTIFS(DantongWorkSheet!$E$1:$E$1000, "&gt;" &amp;$A116, DantongWorkSheet!$U$1:$U$1000, 1)</f>
        <v>504</v>
      </c>
      <c r="H116">
        <f t="shared" si="8"/>
        <v>0.87504756975493325</v>
      </c>
      <c r="I116">
        <f t="shared" si="9"/>
        <v>0.88364828970527654</v>
      </c>
      <c r="J116">
        <f t="shared" si="10"/>
        <v>0.51342241291892521</v>
      </c>
      <c r="K116">
        <f t="shared" si="11"/>
        <v>0.33928892411348943</v>
      </c>
      <c r="L116">
        <f t="shared" si="12"/>
        <v>0.24326322439187145</v>
      </c>
      <c r="M116">
        <f t="shared" si="13"/>
        <v>0.63799406516720969</v>
      </c>
      <c r="N116">
        <f t="shared" si="14"/>
        <v>0.88125728955908111</v>
      </c>
      <c r="O116">
        <f t="shared" si="15"/>
        <v>3.3609671611589675E-5</v>
      </c>
    </row>
    <row r="117" spans="1:15">
      <c r="A117">
        <v>1082</v>
      </c>
      <c r="B117">
        <f>COUNTIF(DantongWorkSheet!$E$1:$E$1000, "&lt;=" &amp;A117)</f>
        <v>133</v>
      </c>
      <c r="C117">
        <f>COUNTIF(DantongWorkSheet!$E$1:$E$1000, "&gt;" &amp;A117)</f>
        <v>867</v>
      </c>
      <c r="D117">
        <f>COUNTIFS(DantongWorkSheet!$E$1:$E$1000, "&lt;=" &amp;$A117, DantongWorkSheet!$U$1:$U$1000, 2)</f>
        <v>41</v>
      </c>
      <c r="E117">
        <f>COUNTIFS(DantongWorkSheet!$E$1:$E$1000, "&lt;=" &amp;$A117, DantongWorkSheet!$U$1:$U$1000, 1)</f>
        <v>92</v>
      </c>
      <c r="F117">
        <f>COUNTIFS(DantongWorkSheet!$E$1:$E$1000, "&gt;" &amp;$A117, DantongWorkSheet!$U$1:$U$1000, 2)</f>
        <v>259</v>
      </c>
      <c r="G117">
        <f>COUNTIFS(DantongWorkSheet!$E$1:$E$1000, "&gt;" &amp;$A117, DantongWorkSheet!$U$1:$U$1000, 1)</f>
        <v>608</v>
      </c>
      <c r="H117">
        <f t="shared" si="8"/>
        <v>0.89116715620354592</v>
      </c>
      <c r="I117">
        <f t="shared" si="9"/>
        <v>0.87973446386252996</v>
      </c>
      <c r="J117">
        <f t="shared" si="10"/>
        <v>0.38709674593839932</v>
      </c>
      <c r="K117">
        <f t="shared" si="11"/>
        <v>0.17851191994869853</v>
      </c>
      <c r="L117">
        <f t="shared" si="12"/>
        <v>0.11852523177507161</v>
      </c>
      <c r="M117">
        <f t="shared" si="13"/>
        <v>0.76272978016881343</v>
      </c>
      <c r="N117">
        <f t="shared" si="14"/>
        <v>0.881255011943885</v>
      </c>
      <c r="O117">
        <f t="shared" si="15"/>
        <v>3.5887286807700924E-5</v>
      </c>
    </row>
    <row r="118" spans="1:15">
      <c r="A118">
        <v>1087</v>
      </c>
      <c r="B118">
        <f>COUNTIF(DantongWorkSheet!$E$1:$E$1000, "&lt;=" &amp;A118)</f>
        <v>133</v>
      </c>
      <c r="C118">
        <f>COUNTIF(DantongWorkSheet!$E$1:$E$1000, "&gt;" &amp;A118)</f>
        <v>867</v>
      </c>
      <c r="D118">
        <f>COUNTIFS(DantongWorkSheet!$E$1:$E$1000, "&lt;=" &amp;$A118, DantongWorkSheet!$U$1:$U$1000, 2)</f>
        <v>41</v>
      </c>
      <c r="E118">
        <f>COUNTIFS(DantongWorkSheet!$E$1:$E$1000, "&lt;=" &amp;$A118, DantongWorkSheet!$U$1:$U$1000, 1)</f>
        <v>92</v>
      </c>
      <c r="F118">
        <f>COUNTIFS(DantongWorkSheet!$E$1:$E$1000, "&gt;" &amp;$A118, DantongWorkSheet!$U$1:$U$1000, 2)</f>
        <v>259</v>
      </c>
      <c r="G118">
        <f>COUNTIFS(DantongWorkSheet!$E$1:$E$1000, "&gt;" &amp;$A118, DantongWorkSheet!$U$1:$U$1000, 1)</f>
        <v>608</v>
      </c>
      <c r="H118">
        <f t="shared" si="8"/>
        <v>0.89116715620354592</v>
      </c>
      <c r="I118">
        <f t="shared" si="9"/>
        <v>0.87973446386252996</v>
      </c>
      <c r="J118">
        <f t="shared" si="10"/>
        <v>0.38709674593839932</v>
      </c>
      <c r="K118">
        <f t="shared" si="11"/>
        <v>0.17851191994869853</v>
      </c>
      <c r="L118">
        <f t="shared" si="12"/>
        <v>0.11852523177507161</v>
      </c>
      <c r="M118">
        <f t="shared" si="13"/>
        <v>0.76272978016881343</v>
      </c>
      <c r="N118">
        <f t="shared" si="14"/>
        <v>0.881255011943885</v>
      </c>
      <c r="O118">
        <f t="shared" si="15"/>
        <v>3.5887286807700924E-5</v>
      </c>
    </row>
    <row r="119" spans="1:15">
      <c r="A119">
        <v>761.5</v>
      </c>
      <c r="B119">
        <f>COUNTIF(DantongWorkSheet!$E$1:$E$1000, "&lt;=" &amp;A119)</f>
        <v>66</v>
      </c>
      <c r="C119">
        <f>COUNTIF(DantongWorkSheet!$E$1:$E$1000, "&gt;" &amp;A119)</f>
        <v>934</v>
      </c>
      <c r="D119">
        <f>COUNTIFS(DantongWorkSheet!$E$1:$E$1000, "&lt;=" &amp;$A119, DantongWorkSheet!$U$1:$U$1000, 2)</f>
        <v>19</v>
      </c>
      <c r="E119">
        <f>COUNTIFS(DantongWorkSheet!$E$1:$E$1000, "&lt;=" &amp;$A119, DantongWorkSheet!$U$1:$U$1000, 1)</f>
        <v>47</v>
      </c>
      <c r="F119">
        <f>COUNTIFS(DantongWorkSheet!$E$1:$E$1000, "&gt;" &amp;$A119, DantongWorkSheet!$U$1:$U$1000, 2)</f>
        <v>281</v>
      </c>
      <c r="G119">
        <f>COUNTIFS(DantongWorkSheet!$E$1:$E$1000, "&gt;" &amp;$A119, DantongWorkSheet!$U$1:$U$1000, 1)</f>
        <v>653</v>
      </c>
      <c r="H119">
        <f t="shared" si="8"/>
        <v>0.86596534989970975</v>
      </c>
      <c r="I119">
        <f t="shared" si="9"/>
        <v>0.8823353975984205</v>
      </c>
      <c r="J119">
        <f t="shared" si="10"/>
        <v>0.25881175091003988</v>
      </c>
      <c r="K119">
        <f t="shared" si="11"/>
        <v>9.2004178985565011E-2</v>
      </c>
      <c r="L119">
        <f t="shared" si="12"/>
        <v>5.7153713093380847E-2</v>
      </c>
      <c r="M119">
        <f t="shared" si="13"/>
        <v>0.82410126135692474</v>
      </c>
      <c r="N119">
        <f t="shared" si="14"/>
        <v>0.88125497445030554</v>
      </c>
      <c r="O119">
        <f t="shared" si="15"/>
        <v>3.592478038716429E-5</v>
      </c>
    </row>
    <row r="120" spans="1:15">
      <c r="A120">
        <v>870</v>
      </c>
      <c r="B120">
        <f>COUNTIF(DantongWorkSheet!$E$1:$E$1000, "&lt;=" &amp;A120)</f>
        <v>83</v>
      </c>
      <c r="C120">
        <f>COUNTIF(DantongWorkSheet!$E$1:$E$1000, "&gt;" &amp;A120)</f>
        <v>917</v>
      </c>
      <c r="D120">
        <f>COUNTIFS(DantongWorkSheet!$E$1:$E$1000, "&lt;=" &amp;$A120, DantongWorkSheet!$U$1:$U$1000, 2)</f>
        <v>24</v>
      </c>
      <c r="E120">
        <f>COUNTIFS(DantongWorkSheet!$E$1:$E$1000, "&lt;=" &amp;$A120, DantongWorkSheet!$U$1:$U$1000, 1)</f>
        <v>59</v>
      </c>
      <c r="F120">
        <f>COUNTIFS(DantongWorkSheet!$E$1:$E$1000, "&gt;" &amp;$A120, DantongWorkSheet!$U$1:$U$1000, 2)</f>
        <v>276</v>
      </c>
      <c r="G120">
        <f>COUNTIFS(DantongWorkSheet!$E$1:$E$1000, "&gt;" &amp;$A120, DantongWorkSheet!$U$1:$U$1000, 1)</f>
        <v>641</v>
      </c>
      <c r="H120">
        <f t="shared" si="8"/>
        <v>0.86762931171251056</v>
      </c>
      <c r="I120">
        <f t="shared" si="9"/>
        <v>0.88248732331873203</v>
      </c>
      <c r="J120">
        <f t="shared" si="10"/>
        <v>0.29803182282515844</v>
      </c>
      <c r="K120">
        <f t="shared" si="11"/>
        <v>0.11463083309846891</v>
      </c>
      <c r="L120">
        <f t="shared" si="12"/>
        <v>7.2013232872138386E-2</v>
      </c>
      <c r="M120">
        <f t="shared" si="13"/>
        <v>0.80924087548327728</v>
      </c>
      <c r="N120">
        <f t="shared" si="14"/>
        <v>0.88125410835541562</v>
      </c>
      <c r="O120">
        <f t="shared" si="15"/>
        <v>3.6790875277081803E-5</v>
      </c>
    </row>
    <row r="121" spans="1:15">
      <c r="A121">
        <v>1168.5</v>
      </c>
      <c r="B121">
        <f>COUNTIF(DantongWorkSheet!$E$1:$E$1000, "&lt;=" &amp;A121)</f>
        <v>154</v>
      </c>
      <c r="C121">
        <f>COUNTIF(DantongWorkSheet!$E$1:$E$1000, "&gt;" &amp;A121)</f>
        <v>846</v>
      </c>
      <c r="D121">
        <f>COUNTIFS(DantongWorkSheet!$E$1:$E$1000, "&lt;=" &amp;$A121, DantongWorkSheet!$U$1:$U$1000, 2)</f>
        <v>45</v>
      </c>
      <c r="E121">
        <f>COUNTIFS(DantongWorkSheet!$E$1:$E$1000, "&lt;=" &amp;$A121, DantongWorkSheet!$U$1:$U$1000, 1)</f>
        <v>109</v>
      </c>
      <c r="F121">
        <f>COUNTIFS(DantongWorkSheet!$E$1:$E$1000, "&gt;" &amp;$A121, DantongWorkSheet!$U$1:$U$1000, 2)</f>
        <v>255</v>
      </c>
      <c r="G121">
        <f>COUNTIFS(DantongWorkSheet!$E$1:$E$1000, "&gt;" &amp;$A121, DantongWorkSheet!$U$1:$U$1000, 1)</f>
        <v>591</v>
      </c>
      <c r="H121">
        <f t="shared" si="8"/>
        <v>0.87155614630840583</v>
      </c>
      <c r="I121">
        <f t="shared" si="9"/>
        <v>0.88301788429733707</v>
      </c>
      <c r="J121">
        <f t="shared" si="10"/>
        <v>0.41564565257094666</v>
      </c>
      <c r="K121">
        <f t="shared" si="11"/>
        <v>0.2041147850846482</v>
      </c>
      <c r="L121">
        <f t="shared" si="12"/>
        <v>0.13421964653149449</v>
      </c>
      <c r="M121">
        <f t="shared" si="13"/>
        <v>0.74703313011554717</v>
      </c>
      <c r="N121">
        <f t="shared" si="14"/>
        <v>0.88125277664704171</v>
      </c>
      <c r="O121">
        <f t="shared" si="15"/>
        <v>3.8122583650990194E-5</v>
      </c>
    </row>
    <row r="122" spans="1:15">
      <c r="A122">
        <v>1143.5</v>
      </c>
      <c r="B122">
        <f>COUNTIF(DantongWorkSheet!$E$1:$E$1000, "&lt;=" &amp;A122)</f>
        <v>146</v>
      </c>
      <c r="C122">
        <f>COUNTIF(DantongWorkSheet!$E$1:$E$1000, "&gt;" &amp;A122)</f>
        <v>854</v>
      </c>
      <c r="D122">
        <f>COUNTIFS(DantongWorkSheet!$E$1:$E$1000, "&lt;=" &amp;$A122, DantongWorkSheet!$U$1:$U$1000, 2)</f>
        <v>45</v>
      </c>
      <c r="E122">
        <f>COUNTIFS(DantongWorkSheet!$E$1:$E$1000, "&lt;=" &amp;$A122, DantongWorkSheet!$U$1:$U$1000, 1)</f>
        <v>101</v>
      </c>
      <c r="F122">
        <f>COUNTIFS(DantongWorkSheet!$E$1:$E$1000, "&gt;" &amp;$A122, DantongWorkSheet!$U$1:$U$1000, 2)</f>
        <v>255</v>
      </c>
      <c r="G122">
        <f>COUNTIFS(DantongWorkSheet!$E$1:$E$1000, "&gt;" &amp;$A122, DantongWorkSheet!$U$1:$U$1000, 1)</f>
        <v>599</v>
      </c>
      <c r="H122">
        <f t="shared" si="8"/>
        <v>0.89110709934051979</v>
      </c>
      <c r="I122">
        <f t="shared" si="9"/>
        <v>0.87956646350867373</v>
      </c>
      <c r="J122">
        <f t="shared" si="10"/>
        <v>0.40529011996418218</v>
      </c>
      <c r="K122">
        <f t="shared" si="11"/>
        <v>0.1944489893855236</v>
      </c>
      <c r="L122">
        <f t="shared" si="12"/>
        <v>0.1301016365037159</v>
      </c>
      <c r="M122">
        <f t="shared" si="13"/>
        <v>0.7511497598364073</v>
      </c>
      <c r="N122">
        <f t="shared" si="14"/>
        <v>0.88125139634012317</v>
      </c>
      <c r="O122">
        <f t="shared" si="15"/>
        <v>3.9502890569531601E-5</v>
      </c>
    </row>
    <row r="123" spans="1:15">
      <c r="A123">
        <v>796</v>
      </c>
      <c r="B123">
        <f>COUNTIF(DantongWorkSheet!$E$1:$E$1000, "&lt;=" &amp;A123)</f>
        <v>73</v>
      </c>
      <c r="C123">
        <f>COUNTIF(DantongWorkSheet!$E$1:$E$1000, "&gt;" &amp;A123)</f>
        <v>927</v>
      </c>
      <c r="D123">
        <f>COUNTIFS(DantongWorkSheet!$E$1:$E$1000, "&lt;=" &amp;$A123, DantongWorkSheet!$U$1:$U$1000, 2)</f>
        <v>21</v>
      </c>
      <c r="E123">
        <f>COUNTIFS(DantongWorkSheet!$E$1:$E$1000, "&lt;=" &amp;$A123, DantongWorkSheet!$U$1:$U$1000, 1)</f>
        <v>52</v>
      </c>
      <c r="F123">
        <f>COUNTIFS(DantongWorkSheet!$E$1:$E$1000, "&gt;" &amp;$A123, DantongWorkSheet!$U$1:$U$1000, 2)</f>
        <v>279</v>
      </c>
      <c r="G123">
        <f>COUNTIFS(DantongWorkSheet!$E$1:$E$1000, "&gt;" &amp;$A123, DantongWorkSheet!$U$1:$U$1000, 1)</f>
        <v>648</v>
      </c>
      <c r="H123">
        <f t="shared" si="8"/>
        <v>0.86569399419932203</v>
      </c>
      <c r="I123">
        <f t="shared" si="9"/>
        <v>0.8824744521750667</v>
      </c>
      <c r="J123">
        <f t="shared" si="10"/>
        <v>0.2756450599820911</v>
      </c>
      <c r="K123">
        <f t="shared" si="11"/>
        <v>0.10137556684588764</v>
      </c>
      <c r="L123">
        <f t="shared" si="12"/>
        <v>6.3195661576550502E-2</v>
      </c>
      <c r="M123">
        <f t="shared" si="13"/>
        <v>0.81805381716628689</v>
      </c>
      <c r="N123">
        <f t="shared" si="14"/>
        <v>0.88124947874283743</v>
      </c>
      <c r="O123">
        <f t="shared" si="15"/>
        <v>4.1420487855270416E-5</v>
      </c>
    </row>
    <row r="124" spans="1:15">
      <c r="A124">
        <v>1464</v>
      </c>
      <c r="B124">
        <f>COUNTIF(DantongWorkSheet!$E$1:$E$1000, "&lt;=" &amp;A124)</f>
        <v>292</v>
      </c>
      <c r="C124">
        <f>COUNTIF(DantongWorkSheet!$E$1:$E$1000, "&gt;" &amp;A124)</f>
        <v>708</v>
      </c>
      <c r="D124">
        <f>COUNTIFS(DantongWorkSheet!$E$1:$E$1000, "&lt;=" &amp;$A124, DantongWorkSheet!$U$1:$U$1000, 2)</f>
        <v>86</v>
      </c>
      <c r="E124">
        <f>COUNTIFS(DantongWorkSheet!$E$1:$E$1000, "&lt;=" &amp;$A124, DantongWorkSheet!$U$1:$U$1000, 1)</f>
        <v>206</v>
      </c>
      <c r="F124">
        <f>COUNTIFS(DantongWorkSheet!$E$1:$E$1000, "&gt;" &amp;$A124, DantongWorkSheet!$U$1:$U$1000, 2)</f>
        <v>214</v>
      </c>
      <c r="G124">
        <f>COUNTIFS(DantongWorkSheet!$E$1:$E$1000, "&gt;" &amp;$A124, DantongWorkSheet!$U$1:$U$1000, 1)</f>
        <v>494</v>
      </c>
      <c r="H124">
        <f t="shared" si="8"/>
        <v>0.87448936194808768</v>
      </c>
      <c r="I124">
        <f t="shared" si="9"/>
        <v>0.88403585023458486</v>
      </c>
      <c r="J124">
        <f t="shared" si="10"/>
        <v>0.51858023992836433</v>
      </c>
      <c r="K124">
        <f t="shared" si="11"/>
        <v>0.35271054408199554</v>
      </c>
      <c r="L124">
        <f t="shared" si="12"/>
        <v>0.25535089368884156</v>
      </c>
      <c r="M124">
        <f t="shared" si="13"/>
        <v>0.62589738196608602</v>
      </c>
      <c r="N124">
        <f t="shared" si="14"/>
        <v>0.88124827565492758</v>
      </c>
      <c r="O124">
        <f t="shared" si="15"/>
        <v>4.2623575765121657E-5</v>
      </c>
    </row>
    <row r="125" spans="1:15">
      <c r="A125">
        <v>1335</v>
      </c>
      <c r="B125">
        <f>COUNTIF(DantongWorkSheet!$E$1:$E$1000, "&lt;=" &amp;A125)</f>
        <v>235</v>
      </c>
      <c r="C125">
        <f>COUNTIF(DantongWorkSheet!$E$1:$E$1000, "&gt;" &amp;A125)</f>
        <v>765</v>
      </c>
      <c r="D125">
        <f>COUNTIFS(DantongWorkSheet!$E$1:$E$1000, "&lt;=" &amp;$A125, DantongWorkSheet!$U$1:$U$1000, 2)</f>
        <v>72</v>
      </c>
      <c r="E125">
        <f>COUNTIFS(DantongWorkSheet!$E$1:$E$1000, "&lt;=" &amp;$A125, DantongWorkSheet!$U$1:$U$1000, 1)</f>
        <v>163</v>
      </c>
      <c r="F125">
        <f>COUNTIFS(DantongWorkSheet!$E$1:$E$1000, "&gt;" &amp;$A125, DantongWorkSheet!$U$1:$U$1000, 2)</f>
        <v>228</v>
      </c>
      <c r="G125">
        <f>COUNTIFS(DantongWorkSheet!$E$1:$E$1000, "&gt;" &amp;$A125, DantongWorkSheet!$U$1:$U$1000, 1)</f>
        <v>537</v>
      </c>
      <c r="H125">
        <f t="shared" si="8"/>
        <v>0.88895401361388426</v>
      </c>
      <c r="I125">
        <f t="shared" si="9"/>
        <v>0.87888082841958592</v>
      </c>
      <c r="J125">
        <f t="shared" si="10"/>
        <v>0.49097782445281546</v>
      </c>
      <c r="K125">
        <f t="shared" si="11"/>
        <v>0.29564828551778577</v>
      </c>
      <c r="L125">
        <f t="shared" si="12"/>
        <v>0.20890419319926279</v>
      </c>
      <c r="M125">
        <f t="shared" si="13"/>
        <v>0.67234383374098328</v>
      </c>
      <c r="N125">
        <f t="shared" si="14"/>
        <v>0.88124802694024607</v>
      </c>
      <c r="O125">
        <f t="shared" si="15"/>
        <v>4.2872290446638317E-5</v>
      </c>
    </row>
    <row r="126" spans="1:15">
      <c r="A126">
        <v>1435</v>
      </c>
      <c r="B126">
        <f>COUNTIF(DantongWorkSheet!$E$1:$E$1000, "&lt;=" &amp;A126)</f>
        <v>282</v>
      </c>
      <c r="C126">
        <f>COUNTIF(DantongWorkSheet!$E$1:$E$1000, "&gt;" &amp;A126)</f>
        <v>718</v>
      </c>
      <c r="D126">
        <f>COUNTIFS(DantongWorkSheet!$E$1:$E$1000, "&lt;=" &amp;$A126, DantongWorkSheet!$U$1:$U$1000, 2)</f>
        <v>83</v>
      </c>
      <c r="E126">
        <f>COUNTIFS(DantongWorkSheet!$E$1:$E$1000, "&lt;=" &amp;$A126, DantongWorkSheet!$U$1:$U$1000, 1)</f>
        <v>199</v>
      </c>
      <c r="F126">
        <f>COUNTIFS(DantongWorkSheet!$E$1:$E$1000, "&gt;" &amp;$A126, DantongWorkSheet!$U$1:$U$1000, 2)</f>
        <v>217</v>
      </c>
      <c r="G126">
        <f>COUNTIFS(DantongWorkSheet!$E$1:$E$1000, "&gt;" &amp;$A126, DantongWorkSheet!$U$1:$U$1000, 1)</f>
        <v>501</v>
      </c>
      <c r="H126">
        <f t="shared" si="8"/>
        <v>0.87424435846269133</v>
      </c>
      <c r="I126">
        <f t="shared" si="9"/>
        <v>0.88399785996336977</v>
      </c>
      <c r="J126">
        <f t="shared" si="10"/>
        <v>0.51499768689824876</v>
      </c>
      <c r="K126">
        <f t="shared" si="11"/>
        <v>0.34316397210242772</v>
      </c>
      <c r="L126">
        <f t="shared" si="12"/>
        <v>0.24653690908647893</v>
      </c>
      <c r="M126">
        <f t="shared" si="13"/>
        <v>0.63471046345369952</v>
      </c>
      <c r="N126">
        <f t="shared" si="14"/>
        <v>0.88124737254017849</v>
      </c>
      <c r="O126">
        <f t="shared" si="15"/>
        <v>4.3526690514217314E-5</v>
      </c>
    </row>
    <row r="127" spans="1:15">
      <c r="A127">
        <v>1308.5</v>
      </c>
      <c r="B127">
        <f>COUNTIF(DantongWorkSheet!$E$1:$E$1000, "&lt;=" &amp;A127)</f>
        <v>225</v>
      </c>
      <c r="C127">
        <f>COUNTIF(DantongWorkSheet!$E$1:$E$1000, "&gt;" &amp;A127)</f>
        <v>775</v>
      </c>
      <c r="D127">
        <f>COUNTIFS(DantongWorkSheet!$E$1:$E$1000, "&lt;=" &amp;$A127, DantongWorkSheet!$U$1:$U$1000, 2)</f>
        <v>69</v>
      </c>
      <c r="E127">
        <f>COUNTIFS(DantongWorkSheet!$E$1:$E$1000, "&lt;=" &amp;$A127, DantongWorkSheet!$U$1:$U$1000, 1)</f>
        <v>156</v>
      </c>
      <c r="F127">
        <f>COUNTIFS(DantongWorkSheet!$E$1:$E$1000, "&gt;" &amp;$A127, DantongWorkSheet!$U$1:$U$1000, 2)</f>
        <v>231</v>
      </c>
      <c r="G127">
        <f>COUNTIFS(DantongWorkSheet!$E$1:$E$1000, "&gt;" &amp;$A127, DantongWorkSheet!$U$1:$U$1000, 1)</f>
        <v>544</v>
      </c>
      <c r="H127">
        <f t="shared" si="8"/>
        <v>0.88928815272723971</v>
      </c>
      <c r="I127">
        <f t="shared" si="9"/>
        <v>0.8789120947328336</v>
      </c>
      <c r="J127">
        <f t="shared" si="10"/>
        <v>0.48420069602513627</v>
      </c>
      <c r="K127">
        <f t="shared" si="11"/>
        <v>0.28499213298787751</v>
      </c>
      <c r="L127">
        <f t="shared" si="12"/>
        <v>0.20008983436362893</v>
      </c>
      <c r="M127">
        <f t="shared" si="13"/>
        <v>0.68115687341794606</v>
      </c>
      <c r="N127">
        <f t="shared" si="14"/>
        <v>0.88124670778157499</v>
      </c>
      <c r="O127">
        <f t="shared" si="15"/>
        <v>4.4191449117714221E-5</v>
      </c>
    </row>
    <row r="128" spans="1:15">
      <c r="A128">
        <v>1051.5</v>
      </c>
      <c r="B128">
        <f>COUNTIF(DantongWorkSheet!$E$1:$E$1000, "&lt;=" &amp;A128)</f>
        <v>126</v>
      </c>
      <c r="C128">
        <f>COUNTIF(DantongWorkSheet!$E$1:$E$1000, "&gt;" &amp;A128)</f>
        <v>874</v>
      </c>
      <c r="D128">
        <f>COUNTIFS(DantongWorkSheet!$E$1:$E$1000, "&lt;=" &amp;$A128, DantongWorkSheet!$U$1:$U$1000, 2)</f>
        <v>39</v>
      </c>
      <c r="E128">
        <f>COUNTIFS(DantongWorkSheet!$E$1:$E$1000, "&lt;=" &amp;$A128, DantongWorkSheet!$U$1:$U$1000, 1)</f>
        <v>87</v>
      </c>
      <c r="F128">
        <f>COUNTIFS(DantongWorkSheet!$E$1:$E$1000, "&gt;" &amp;$A128, DantongWorkSheet!$U$1:$U$1000, 2)</f>
        <v>261</v>
      </c>
      <c r="G128">
        <f>COUNTIFS(DantongWorkSheet!$E$1:$E$1000, "&gt;" &amp;$A128, DantongWorkSheet!$U$1:$U$1000, 1)</f>
        <v>613</v>
      </c>
      <c r="H128">
        <f t="shared" si="8"/>
        <v>0.89262301338509864</v>
      </c>
      <c r="I128">
        <f t="shared" si="9"/>
        <v>0.87960607619717857</v>
      </c>
      <c r="J128">
        <f t="shared" si="10"/>
        <v>0.37655154950643344</v>
      </c>
      <c r="K128">
        <f t="shared" si="11"/>
        <v>0.16981366845114113</v>
      </c>
      <c r="L128">
        <f t="shared" si="12"/>
        <v>0.11247049968652242</v>
      </c>
      <c r="M128">
        <f t="shared" si="13"/>
        <v>0.76877571059633409</v>
      </c>
      <c r="N128">
        <f t="shared" si="14"/>
        <v>0.88124621028285655</v>
      </c>
      <c r="O128">
        <f t="shared" si="15"/>
        <v>4.4688947836157844E-5</v>
      </c>
    </row>
    <row r="129" spans="1:15">
      <c r="A129">
        <v>1402.5</v>
      </c>
      <c r="B129">
        <f>COUNTIF(DantongWorkSheet!$E$1:$E$1000, "&lt;=" &amp;A129)</f>
        <v>268</v>
      </c>
      <c r="C129">
        <f>COUNTIF(DantongWorkSheet!$E$1:$E$1000, "&gt;" &amp;A129)</f>
        <v>732</v>
      </c>
      <c r="D129">
        <f>COUNTIFS(DantongWorkSheet!$E$1:$E$1000, "&lt;=" &amp;$A129, DantongWorkSheet!$U$1:$U$1000, 2)</f>
        <v>82</v>
      </c>
      <c r="E129">
        <f>COUNTIFS(DantongWorkSheet!$E$1:$E$1000, "&lt;=" &amp;$A129, DantongWorkSheet!$U$1:$U$1000, 1)</f>
        <v>186</v>
      </c>
      <c r="F129">
        <f>COUNTIFS(DantongWorkSheet!$E$1:$E$1000, "&gt;" &amp;$A129, DantongWorkSheet!$U$1:$U$1000, 2)</f>
        <v>218</v>
      </c>
      <c r="G129">
        <f>COUNTIFS(DantongWorkSheet!$E$1:$E$1000, "&gt;" &amp;$A129, DantongWorkSheet!$U$1:$U$1000, 1)</f>
        <v>514</v>
      </c>
      <c r="H129">
        <f t="shared" si="8"/>
        <v>0.8884667902906952</v>
      </c>
      <c r="I129">
        <f t="shared" si="9"/>
        <v>0.8786025690394752</v>
      </c>
      <c r="J129">
        <f t="shared" si="10"/>
        <v>0.50911828524675629</v>
      </c>
      <c r="K129">
        <f t="shared" si="11"/>
        <v>0.32946181474872865</v>
      </c>
      <c r="L129">
        <f t="shared" si="12"/>
        <v>0.23810909979790632</v>
      </c>
      <c r="M129">
        <f t="shared" si="13"/>
        <v>0.64313708053689578</v>
      </c>
      <c r="N129">
        <f t="shared" si="14"/>
        <v>0.88124618033480207</v>
      </c>
      <c r="O129">
        <f t="shared" si="15"/>
        <v>4.4718895890638599E-5</v>
      </c>
    </row>
    <row r="130" spans="1:15">
      <c r="A130">
        <v>753.5</v>
      </c>
      <c r="B130">
        <f>COUNTIF(DantongWorkSheet!$E$1:$E$1000, "&lt;=" &amp;A130)</f>
        <v>63</v>
      </c>
      <c r="C130">
        <f>COUNTIF(DantongWorkSheet!$E$1:$E$1000, "&gt;" &amp;A130)</f>
        <v>937</v>
      </c>
      <c r="D130">
        <f>COUNTIFS(DantongWorkSheet!$E$1:$E$1000, "&lt;=" &amp;$A130, DantongWorkSheet!$U$1:$U$1000, 2)</f>
        <v>18</v>
      </c>
      <c r="E130">
        <f>COUNTIFS(DantongWorkSheet!$E$1:$E$1000, "&lt;=" &amp;$A130, DantongWorkSheet!$U$1:$U$1000, 1)</f>
        <v>45</v>
      </c>
      <c r="F130">
        <f>COUNTIFS(DantongWorkSheet!$E$1:$E$1000, "&gt;" &amp;$A130, DantongWorkSheet!$U$1:$U$1000, 2)</f>
        <v>282</v>
      </c>
      <c r="G130">
        <f>COUNTIFS(DantongWorkSheet!$E$1:$E$1000, "&gt;" &amp;$A130, DantongWorkSheet!$U$1:$U$1000, 1)</f>
        <v>655</v>
      </c>
      <c r="H130">
        <f t="shared" si="8"/>
        <v>0.863120568566631</v>
      </c>
      <c r="I130">
        <f t="shared" si="9"/>
        <v>0.88246185501808538</v>
      </c>
      <c r="J130">
        <f t="shared" si="10"/>
        <v>0.25127577475321677</v>
      </c>
      <c r="K130">
        <f t="shared" si="11"/>
        <v>8.7964667041717431E-2</v>
      </c>
      <c r="L130">
        <f t="shared" si="12"/>
        <v>5.4376595819697754E-2</v>
      </c>
      <c r="M130">
        <f t="shared" si="13"/>
        <v>0.8268667581519461</v>
      </c>
      <c r="N130">
        <f t="shared" si="14"/>
        <v>0.88124335397164388</v>
      </c>
      <c r="O130">
        <f t="shared" si="15"/>
        <v>4.7545259048820121E-5</v>
      </c>
    </row>
    <row r="131" spans="1:15">
      <c r="A131">
        <v>1343.5</v>
      </c>
      <c r="B131">
        <f>COUNTIF(DantongWorkSheet!$E$1:$E$1000, "&lt;=" &amp;A131)</f>
        <v>238</v>
      </c>
      <c r="C131">
        <f>COUNTIF(DantongWorkSheet!$E$1:$E$1000, "&gt;" &amp;A131)</f>
        <v>762</v>
      </c>
      <c r="D131">
        <f>COUNTIFS(DantongWorkSheet!$E$1:$E$1000, "&lt;=" &amp;$A131, DantongWorkSheet!$U$1:$U$1000, 2)</f>
        <v>73</v>
      </c>
      <c r="E131">
        <f>COUNTIFS(DantongWorkSheet!$E$1:$E$1000, "&lt;=" &amp;$A131, DantongWorkSheet!$U$1:$U$1000, 1)</f>
        <v>165</v>
      </c>
      <c r="F131">
        <f>COUNTIFS(DantongWorkSheet!$E$1:$E$1000, "&gt;" &amp;$A131, DantongWorkSheet!$U$1:$U$1000, 2)</f>
        <v>227</v>
      </c>
      <c r="G131">
        <f>COUNTIFS(DantongWorkSheet!$E$1:$E$1000, "&gt;" &amp;$A131, DantongWorkSheet!$U$1:$U$1000, 1)</f>
        <v>535</v>
      </c>
      <c r="H131">
        <f t="shared" si="8"/>
        <v>0.8893540736070995</v>
      </c>
      <c r="I131">
        <f t="shared" si="9"/>
        <v>0.87870903118834809</v>
      </c>
      <c r="J131">
        <f t="shared" si="10"/>
        <v>0.49289003208228616</v>
      </c>
      <c r="K131">
        <f t="shared" si="11"/>
        <v>0.29880846804259892</v>
      </c>
      <c r="L131">
        <f t="shared" si="12"/>
        <v>0.21166626951848969</v>
      </c>
      <c r="M131">
        <f t="shared" si="13"/>
        <v>0.66957628176552131</v>
      </c>
      <c r="N131">
        <f t="shared" si="14"/>
        <v>0.88124255128401097</v>
      </c>
      <c r="O131">
        <f t="shared" si="15"/>
        <v>4.8347946681737142E-5</v>
      </c>
    </row>
    <row r="132" spans="1:15">
      <c r="A132">
        <v>1314.5</v>
      </c>
      <c r="B132">
        <f>COUNTIF(DantongWorkSheet!$E$1:$E$1000, "&lt;=" &amp;A132)</f>
        <v>228</v>
      </c>
      <c r="C132">
        <f>COUNTIF(DantongWorkSheet!$E$1:$E$1000, "&gt;" &amp;A132)</f>
        <v>772</v>
      </c>
      <c r="D132">
        <f>COUNTIFS(DantongWorkSheet!$E$1:$E$1000, "&lt;=" &amp;$A132, DantongWorkSheet!$U$1:$U$1000, 2)</f>
        <v>70</v>
      </c>
      <c r="E132">
        <f>COUNTIFS(DantongWorkSheet!$E$1:$E$1000, "&lt;=" &amp;$A132, DantongWorkSheet!$U$1:$U$1000, 1)</f>
        <v>158</v>
      </c>
      <c r="F132">
        <f>COUNTIFS(DantongWorkSheet!$E$1:$E$1000, "&gt;" &amp;$A132, DantongWorkSheet!$U$1:$U$1000, 2)</f>
        <v>230</v>
      </c>
      <c r="G132">
        <f>COUNTIFS(DantongWorkSheet!$E$1:$E$1000, "&gt;" &amp;$A132, DantongWorkSheet!$U$1:$U$1000, 1)</f>
        <v>542</v>
      </c>
      <c r="H132">
        <f t="shared" si="8"/>
        <v>0.88970067469925951</v>
      </c>
      <c r="I132">
        <f t="shared" si="9"/>
        <v>0.87874266922273758</v>
      </c>
      <c r="J132">
        <f t="shared" si="10"/>
        <v>0.48629989367339471</v>
      </c>
      <c r="K132">
        <f t="shared" si="11"/>
        <v>0.28820863498817312</v>
      </c>
      <c r="L132">
        <f t="shared" si="12"/>
        <v>0.20285175383143117</v>
      </c>
      <c r="M132">
        <f t="shared" si="13"/>
        <v>0.67838934063995338</v>
      </c>
      <c r="N132">
        <f t="shared" si="14"/>
        <v>0.88124109447138455</v>
      </c>
      <c r="O132">
        <f t="shared" si="15"/>
        <v>4.980475930815853E-5</v>
      </c>
    </row>
    <row r="133" spans="1:15">
      <c r="A133">
        <v>1062</v>
      </c>
      <c r="B133">
        <f>COUNTIF(DantongWorkSheet!$E$1:$E$1000, "&lt;=" &amp;A133)</f>
        <v>129</v>
      </c>
      <c r="C133">
        <f>COUNTIF(DantongWorkSheet!$E$1:$E$1000, "&gt;" &amp;A133)</f>
        <v>871</v>
      </c>
      <c r="D133">
        <f>COUNTIFS(DantongWorkSheet!$E$1:$E$1000, "&lt;=" &amp;$A133, DantongWorkSheet!$U$1:$U$1000, 2)</f>
        <v>40</v>
      </c>
      <c r="E133">
        <f>COUNTIFS(DantongWorkSheet!$E$1:$E$1000, "&lt;=" &amp;$A133, DantongWorkSheet!$U$1:$U$1000, 1)</f>
        <v>89</v>
      </c>
      <c r="F133">
        <f>COUNTIFS(DantongWorkSheet!$E$1:$E$1000, "&gt;" &amp;$A133, DantongWorkSheet!$U$1:$U$1000, 2)</f>
        <v>260</v>
      </c>
      <c r="G133">
        <f>COUNTIFS(DantongWorkSheet!$E$1:$E$1000, "&gt;" &amp;$A133, DantongWorkSheet!$U$1:$U$1000, 1)</f>
        <v>611</v>
      </c>
      <c r="H133">
        <f t="shared" si="8"/>
        <v>0.89326292091547199</v>
      </c>
      <c r="I133">
        <f t="shared" si="9"/>
        <v>0.8794587736429037</v>
      </c>
      <c r="J133">
        <f t="shared" si="10"/>
        <v>0.38113785677180945</v>
      </c>
      <c r="K133">
        <f t="shared" si="11"/>
        <v>0.17355143255106678</v>
      </c>
      <c r="L133">
        <f t="shared" si="12"/>
        <v>0.11523091679809588</v>
      </c>
      <c r="M133">
        <f t="shared" si="13"/>
        <v>0.7660085918429691</v>
      </c>
      <c r="N133">
        <f t="shared" si="14"/>
        <v>0.88123950864106493</v>
      </c>
      <c r="O133">
        <f t="shared" si="15"/>
        <v>5.139058962777554E-5</v>
      </c>
    </row>
    <row r="134" spans="1:15">
      <c r="A134">
        <v>887</v>
      </c>
      <c r="B134">
        <f>COUNTIF(DantongWorkSheet!$E$1:$E$1000, "&lt;=" &amp;A134)</f>
        <v>87</v>
      </c>
      <c r="C134">
        <f>COUNTIF(DantongWorkSheet!$E$1:$E$1000, "&gt;" &amp;A134)</f>
        <v>913</v>
      </c>
      <c r="D134">
        <f>COUNTIFS(DantongWorkSheet!$E$1:$E$1000, "&lt;=" &amp;$A134, DantongWorkSheet!$U$1:$U$1000, 2)</f>
        <v>25</v>
      </c>
      <c r="E134">
        <f>COUNTIFS(DantongWorkSheet!$E$1:$E$1000, "&lt;=" &amp;$A134, DantongWorkSheet!$U$1:$U$1000, 1)</f>
        <v>62</v>
      </c>
      <c r="F134">
        <f>COUNTIFS(DantongWorkSheet!$E$1:$E$1000, "&gt;" &amp;$A134, DantongWorkSheet!$U$1:$U$1000, 2)</f>
        <v>275</v>
      </c>
      <c r="G134">
        <f>COUNTIFS(DantongWorkSheet!$E$1:$E$1000, "&gt;" &amp;$A134, DantongWorkSheet!$U$1:$U$1000, 1)</f>
        <v>638</v>
      </c>
      <c r="H134">
        <f t="shared" si="8"/>
        <v>0.86528170287913775</v>
      </c>
      <c r="I134">
        <f t="shared" si="9"/>
        <v>0.88275867879551151</v>
      </c>
      <c r="J134">
        <f t="shared" si="10"/>
        <v>0.30648714862676224</v>
      </c>
      <c r="K134">
        <f t="shared" si="11"/>
        <v>0.11988898326089074</v>
      </c>
      <c r="L134">
        <f t="shared" si="12"/>
        <v>7.5279508150484981E-2</v>
      </c>
      <c r="M134">
        <f t="shared" si="13"/>
        <v>0.80595867374030206</v>
      </c>
      <c r="N134">
        <f t="shared" si="14"/>
        <v>0.88123818189078706</v>
      </c>
      <c r="O134">
        <f t="shared" si="15"/>
        <v>5.2717339905639093E-5</v>
      </c>
    </row>
    <row r="135" spans="1:15">
      <c r="A135">
        <v>782</v>
      </c>
      <c r="B135">
        <f>COUNTIF(DantongWorkSheet!$E$1:$E$1000, "&lt;=" &amp;A135)</f>
        <v>70</v>
      </c>
      <c r="C135">
        <f>COUNTIF(DantongWorkSheet!$E$1:$E$1000, "&gt;" &amp;A135)</f>
        <v>930</v>
      </c>
      <c r="D135">
        <f>COUNTIFS(DantongWorkSheet!$E$1:$E$1000, "&lt;=" &amp;$A135, DantongWorkSheet!$U$1:$U$1000, 2)</f>
        <v>20</v>
      </c>
      <c r="E135">
        <f>COUNTIFS(DantongWorkSheet!$E$1:$E$1000, "&lt;=" &amp;$A135, DantongWorkSheet!$U$1:$U$1000, 1)</f>
        <v>50</v>
      </c>
      <c r="F135">
        <f>COUNTIFS(DantongWorkSheet!$E$1:$E$1000, "&gt;" &amp;$A135, DantongWorkSheet!$U$1:$U$1000, 2)</f>
        <v>280</v>
      </c>
      <c r="G135">
        <f>COUNTIFS(DantongWorkSheet!$E$1:$E$1000, "&gt;" &amp;$A135, DantongWorkSheet!$U$1:$U$1000, 1)</f>
        <v>650</v>
      </c>
      <c r="H135">
        <f t="shared" si="8"/>
        <v>0.863120568566631</v>
      </c>
      <c r="I135">
        <f t="shared" si="9"/>
        <v>0.88260133084499426</v>
      </c>
      <c r="J135">
        <f t="shared" si="10"/>
        <v>0.26855508874019846</v>
      </c>
      <c r="K135">
        <f t="shared" si="11"/>
        <v>9.7368562160024708E-2</v>
      </c>
      <c r="L135">
        <f t="shared" si="12"/>
        <v>6.0418439799664173E-2</v>
      </c>
      <c r="M135">
        <f t="shared" si="13"/>
        <v>0.82081923768584475</v>
      </c>
      <c r="N135">
        <f t="shared" si="14"/>
        <v>0.88123767748550896</v>
      </c>
      <c r="O135">
        <f t="shared" si="15"/>
        <v>5.3221745183740232E-5</v>
      </c>
    </row>
    <row r="136" spans="1:15">
      <c r="A136">
        <v>1258</v>
      </c>
      <c r="B136">
        <f>COUNTIF(DantongWorkSheet!$E$1:$E$1000, "&lt;=" &amp;A136)</f>
        <v>198</v>
      </c>
      <c r="C136">
        <f>COUNTIF(DantongWorkSheet!$E$1:$E$1000, "&gt;" &amp;A136)</f>
        <v>802</v>
      </c>
      <c r="D136">
        <f>COUNTIFS(DantongWorkSheet!$E$1:$E$1000, "&lt;=" &amp;$A136, DantongWorkSheet!$U$1:$U$1000, 2)</f>
        <v>61</v>
      </c>
      <c r="E136">
        <f>COUNTIFS(DantongWorkSheet!$E$1:$E$1000, "&lt;=" &amp;$A136, DantongWorkSheet!$U$1:$U$1000, 1)</f>
        <v>137</v>
      </c>
      <c r="F136">
        <f>COUNTIFS(DantongWorkSheet!$E$1:$E$1000, "&gt;" &amp;$A136, DantongWorkSheet!$U$1:$U$1000, 2)</f>
        <v>239</v>
      </c>
      <c r="G136">
        <f>COUNTIFS(DantongWorkSheet!$E$1:$E$1000, "&gt;" &amp;$A136, DantongWorkSheet!$U$1:$U$1000, 1)</f>
        <v>563</v>
      </c>
      <c r="H136">
        <f t="shared" si="8"/>
        <v>0.89094564554966915</v>
      </c>
      <c r="I136">
        <f t="shared" si="9"/>
        <v>0.87883852220483527</v>
      </c>
      <c r="J136">
        <f t="shared" si="10"/>
        <v>0.46261267758733055</v>
      </c>
      <c r="K136">
        <f t="shared" si="11"/>
        <v>0.25529733828214768</v>
      </c>
      <c r="L136">
        <f t="shared" si="12"/>
        <v>0.17640723781883449</v>
      </c>
      <c r="M136">
        <f t="shared" si="13"/>
        <v>0.70482849480827792</v>
      </c>
      <c r="N136">
        <f t="shared" si="14"/>
        <v>0.88123573262711241</v>
      </c>
      <c r="O136">
        <f t="shared" si="15"/>
        <v>5.5166603580292239E-5</v>
      </c>
    </row>
    <row r="137" spans="1:15">
      <c r="A137">
        <v>1258</v>
      </c>
      <c r="B137">
        <f>COUNTIF(DantongWorkSheet!$E$1:$E$1000, "&lt;=" &amp;A137)</f>
        <v>198</v>
      </c>
      <c r="C137">
        <f>COUNTIF(DantongWorkSheet!$E$1:$E$1000, "&gt;" &amp;A137)</f>
        <v>802</v>
      </c>
      <c r="D137">
        <f>COUNTIFS(DantongWorkSheet!$E$1:$E$1000, "&lt;=" &amp;$A137, DantongWorkSheet!$U$1:$U$1000, 2)</f>
        <v>61</v>
      </c>
      <c r="E137">
        <f>COUNTIFS(DantongWorkSheet!$E$1:$E$1000, "&lt;=" &amp;$A137, DantongWorkSheet!$U$1:$U$1000, 1)</f>
        <v>137</v>
      </c>
      <c r="F137">
        <f>COUNTIFS(DantongWorkSheet!$E$1:$E$1000, "&gt;" &amp;$A137, DantongWorkSheet!$U$1:$U$1000, 2)</f>
        <v>239</v>
      </c>
      <c r="G137">
        <f>COUNTIFS(DantongWorkSheet!$E$1:$E$1000, "&gt;" &amp;$A137, DantongWorkSheet!$U$1:$U$1000, 1)</f>
        <v>563</v>
      </c>
      <c r="H137">
        <f t="shared" si="8"/>
        <v>0.89094564554966915</v>
      </c>
      <c r="I137">
        <f t="shared" si="9"/>
        <v>0.87883852220483527</v>
      </c>
      <c r="J137">
        <f t="shared" si="10"/>
        <v>0.46261267758733055</v>
      </c>
      <c r="K137">
        <f t="shared" si="11"/>
        <v>0.25529733828214768</v>
      </c>
      <c r="L137">
        <f t="shared" si="12"/>
        <v>0.17640723781883449</v>
      </c>
      <c r="M137">
        <f t="shared" si="13"/>
        <v>0.70482849480827792</v>
      </c>
      <c r="N137">
        <f t="shared" si="14"/>
        <v>0.88123573262711241</v>
      </c>
      <c r="O137">
        <f t="shared" si="15"/>
        <v>5.5166603580292239E-5</v>
      </c>
    </row>
    <row r="138" spans="1:15">
      <c r="A138">
        <v>1260</v>
      </c>
      <c r="B138">
        <f>COUNTIF(DantongWorkSheet!$E$1:$E$1000, "&lt;=" &amp;A138)</f>
        <v>198</v>
      </c>
      <c r="C138">
        <f>COUNTIF(DantongWorkSheet!$E$1:$E$1000, "&gt;" &amp;A138)</f>
        <v>802</v>
      </c>
      <c r="D138">
        <f>COUNTIFS(DantongWorkSheet!$E$1:$E$1000, "&lt;=" &amp;$A138, DantongWorkSheet!$U$1:$U$1000, 2)</f>
        <v>61</v>
      </c>
      <c r="E138">
        <f>COUNTIFS(DantongWorkSheet!$E$1:$E$1000, "&lt;=" &amp;$A138, DantongWorkSheet!$U$1:$U$1000, 1)</f>
        <v>137</v>
      </c>
      <c r="F138">
        <f>COUNTIFS(DantongWorkSheet!$E$1:$E$1000, "&gt;" &amp;$A138, DantongWorkSheet!$U$1:$U$1000, 2)</f>
        <v>239</v>
      </c>
      <c r="G138">
        <f>COUNTIFS(DantongWorkSheet!$E$1:$E$1000, "&gt;" &amp;$A138, DantongWorkSheet!$U$1:$U$1000, 1)</f>
        <v>563</v>
      </c>
      <c r="H138">
        <f t="shared" si="8"/>
        <v>0.89094564554966915</v>
      </c>
      <c r="I138">
        <f t="shared" si="9"/>
        <v>0.87883852220483527</v>
      </c>
      <c r="J138">
        <f t="shared" si="10"/>
        <v>0.46261267758733055</v>
      </c>
      <c r="K138">
        <f t="shared" si="11"/>
        <v>0.25529733828214768</v>
      </c>
      <c r="L138">
        <f t="shared" si="12"/>
        <v>0.17640723781883449</v>
      </c>
      <c r="M138">
        <f t="shared" si="13"/>
        <v>0.70482849480827792</v>
      </c>
      <c r="N138">
        <f t="shared" si="14"/>
        <v>0.88123573262711241</v>
      </c>
      <c r="O138">
        <f t="shared" si="15"/>
        <v>5.5166603580292239E-5</v>
      </c>
    </row>
    <row r="139" spans="1:15">
      <c r="A139">
        <v>927.5</v>
      </c>
      <c r="B139">
        <f>COUNTIF(DantongWorkSheet!$E$1:$E$1000, "&lt;=" &amp;A139)</f>
        <v>96</v>
      </c>
      <c r="C139">
        <f>COUNTIF(DantongWorkSheet!$E$1:$E$1000, "&gt;" &amp;A139)</f>
        <v>904</v>
      </c>
      <c r="D139">
        <f>COUNTIFS(DantongWorkSheet!$E$1:$E$1000, "&lt;=" &amp;$A139, DantongWorkSheet!$U$1:$U$1000, 2)</f>
        <v>30</v>
      </c>
      <c r="E139">
        <f>COUNTIFS(DantongWorkSheet!$E$1:$E$1000, "&lt;=" &amp;$A139, DantongWorkSheet!$U$1:$U$1000, 1)</f>
        <v>66</v>
      </c>
      <c r="F139">
        <f>COUNTIFS(DantongWorkSheet!$E$1:$E$1000, "&gt;" &amp;$A139, DantongWorkSheet!$U$1:$U$1000, 2)</f>
        <v>270</v>
      </c>
      <c r="G139">
        <f>COUNTIFS(DantongWorkSheet!$E$1:$E$1000, "&gt;" &amp;$A139, DantongWorkSheet!$U$1:$U$1000, 1)</f>
        <v>634</v>
      </c>
      <c r="H139">
        <f t="shared" si="8"/>
        <v>0.8960382325345575</v>
      </c>
      <c r="I139">
        <f t="shared" si="9"/>
        <v>0.87966219658320921</v>
      </c>
      <c r="J139">
        <f t="shared" si="10"/>
        <v>0.32455889125832937</v>
      </c>
      <c r="K139">
        <f t="shared" si="11"/>
        <v>0.13162721131119695</v>
      </c>
      <c r="L139">
        <f t="shared" si="12"/>
        <v>8.6019670323317518E-2</v>
      </c>
      <c r="M139">
        <f t="shared" si="13"/>
        <v>0.79521462571122115</v>
      </c>
      <c r="N139">
        <f t="shared" si="14"/>
        <v>0.88123429603453862</v>
      </c>
      <c r="O139">
        <f t="shared" si="15"/>
        <v>5.6603196154081381E-5</v>
      </c>
    </row>
    <row r="140" spans="1:15">
      <c r="A140">
        <v>1239.5</v>
      </c>
      <c r="B140">
        <f>COUNTIF(DantongWorkSheet!$E$1:$E$1000, "&lt;=" &amp;A140)</f>
        <v>188</v>
      </c>
      <c r="C140">
        <f>COUNTIF(DantongWorkSheet!$E$1:$E$1000, "&gt;" &amp;A140)</f>
        <v>812</v>
      </c>
      <c r="D140">
        <f>COUNTIFS(DantongWorkSheet!$E$1:$E$1000, "&lt;=" &amp;$A140, DantongWorkSheet!$U$1:$U$1000, 2)</f>
        <v>58</v>
      </c>
      <c r="E140">
        <f>COUNTIFS(DantongWorkSheet!$E$1:$E$1000, "&lt;=" &amp;$A140, DantongWorkSheet!$U$1:$U$1000, 1)</f>
        <v>130</v>
      </c>
      <c r="F140">
        <f>COUNTIFS(DantongWorkSheet!$E$1:$E$1000, "&gt;" &amp;$A140, DantongWorkSheet!$U$1:$U$1000, 2)</f>
        <v>242</v>
      </c>
      <c r="G140">
        <f>COUNTIFS(DantongWorkSheet!$E$1:$E$1000, "&gt;" &amp;$A140, DantongWorkSheet!$U$1:$U$1000, 1)</f>
        <v>570</v>
      </c>
      <c r="H140">
        <f t="shared" si="8"/>
        <v>0.89144675906541249</v>
      </c>
      <c r="I140">
        <f t="shared" si="9"/>
        <v>0.87886889060863549</v>
      </c>
      <c r="J140">
        <f t="shared" si="10"/>
        <v>0.45330474140107657</v>
      </c>
      <c r="K140">
        <f t="shared" si="11"/>
        <v>0.24396407439125153</v>
      </c>
      <c r="L140">
        <f t="shared" si="12"/>
        <v>0.16759199070429756</v>
      </c>
      <c r="M140">
        <f t="shared" si="13"/>
        <v>0.71364153917421203</v>
      </c>
      <c r="N140">
        <f t="shared" si="14"/>
        <v>0.88123352987850956</v>
      </c>
      <c r="O140">
        <f t="shared" si="15"/>
        <v>5.7369352183145317E-5</v>
      </c>
    </row>
    <row r="141" spans="1:15">
      <c r="A141">
        <v>1470</v>
      </c>
      <c r="B141">
        <f>COUNTIF(DantongWorkSheet!$E$1:$E$1000, "&lt;=" &amp;A141)</f>
        <v>293</v>
      </c>
      <c r="C141">
        <f>COUNTIF(DantongWorkSheet!$E$1:$E$1000, "&gt;" &amp;A141)</f>
        <v>707</v>
      </c>
      <c r="D141">
        <f>COUNTIFS(DantongWorkSheet!$E$1:$E$1000, "&lt;=" &amp;$A141, DantongWorkSheet!$U$1:$U$1000, 2)</f>
        <v>86</v>
      </c>
      <c r="E141">
        <f>COUNTIFS(DantongWorkSheet!$E$1:$E$1000, "&lt;=" &amp;$A141, DantongWorkSheet!$U$1:$U$1000, 1)</f>
        <v>207</v>
      </c>
      <c r="F141">
        <f>COUNTIFS(DantongWorkSheet!$E$1:$E$1000, "&gt;" &amp;$A141, DantongWorkSheet!$U$1:$U$1000, 2)</f>
        <v>214</v>
      </c>
      <c r="G141">
        <f>COUNTIFS(DantongWorkSheet!$E$1:$E$1000, "&gt;" &amp;$A141, DantongWorkSheet!$U$1:$U$1000, 1)</f>
        <v>493</v>
      </c>
      <c r="H141">
        <f t="shared" si="8"/>
        <v>0.87321907590094838</v>
      </c>
      <c r="I141">
        <f t="shared" si="9"/>
        <v>0.88455120477523219</v>
      </c>
      <c r="J141">
        <f t="shared" si="10"/>
        <v>0.51891103706027297</v>
      </c>
      <c r="K141">
        <f t="shared" si="11"/>
        <v>0.35365404105585058</v>
      </c>
      <c r="L141">
        <f t="shared" si="12"/>
        <v>0.25585318923897787</v>
      </c>
      <c r="M141">
        <f t="shared" si="13"/>
        <v>0.62537770177608909</v>
      </c>
      <c r="N141">
        <f t="shared" si="14"/>
        <v>0.88123089101506702</v>
      </c>
      <c r="O141">
        <f t="shared" si="15"/>
        <v>6.0008215625684258E-5</v>
      </c>
    </row>
    <row r="142" spans="1:15">
      <c r="A142">
        <v>1353.5</v>
      </c>
      <c r="B142">
        <f>COUNTIF(DantongWorkSheet!$E$1:$E$1000, "&lt;=" &amp;A142)</f>
        <v>244</v>
      </c>
      <c r="C142">
        <f>COUNTIF(DantongWorkSheet!$E$1:$E$1000, "&gt;" &amp;A142)</f>
        <v>756</v>
      </c>
      <c r="D142">
        <f>COUNTIFS(DantongWorkSheet!$E$1:$E$1000, "&lt;=" &amp;$A142, DantongWorkSheet!$U$1:$U$1000, 2)</f>
        <v>75</v>
      </c>
      <c r="E142">
        <f>COUNTIFS(DantongWorkSheet!$E$1:$E$1000, "&lt;=" &amp;$A142, DantongWorkSheet!$U$1:$U$1000, 1)</f>
        <v>169</v>
      </c>
      <c r="F142">
        <f>COUNTIFS(DantongWorkSheet!$E$1:$E$1000, "&gt;" &amp;$A142, DantongWorkSheet!$U$1:$U$1000, 2)</f>
        <v>225</v>
      </c>
      <c r="G142">
        <f>COUNTIFS(DantongWorkSheet!$E$1:$E$1000, "&gt;" &amp;$A142, DantongWorkSheet!$U$1:$U$1000, 1)</f>
        <v>531</v>
      </c>
      <c r="H142">
        <f t="shared" si="8"/>
        <v>0.89012247478059026</v>
      </c>
      <c r="I142">
        <f t="shared" si="9"/>
        <v>0.87836093877022758</v>
      </c>
      <c r="J142">
        <f t="shared" si="10"/>
        <v>0.496551455092205</v>
      </c>
      <c r="K142">
        <f t="shared" si="11"/>
        <v>0.30507764649340691</v>
      </c>
      <c r="L142">
        <f t="shared" si="12"/>
        <v>0.21718988384646401</v>
      </c>
      <c r="M142">
        <f t="shared" si="13"/>
        <v>0.66404086971029208</v>
      </c>
      <c r="N142">
        <f t="shared" si="14"/>
        <v>0.88123075355675606</v>
      </c>
      <c r="O142">
        <f t="shared" si="15"/>
        <v>6.0145673936640165E-5</v>
      </c>
    </row>
    <row r="143" spans="1:15">
      <c r="A143">
        <v>1137</v>
      </c>
      <c r="B143">
        <f>COUNTIF(DantongWorkSheet!$E$1:$E$1000, "&lt;=" &amp;A143)</f>
        <v>145</v>
      </c>
      <c r="C143">
        <f>COUNTIF(DantongWorkSheet!$E$1:$E$1000, "&gt;" &amp;A143)</f>
        <v>855</v>
      </c>
      <c r="D143">
        <f>COUNTIFS(DantongWorkSheet!$E$1:$E$1000, "&lt;=" &amp;$A143, DantongWorkSheet!$U$1:$U$1000, 2)</f>
        <v>45</v>
      </c>
      <c r="E143">
        <f>COUNTIFS(DantongWorkSheet!$E$1:$E$1000, "&lt;=" &amp;$A143, DantongWorkSheet!$U$1:$U$1000, 1)</f>
        <v>100</v>
      </c>
      <c r="F143">
        <f>COUNTIFS(DantongWorkSheet!$E$1:$E$1000, "&gt;" &amp;$A143, DantongWorkSheet!$U$1:$U$1000, 2)</f>
        <v>255</v>
      </c>
      <c r="G143">
        <f>COUNTIFS(DantongWorkSheet!$E$1:$E$1000, "&gt;" &amp;$A143, DantongWorkSheet!$U$1:$U$1000, 1)</f>
        <v>600</v>
      </c>
      <c r="H143">
        <f t="shared" si="8"/>
        <v>0.89357110165419074</v>
      </c>
      <c r="I143">
        <f t="shared" si="9"/>
        <v>0.87913576685333361</v>
      </c>
      <c r="J143">
        <f t="shared" si="10"/>
        <v>0.40395190322383706</v>
      </c>
      <c r="K143">
        <f t="shared" si="11"/>
        <v>0.19323314202994696</v>
      </c>
      <c r="L143">
        <f t="shared" si="12"/>
        <v>0.12956780973985765</v>
      </c>
      <c r="M143">
        <f t="shared" si="13"/>
        <v>0.75166108065960024</v>
      </c>
      <c r="N143">
        <f t="shared" si="14"/>
        <v>0.88122889039945784</v>
      </c>
      <c r="O143">
        <f t="shared" si="15"/>
        <v>6.2008831234861006E-5</v>
      </c>
    </row>
    <row r="144" spans="1:15">
      <c r="A144">
        <v>1393</v>
      </c>
      <c r="B144">
        <f>COUNTIF(DantongWorkSheet!$E$1:$E$1000, "&lt;=" &amp;A144)</f>
        <v>267</v>
      </c>
      <c r="C144">
        <f>COUNTIF(DantongWorkSheet!$E$1:$E$1000, "&gt;" &amp;A144)</f>
        <v>733</v>
      </c>
      <c r="D144">
        <f>COUNTIFS(DantongWorkSheet!$E$1:$E$1000, "&lt;=" &amp;$A144, DantongWorkSheet!$U$1:$U$1000, 2)</f>
        <v>82</v>
      </c>
      <c r="E144">
        <f>COUNTIFS(DantongWorkSheet!$E$1:$E$1000, "&lt;=" &amp;$A144, DantongWorkSheet!$U$1:$U$1000, 1)</f>
        <v>185</v>
      </c>
      <c r="F144">
        <f>COUNTIFS(DantongWorkSheet!$E$1:$E$1000, "&gt;" &amp;$A144, DantongWorkSheet!$U$1:$U$1000, 2)</f>
        <v>218</v>
      </c>
      <c r="G144">
        <f>COUNTIFS(DantongWorkSheet!$E$1:$E$1000, "&gt;" &amp;$A144, DantongWorkSheet!$U$1:$U$1000, 1)</f>
        <v>515</v>
      </c>
      <c r="H144">
        <f t="shared" si="8"/>
        <v>0.88981640144710217</v>
      </c>
      <c r="I144">
        <f t="shared" si="9"/>
        <v>0.87809923374401788</v>
      </c>
      <c r="J144">
        <f t="shared" si="10"/>
        <v>0.50865859024420035</v>
      </c>
      <c r="K144">
        <f t="shared" si="11"/>
        <v>0.32846821915522573</v>
      </c>
      <c r="L144">
        <f t="shared" si="12"/>
        <v>0.2375809791863763</v>
      </c>
      <c r="M144">
        <f t="shared" si="13"/>
        <v>0.64364673833436514</v>
      </c>
      <c r="N144">
        <f t="shared" si="14"/>
        <v>0.88122771752074147</v>
      </c>
      <c r="O144">
        <f t="shared" si="15"/>
        <v>6.3181709951232179E-5</v>
      </c>
    </row>
    <row r="145" spans="1:15">
      <c r="A145">
        <v>1393</v>
      </c>
      <c r="B145">
        <f>COUNTIF(DantongWorkSheet!$E$1:$E$1000, "&lt;=" &amp;A145)</f>
        <v>267</v>
      </c>
      <c r="C145">
        <f>COUNTIF(DantongWorkSheet!$E$1:$E$1000, "&gt;" &amp;A145)</f>
        <v>733</v>
      </c>
      <c r="D145">
        <f>COUNTIFS(DantongWorkSheet!$E$1:$E$1000, "&lt;=" &amp;$A145, DantongWorkSheet!$U$1:$U$1000, 2)</f>
        <v>82</v>
      </c>
      <c r="E145">
        <f>COUNTIFS(DantongWorkSheet!$E$1:$E$1000, "&lt;=" &amp;$A145, DantongWorkSheet!$U$1:$U$1000, 1)</f>
        <v>185</v>
      </c>
      <c r="F145">
        <f>COUNTIFS(DantongWorkSheet!$E$1:$E$1000, "&gt;" &amp;$A145, DantongWorkSheet!$U$1:$U$1000, 2)</f>
        <v>218</v>
      </c>
      <c r="G145">
        <f>COUNTIFS(DantongWorkSheet!$E$1:$E$1000, "&gt;" &amp;$A145, DantongWorkSheet!$U$1:$U$1000, 1)</f>
        <v>515</v>
      </c>
      <c r="H145">
        <f t="shared" si="8"/>
        <v>0.88981640144710217</v>
      </c>
      <c r="I145">
        <f t="shared" si="9"/>
        <v>0.87809923374401788</v>
      </c>
      <c r="J145">
        <f t="shared" si="10"/>
        <v>0.50865859024420035</v>
      </c>
      <c r="K145">
        <f t="shared" si="11"/>
        <v>0.32846821915522573</v>
      </c>
      <c r="L145">
        <f t="shared" si="12"/>
        <v>0.2375809791863763</v>
      </c>
      <c r="M145">
        <f t="shared" si="13"/>
        <v>0.64364673833436514</v>
      </c>
      <c r="N145">
        <f t="shared" si="14"/>
        <v>0.88122771752074147</v>
      </c>
      <c r="O145">
        <f t="shared" si="15"/>
        <v>6.3181709951232179E-5</v>
      </c>
    </row>
    <row r="146" spans="1:15">
      <c r="A146">
        <v>1397.5</v>
      </c>
      <c r="B146">
        <f>COUNTIF(DantongWorkSheet!$E$1:$E$1000, "&lt;=" &amp;A146)</f>
        <v>267</v>
      </c>
      <c r="C146">
        <f>COUNTIF(DantongWorkSheet!$E$1:$E$1000, "&gt;" &amp;A146)</f>
        <v>733</v>
      </c>
      <c r="D146">
        <f>COUNTIFS(DantongWorkSheet!$E$1:$E$1000, "&lt;=" &amp;$A146, DantongWorkSheet!$U$1:$U$1000, 2)</f>
        <v>82</v>
      </c>
      <c r="E146">
        <f>COUNTIFS(DantongWorkSheet!$E$1:$E$1000, "&lt;=" &amp;$A146, DantongWorkSheet!$U$1:$U$1000, 1)</f>
        <v>185</v>
      </c>
      <c r="F146">
        <f>COUNTIFS(DantongWorkSheet!$E$1:$E$1000, "&gt;" &amp;$A146, DantongWorkSheet!$U$1:$U$1000, 2)</f>
        <v>218</v>
      </c>
      <c r="G146">
        <f>COUNTIFS(DantongWorkSheet!$E$1:$E$1000, "&gt;" &amp;$A146, DantongWorkSheet!$U$1:$U$1000, 1)</f>
        <v>515</v>
      </c>
      <c r="H146">
        <f t="shared" si="8"/>
        <v>0.88981640144710217</v>
      </c>
      <c r="I146">
        <f t="shared" si="9"/>
        <v>0.87809923374401788</v>
      </c>
      <c r="J146">
        <f t="shared" si="10"/>
        <v>0.50865859024420035</v>
      </c>
      <c r="K146">
        <f t="shared" si="11"/>
        <v>0.32846821915522573</v>
      </c>
      <c r="L146">
        <f t="shared" si="12"/>
        <v>0.2375809791863763</v>
      </c>
      <c r="M146">
        <f t="shared" si="13"/>
        <v>0.64364673833436514</v>
      </c>
      <c r="N146">
        <f t="shared" si="14"/>
        <v>0.88122771752074147</v>
      </c>
      <c r="O146">
        <f t="shared" si="15"/>
        <v>6.3181709951232179E-5</v>
      </c>
    </row>
    <row r="147" spans="1:15">
      <c r="A147">
        <v>1304.5</v>
      </c>
      <c r="B147">
        <f>COUNTIF(DantongWorkSheet!$E$1:$E$1000, "&lt;=" &amp;A147)</f>
        <v>224</v>
      </c>
      <c r="C147">
        <f>COUNTIF(DantongWorkSheet!$E$1:$E$1000, "&gt;" &amp;A147)</f>
        <v>776</v>
      </c>
      <c r="D147">
        <f>COUNTIFS(DantongWorkSheet!$E$1:$E$1000, "&lt;=" &amp;$A147, DantongWorkSheet!$U$1:$U$1000, 2)</f>
        <v>69</v>
      </c>
      <c r="E147">
        <f>COUNTIFS(DantongWorkSheet!$E$1:$E$1000, "&lt;=" &amp;$A147, DantongWorkSheet!$U$1:$U$1000, 1)</f>
        <v>155</v>
      </c>
      <c r="F147">
        <f>COUNTIFS(DantongWorkSheet!$E$1:$E$1000, "&gt;" &amp;$A147, DantongWorkSheet!$U$1:$U$1000, 2)</f>
        <v>231</v>
      </c>
      <c r="G147">
        <f>COUNTIFS(DantongWorkSheet!$E$1:$E$1000, "&gt;" &amp;$A147, DantongWorkSheet!$U$1:$U$1000, 1)</f>
        <v>545</v>
      </c>
      <c r="H147">
        <f t="shared" si="8"/>
        <v>0.89089300091831625</v>
      </c>
      <c r="I147">
        <f t="shared" si="9"/>
        <v>0.87843694362508318</v>
      </c>
      <c r="J147">
        <f t="shared" si="10"/>
        <v>0.48348817722340426</v>
      </c>
      <c r="K147">
        <f t="shared" si="11"/>
        <v>0.28391623936056842</v>
      </c>
      <c r="L147">
        <f t="shared" si="12"/>
        <v>0.19956003220570284</v>
      </c>
      <c r="M147">
        <f t="shared" si="13"/>
        <v>0.68166706825306456</v>
      </c>
      <c r="N147">
        <f t="shared" si="14"/>
        <v>0.8812271004587674</v>
      </c>
      <c r="O147">
        <f t="shared" si="15"/>
        <v>6.3798771925305253E-5</v>
      </c>
    </row>
    <row r="148" spans="1:15">
      <c r="A148">
        <v>1244.5</v>
      </c>
      <c r="B148">
        <f>COUNTIF(DantongWorkSheet!$E$1:$E$1000, "&lt;=" &amp;A148)</f>
        <v>191</v>
      </c>
      <c r="C148">
        <f>COUNTIF(DantongWorkSheet!$E$1:$E$1000, "&gt;" &amp;A148)</f>
        <v>809</v>
      </c>
      <c r="D148">
        <f>COUNTIFS(DantongWorkSheet!$E$1:$E$1000, "&lt;=" &amp;$A148, DantongWorkSheet!$U$1:$U$1000, 2)</f>
        <v>59</v>
      </c>
      <c r="E148">
        <f>COUNTIFS(DantongWorkSheet!$E$1:$E$1000, "&lt;=" &amp;$A148, DantongWorkSheet!$U$1:$U$1000, 1)</f>
        <v>132</v>
      </c>
      <c r="F148">
        <f>COUNTIFS(DantongWorkSheet!$E$1:$E$1000, "&gt;" &amp;$A148, DantongWorkSheet!$U$1:$U$1000, 2)</f>
        <v>241</v>
      </c>
      <c r="G148">
        <f>COUNTIFS(DantongWorkSheet!$E$1:$E$1000, "&gt;" &amp;$A148, DantongWorkSheet!$U$1:$U$1000, 1)</f>
        <v>568</v>
      </c>
      <c r="H148">
        <f t="shared" si="8"/>
        <v>0.89190022244588241</v>
      </c>
      <c r="I148">
        <f t="shared" si="9"/>
        <v>0.87870702480317886</v>
      </c>
      <c r="J148">
        <f t="shared" si="10"/>
        <v>0.4561758922156306</v>
      </c>
      <c r="K148">
        <f t="shared" si="11"/>
        <v>0.24738280931577653</v>
      </c>
      <c r="L148">
        <f t="shared" si="12"/>
        <v>0.17035294248716354</v>
      </c>
      <c r="M148">
        <f t="shared" si="13"/>
        <v>0.71087398306577176</v>
      </c>
      <c r="N148">
        <f t="shared" si="14"/>
        <v>0.88122692555293525</v>
      </c>
      <c r="O148">
        <f t="shared" si="15"/>
        <v>6.3973677757456215E-5</v>
      </c>
    </row>
    <row r="149" spans="1:15">
      <c r="A149">
        <v>931.5</v>
      </c>
      <c r="B149">
        <f>COUNTIF(DantongWorkSheet!$E$1:$E$1000, "&lt;=" &amp;A149)</f>
        <v>99</v>
      </c>
      <c r="C149">
        <f>COUNTIF(DantongWorkSheet!$E$1:$E$1000, "&gt;" &amp;A149)</f>
        <v>901</v>
      </c>
      <c r="D149">
        <f>COUNTIFS(DantongWorkSheet!$E$1:$E$1000, "&lt;=" &amp;$A149, DantongWorkSheet!$U$1:$U$1000, 2)</f>
        <v>31</v>
      </c>
      <c r="E149">
        <f>COUNTIFS(DantongWorkSheet!$E$1:$E$1000, "&lt;=" &amp;$A149, DantongWorkSheet!$U$1:$U$1000, 1)</f>
        <v>68</v>
      </c>
      <c r="F149">
        <f>COUNTIFS(DantongWorkSheet!$E$1:$E$1000, "&gt;" &amp;$A149, DantongWorkSheet!$U$1:$U$1000, 2)</f>
        <v>269</v>
      </c>
      <c r="G149">
        <f>COUNTIFS(DantongWorkSheet!$E$1:$E$1000, "&gt;" &amp;$A149, DantongWorkSheet!$U$1:$U$1000, 1)</f>
        <v>632</v>
      </c>
      <c r="H149">
        <f t="shared" ref="H149:H212" si="16">-(IF(D149, D149/B149*LOG(D149/B149,2), 0)+ IF(E149, E149/B149*LOG(E149/B149,2), 0))</f>
        <v>0.89675501576631456</v>
      </c>
      <c r="I149">
        <f t="shared" ref="I149:I212" si="17">-(IF(F149, F149/C149*LOG(F149/C149,2), 0)+ IF(G149, G149/C149*LOG(G149/C149,2), 0))</f>
        <v>0.87952002347651193</v>
      </c>
      <c r="J149">
        <f t="shared" ref="J149:J212" si="18">-B149/$B$10*LOG(B149/$B$10, 2)</f>
        <v>0.33030633879366528</v>
      </c>
      <c r="K149">
        <f t="shared" ref="K149:K212" si="19">-C149/$B$10*LOG(C149/$B$10, 2)</f>
        <v>0.13551129095254213</v>
      </c>
      <c r="L149">
        <f t="shared" ref="L149:L212" si="20">B149/$B$10*H149</f>
        <v>8.8778746560865152E-2</v>
      </c>
      <c r="M149">
        <f t="shared" ref="M149:M212" si="21">C149/$B$10*I149</f>
        <v>0.79244754115233729</v>
      </c>
      <c r="N149">
        <f t="shared" ref="N149:N212" si="22">L149+M149</f>
        <v>0.88122628771320244</v>
      </c>
      <c r="O149">
        <f t="shared" ref="O149:O212" si="23">$D$2-N149</f>
        <v>6.4611517490265058E-5</v>
      </c>
    </row>
    <row r="150" spans="1:15">
      <c r="A150">
        <v>878</v>
      </c>
      <c r="B150">
        <f>COUNTIF(DantongWorkSheet!$E$1:$E$1000, "&lt;=" &amp;A150)</f>
        <v>84</v>
      </c>
      <c r="C150">
        <f>COUNTIF(DantongWorkSheet!$E$1:$E$1000, "&gt;" &amp;A150)</f>
        <v>916</v>
      </c>
      <c r="D150">
        <f>COUNTIFS(DantongWorkSheet!$E$1:$E$1000, "&lt;=" &amp;$A150, DantongWorkSheet!$U$1:$U$1000, 2)</f>
        <v>24</v>
      </c>
      <c r="E150">
        <f>COUNTIFS(DantongWorkSheet!$E$1:$E$1000, "&lt;=" &amp;$A150, DantongWorkSheet!$U$1:$U$1000, 1)</f>
        <v>60</v>
      </c>
      <c r="F150">
        <f>COUNTIFS(DantongWorkSheet!$E$1:$E$1000, "&gt;" &amp;$A150, DantongWorkSheet!$U$1:$U$1000, 2)</f>
        <v>276</v>
      </c>
      <c r="G150">
        <f>COUNTIFS(DantongWorkSheet!$E$1:$E$1000, "&gt;" &amp;$A150, DantongWorkSheet!$U$1:$U$1000, 1)</f>
        <v>640</v>
      </c>
      <c r="H150">
        <f t="shared" si="16"/>
        <v>0.863120568566631</v>
      </c>
      <c r="I150">
        <f t="shared" si="17"/>
        <v>0.88288639639532107</v>
      </c>
      <c r="J150">
        <f t="shared" si="18"/>
        <v>0.30017121639819949</v>
      </c>
      <c r="K150">
        <f t="shared" si="19"/>
        <v>0.11594773485367105</v>
      </c>
      <c r="L150">
        <f t="shared" si="20"/>
        <v>7.250212775959701E-2</v>
      </c>
      <c r="M150">
        <f t="shared" si="21"/>
        <v>0.80872393909811413</v>
      </c>
      <c r="N150">
        <f t="shared" si="22"/>
        <v>0.8812260668577111</v>
      </c>
      <c r="O150">
        <f t="shared" si="23"/>
        <v>6.4832372981604713E-5</v>
      </c>
    </row>
    <row r="151" spans="1:15">
      <c r="A151">
        <v>764.5</v>
      </c>
      <c r="B151">
        <f>COUNTIF(DantongWorkSheet!$E$1:$E$1000, "&lt;=" &amp;A151)</f>
        <v>67</v>
      </c>
      <c r="C151">
        <f>COUNTIF(DantongWorkSheet!$E$1:$E$1000, "&gt;" &amp;A151)</f>
        <v>933</v>
      </c>
      <c r="D151">
        <f>COUNTIFS(DantongWorkSheet!$E$1:$E$1000, "&lt;=" &amp;$A151, DantongWorkSheet!$U$1:$U$1000, 2)</f>
        <v>19</v>
      </c>
      <c r="E151">
        <f>COUNTIFS(DantongWorkSheet!$E$1:$E$1000, "&lt;=" &amp;$A151, DantongWorkSheet!$U$1:$U$1000, 1)</f>
        <v>48</v>
      </c>
      <c r="F151">
        <f>COUNTIFS(DantongWorkSheet!$E$1:$E$1000, "&gt;" &amp;$A151, DantongWorkSheet!$U$1:$U$1000, 2)</f>
        <v>281</v>
      </c>
      <c r="G151">
        <f>COUNTIFS(DantongWorkSheet!$E$1:$E$1000, "&gt;" &amp;$A151, DantongWorkSheet!$U$1:$U$1000, 1)</f>
        <v>652</v>
      </c>
      <c r="H151">
        <f t="shared" si="16"/>
        <v>0.8602858652332408</v>
      </c>
      <c r="I151">
        <f t="shared" si="17"/>
        <v>0.88272731957550721</v>
      </c>
      <c r="J151">
        <f t="shared" si="18"/>
        <v>0.26127957131168911</v>
      </c>
      <c r="K151">
        <f t="shared" si="19"/>
        <v>9.3347595885036258E-2</v>
      </c>
      <c r="L151">
        <f t="shared" si="20"/>
        <v>5.763915297062714E-2</v>
      </c>
      <c r="M151">
        <f t="shared" si="21"/>
        <v>0.82358458916394828</v>
      </c>
      <c r="N151">
        <f t="shared" si="22"/>
        <v>0.88122374213457544</v>
      </c>
      <c r="O151">
        <f t="shared" si="23"/>
        <v>6.7157096117265169E-5</v>
      </c>
    </row>
    <row r="152" spans="1:15">
      <c r="A152">
        <v>1272.5</v>
      </c>
      <c r="B152">
        <f>COUNTIF(DantongWorkSheet!$E$1:$E$1000, "&lt;=" &amp;A152)</f>
        <v>204</v>
      </c>
      <c r="C152">
        <f>COUNTIF(DantongWorkSheet!$E$1:$E$1000, "&gt;" &amp;A152)</f>
        <v>796</v>
      </c>
      <c r="D152">
        <f>COUNTIFS(DantongWorkSheet!$E$1:$E$1000, "&lt;=" &amp;$A152, DantongWorkSheet!$U$1:$U$1000, 2)</f>
        <v>63</v>
      </c>
      <c r="E152">
        <f>COUNTIFS(DantongWorkSheet!$E$1:$E$1000, "&lt;=" &amp;$A152, DantongWorkSheet!$U$1:$U$1000, 1)</f>
        <v>141</v>
      </c>
      <c r="F152">
        <f>COUNTIFS(DantongWorkSheet!$E$1:$E$1000, "&gt;" &amp;$A152, DantongWorkSheet!$U$1:$U$1000, 2)</f>
        <v>237</v>
      </c>
      <c r="G152">
        <f>COUNTIFS(DantongWorkSheet!$E$1:$E$1000, "&gt;" &amp;$A152, DantongWorkSheet!$U$1:$U$1000, 1)</f>
        <v>559</v>
      </c>
      <c r="H152">
        <f t="shared" si="16"/>
        <v>0.89181075437970825</v>
      </c>
      <c r="I152">
        <f t="shared" si="17"/>
        <v>0.87850910508104763</v>
      </c>
      <c r="J152">
        <f t="shared" si="18"/>
        <v>0.4678452243088807</v>
      </c>
      <c r="K152">
        <f t="shared" si="19"/>
        <v>0.26201109263827677</v>
      </c>
      <c r="L152">
        <f t="shared" si="20"/>
        <v>0.18192939389346047</v>
      </c>
      <c r="M152">
        <f t="shared" si="21"/>
        <v>0.69929324764451395</v>
      </c>
      <c r="N152">
        <f t="shared" si="22"/>
        <v>0.88122264153797447</v>
      </c>
      <c r="O152">
        <f t="shared" si="23"/>
        <v>6.8257692718232121E-5</v>
      </c>
    </row>
    <row r="153" spans="1:15">
      <c r="A153">
        <v>1340.5</v>
      </c>
      <c r="B153">
        <f>COUNTIF(DantongWorkSheet!$E$1:$E$1000, "&lt;=" &amp;A153)</f>
        <v>237</v>
      </c>
      <c r="C153">
        <f>COUNTIF(DantongWorkSheet!$E$1:$E$1000, "&gt;" &amp;A153)</f>
        <v>763</v>
      </c>
      <c r="D153">
        <f>COUNTIFS(DantongWorkSheet!$E$1:$E$1000, "&lt;=" &amp;$A153, DantongWorkSheet!$U$1:$U$1000, 2)</f>
        <v>73</v>
      </c>
      <c r="E153">
        <f>COUNTIFS(DantongWorkSheet!$E$1:$E$1000, "&lt;=" &amp;$A153, DantongWorkSheet!$U$1:$U$1000, 1)</f>
        <v>164</v>
      </c>
      <c r="F153">
        <f>COUNTIFS(DantongWorkSheet!$E$1:$E$1000, "&gt;" &amp;$A153, DantongWorkSheet!$U$1:$U$1000, 2)</f>
        <v>227</v>
      </c>
      <c r="G153">
        <f>COUNTIFS(DantongWorkSheet!$E$1:$E$1000, "&gt;" &amp;$A153, DantongWorkSheet!$U$1:$U$1000, 1)</f>
        <v>536</v>
      </c>
      <c r="H153">
        <f t="shared" si="16"/>
        <v>0.89087100604759684</v>
      </c>
      <c r="I153">
        <f t="shared" si="17"/>
        <v>0.87822559978288728</v>
      </c>
      <c r="J153">
        <f t="shared" si="18"/>
        <v>0.49225872547602728</v>
      </c>
      <c r="K153">
        <f t="shared" si="19"/>
        <v>0.29775696386242567</v>
      </c>
      <c r="L153">
        <f t="shared" si="20"/>
        <v>0.21113642843328043</v>
      </c>
      <c r="M153">
        <f t="shared" si="21"/>
        <v>0.67008613263434302</v>
      </c>
      <c r="N153">
        <f t="shared" si="22"/>
        <v>0.88122256106762342</v>
      </c>
      <c r="O153">
        <f t="shared" si="23"/>
        <v>6.8338163069281421E-5</v>
      </c>
    </row>
    <row r="154" spans="1:15">
      <c r="A154">
        <v>1049.5</v>
      </c>
      <c r="B154">
        <f>COUNTIF(DantongWorkSheet!$E$1:$E$1000, "&lt;=" &amp;A154)</f>
        <v>125</v>
      </c>
      <c r="C154">
        <f>COUNTIF(DantongWorkSheet!$E$1:$E$1000, "&gt;" &amp;A154)</f>
        <v>875</v>
      </c>
      <c r="D154">
        <f>COUNTIFS(DantongWorkSheet!$E$1:$E$1000, "&lt;=" &amp;$A154, DantongWorkSheet!$U$1:$U$1000, 2)</f>
        <v>39</v>
      </c>
      <c r="E154">
        <f>COUNTIFS(DantongWorkSheet!$E$1:$E$1000, "&lt;=" &amp;$A154, DantongWorkSheet!$U$1:$U$1000, 1)</f>
        <v>86</v>
      </c>
      <c r="F154">
        <f>COUNTIFS(DantongWorkSheet!$E$1:$E$1000, "&gt;" &amp;$A154, DantongWorkSheet!$U$1:$U$1000, 2)</f>
        <v>261</v>
      </c>
      <c r="G154">
        <f>COUNTIFS(DantongWorkSheet!$E$1:$E$1000, "&gt;" &amp;$A154, DantongWorkSheet!$U$1:$U$1000, 1)</f>
        <v>614</v>
      </c>
      <c r="H154">
        <f t="shared" si="16"/>
        <v>0.89546864114202229</v>
      </c>
      <c r="I154">
        <f t="shared" si="17"/>
        <v>0.87918526367737115</v>
      </c>
      <c r="J154">
        <f t="shared" si="18"/>
        <v>0.375</v>
      </c>
      <c r="K154">
        <f t="shared" si="19"/>
        <v>0.16856444319959643</v>
      </c>
      <c r="L154">
        <f t="shared" si="20"/>
        <v>0.11193358014275279</v>
      </c>
      <c r="M154">
        <f t="shared" si="21"/>
        <v>0.76928710571769976</v>
      </c>
      <c r="N154">
        <f t="shared" si="22"/>
        <v>0.88122068586045255</v>
      </c>
      <c r="O154">
        <f t="shared" si="23"/>
        <v>7.0213370240157502E-5</v>
      </c>
    </row>
    <row r="155" spans="1:15">
      <c r="A155">
        <v>1312</v>
      </c>
      <c r="B155">
        <f>COUNTIF(DantongWorkSheet!$E$1:$E$1000, "&lt;=" &amp;A155)</f>
        <v>227</v>
      </c>
      <c r="C155">
        <f>COUNTIF(DantongWorkSheet!$E$1:$E$1000, "&gt;" &amp;A155)</f>
        <v>773</v>
      </c>
      <c r="D155">
        <f>COUNTIFS(DantongWorkSheet!$E$1:$E$1000, "&lt;=" &amp;$A155, DantongWorkSheet!$U$1:$U$1000, 2)</f>
        <v>70</v>
      </c>
      <c r="E155">
        <f>COUNTIFS(DantongWorkSheet!$E$1:$E$1000, "&lt;=" &amp;$A155, DantongWorkSheet!$U$1:$U$1000, 1)</f>
        <v>157</v>
      </c>
      <c r="F155">
        <f>COUNTIFS(DantongWorkSheet!$E$1:$E$1000, "&gt;" &amp;$A155, DantongWorkSheet!$U$1:$U$1000, 2)</f>
        <v>230</v>
      </c>
      <c r="G155">
        <f>COUNTIFS(DantongWorkSheet!$E$1:$E$1000, "&gt;" &amp;$A155, DantongWorkSheet!$U$1:$U$1000, 1)</f>
        <v>543</v>
      </c>
      <c r="H155">
        <f t="shared" si="16"/>
        <v>0.89128298613614365</v>
      </c>
      <c r="I155">
        <f t="shared" si="17"/>
        <v>0.87826552721724771</v>
      </c>
      <c r="J155">
        <f t="shared" si="18"/>
        <v>0.48560652600325604</v>
      </c>
      <c r="K155">
        <f t="shared" si="19"/>
        <v>0.28713833320988624</v>
      </c>
      <c r="L155">
        <f t="shared" si="20"/>
        <v>0.20232123785290462</v>
      </c>
      <c r="M155">
        <f t="shared" si="21"/>
        <v>0.67889925253893246</v>
      </c>
      <c r="N155">
        <f t="shared" si="22"/>
        <v>0.88122049039183703</v>
      </c>
      <c r="O155">
        <f t="shared" si="23"/>
        <v>7.0408838855673395E-5</v>
      </c>
    </row>
    <row r="156" spans="1:15">
      <c r="A156">
        <v>1364</v>
      </c>
      <c r="B156">
        <f>COUNTIF(DantongWorkSheet!$E$1:$E$1000, "&lt;=" &amp;A156)</f>
        <v>250</v>
      </c>
      <c r="C156">
        <f>COUNTIF(DantongWorkSheet!$E$1:$E$1000, "&gt;" &amp;A156)</f>
        <v>750</v>
      </c>
      <c r="D156">
        <f>COUNTIFS(DantongWorkSheet!$E$1:$E$1000, "&lt;=" &amp;$A156, DantongWorkSheet!$U$1:$U$1000, 2)</f>
        <v>77</v>
      </c>
      <c r="E156">
        <f>COUNTIFS(DantongWorkSheet!$E$1:$E$1000, "&lt;=" &amp;$A156, DantongWorkSheet!$U$1:$U$1000, 1)</f>
        <v>173</v>
      </c>
      <c r="F156">
        <f>COUNTIFS(DantongWorkSheet!$E$1:$E$1000, "&gt;" &amp;$A156, DantongWorkSheet!$U$1:$U$1000, 2)</f>
        <v>223</v>
      </c>
      <c r="G156">
        <f>COUNTIFS(DantongWorkSheet!$E$1:$E$1000, "&gt;" &amp;$A156, DantongWorkSheet!$U$1:$U$1000, 1)</f>
        <v>527</v>
      </c>
      <c r="H156">
        <f t="shared" si="16"/>
        <v>0.89085129660344398</v>
      </c>
      <c r="I156">
        <f t="shared" si="17"/>
        <v>0.87800671792318985</v>
      </c>
      <c r="J156">
        <f t="shared" si="18"/>
        <v>0.5</v>
      </c>
      <c r="K156">
        <f t="shared" si="19"/>
        <v>0.31127812445913283</v>
      </c>
      <c r="L156">
        <f t="shared" si="20"/>
        <v>0.22271282415086099</v>
      </c>
      <c r="M156">
        <f t="shared" si="21"/>
        <v>0.65850503844239239</v>
      </c>
      <c r="N156">
        <f t="shared" si="22"/>
        <v>0.88121786259325341</v>
      </c>
      <c r="O156">
        <f t="shared" si="23"/>
        <v>7.3036637439294338E-5</v>
      </c>
    </row>
    <row r="157" spans="1:15">
      <c r="A157">
        <v>1365</v>
      </c>
      <c r="B157">
        <f>COUNTIF(DantongWorkSheet!$E$1:$E$1000, "&lt;=" &amp;A157)</f>
        <v>250</v>
      </c>
      <c r="C157">
        <f>COUNTIF(DantongWorkSheet!$E$1:$E$1000, "&gt;" &amp;A157)</f>
        <v>750</v>
      </c>
      <c r="D157">
        <f>COUNTIFS(DantongWorkSheet!$E$1:$E$1000, "&lt;=" &amp;$A157, DantongWorkSheet!$U$1:$U$1000, 2)</f>
        <v>77</v>
      </c>
      <c r="E157">
        <f>COUNTIFS(DantongWorkSheet!$E$1:$E$1000, "&lt;=" &amp;$A157, DantongWorkSheet!$U$1:$U$1000, 1)</f>
        <v>173</v>
      </c>
      <c r="F157">
        <f>COUNTIFS(DantongWorkSheet!$E$1:$E$1000, "&gt;" &amp;$A157, DantongWorkSheet!$U$1:$U$1000, 2)</f>
        <v>223</v>
      </c>
      <c r="G157">
        <f>COUNTIFS(DantongWorkSheet!$E$1:$E$1000, "&gt;" &amp;$A157, DantongWorkSheet!$U$1:$U$1000, 1)</f>
        <v>527</v>
      </c>
      <c r="H157">
        <f t="shared" si="16"/>
        <v>0.89085129660344398</v>
      </c>
      <c r="I157">
        <f t="shared" si="17"/>
        <v>0.87800671792318985</v>
      </c>
      <c r="J157">
        <f t="shared" si="18"/>
        <v>0.5</v>
      </c>
      <c r="K157">
        <f t="shared" si="19"/>
        <v>0.31127812445913283</v>
      </c>
      <c r="L157">
        <f t="shared" si="20"/>
        <v>0.22271282415086099</v>
      </c>
      <c r="M157">
        <f t="shared" si="21"/>
        <v>0.65850503844239239</v>
      </c>
      <c r="N157">
        <f t="shared" si="22"/>
        <v>0.88121786259325341</v>
      </c>
      <c r="O157">
        <f t="shared" si="23"/>
        <v>7.3036637439294338E-5</v>
      </c>
    </row>
    <row r="158" spans="1:15">
      <c r="A158">
        <v>1236</v>
      </c>
      <c r="B158">
        <f>COUNTIF(DantongWorkSheet!$E$1:$E$1000, "&lt;=" &amp;A158)</f>
        <v>184</v>
      </c>
      <c r="C158">
        <f>COUNTIF(DantongWorkSheet!$E$1:$E$1000, "&gt;" &amp;A158)</f>
        <v>816</v>
      </c>
      <c r="D158">
        <f>COUNTIFS(DantongWorkSheet!$E$1:$E$1000, "&lt;=" &amp;$A158, DantongWorkSheet!$U$1:$U$1000, 2)</f>
        <v>57</v>
      </c>
      <c r="E158">
        <f>COUNTIFS(DantongWorkSheet!$E$1:$E$1000, "&lt;=" &amp;$A158, DantongWorkSheet!$U$1:$U$1000, 1)</f>
        <v>127</v>
      </c>
      <c r="F158">
        <f>COUNTIFS(DantongWorkSheet!$E$1:$E$1000, "&gt;" &amp;$A158, DantongWorkSheet!$U$1:$U$1000, 2)</f>
        <v>243</v>
      </c>
      <c r="G158">
        <f>COUNTIFS(DantongWorkSheet!$E$1:$E$1000, "&gt;" &amp;$A158, DantongWorkSheet!$U$1:$U$1000, 1)</f>
        <v>573</v>
      </c>
      <c r="H158">
        <f t="shared" si="16"/>
        <v>0.89292235808171228</v>
      </c>
      <c r="I158">
        <f t="shared" si="17"/>
        <v>0.87857770746915353</v>
      </c>
      <c r="J158">
        <f t="shared" si="18"/>
        <v>0.44936890846333366</v>
      </c>
      <c r="K158">
        <f t="shared" si="19"/>
        <v>0.23938089723552269</v>
      </c>
      <c r="L158">
        <f t="shared" si="20"/>
        <v>0.16429771388703507</v>
      </c>
      <c r="M158">
        <f t="shared" si="21"/>
        <v>0.71691940929482922</v>
      </c>
      <c r="N158">
        <f t="shared" si="22"/>
        <v>0.88121712318186429</v>
      </c>
      <c r="O158">
        <f t="shared" si="23"/>
        <v>7.3776048828411156E-5</v>
      </c>
    </row>
    <row r="159" spans="1:15">
      <c r="A159">
        <v>1236.5</v>
      </c>
      <c r="B159">
        <f>COUNTIF(DantongWorkSheet!$E$1:$E$1000, "&lt;=" &amp;A159)</f>
        <v>184</v>
      </c>
      <c r="C159">
        <f>COUNTIF(DantongWorkSheet!$E$1:$E$1000, "&gt;" &amp;A159)</f>
        <v>816</v>
      </c>
      <c r="D159">
        <f>COUNTIFS(DantongWorkSheet!$E$1:$E$1000, "&lt;=" &amp;$A159, DantongWorkSheet!$U$1:$U$1000, 2)</f>
        <v>57</v>
      </c>
      <c r="E159">
        <f>COUNTIFS(DantongWorkSheet!$E$1:$E$1000, "&lt;=" &amp;$A159, DantongWorkSheet!$U$1:$U$1000, 1)</f>
        <v>127</v>
      </c>
      <c r="F159">
        <f>COUNTIFS(DantongWorkSheet!$E$1:$E$1000, "&gt;" &amp;$A159, DantongWorkSheet!$U$1:$U$1000, 2)</f>
        <v>243</v>
      </c>
      <c r="G159">
        <f>COUNTIFS(DantongWorkSheet!$E$1:$E$1000, "&gt;" &amp;$A159, DantongWorkSheet!$U$1:$U$1000, 1)</f>
        <v>573</v>
      </c>
      <c r="H159">
        <f t="shared" si="16"/>
        <v>0.89292235808171228</v>
      </c>
      <c r="I159">
        <f t="shared" si="17"/>
        <v>0.87857770746915353</v>
      </c>
      <c r="J159">
        <f t="shared" si="18"/>
        <v>0.44936890846333366</v>
      </c>
      <c r="K159">
        <f t="shared" si="19"/>
        <v>0.23938089723552269</v>
      </c>
      <c r="L159">
        <f t="shared" si="20"/>
        <v>0.16429771388703507</v>
      </c>
      <c r="M159">
        <f t="shared" si="21"/>
        <v>0.71691940929482922</v>
      </c>
      <c r="N159">
        <f t="shared" si="22"/>
        <v>0.88121712318186429</v>
      </c>
      <c r="O159">
        <f t="shared" si="23"/>
        <v>7.3776048828411156E-5</v>
      </c>
    </row>
    <row r="160" spans="1:15">
      <c r="A160">
        <v>1189</v>
      </c>
      <c r="B160">
        <f>COUNTIF(DantongWorkSheet!$E$1:$E$1000, "&lt;=" &amp;A160)</f>
        <v>159</v>
      </c>
      <c r="C160">
        <f>COUNTIF(DantongWorkSheet!$E$1:$E$1000, "&gt;" &amp;A160)</f>
        <v>841</v>
      </c>
      <c r="D160">
        <f>COUNTIFS(DantongWorkSheet!$E$1:$E$1000, "&lt;=" &amp;$A160, DantongWorkSheet!$U$1:$U$1000, 2)</f>
        <v>46</v>
      </c>
      <c r="E160">
        <f>COUNTIFS(DantongWorkSheet!$E$1:$E$1000, "&lt;=" &amp;$A160, DantongWorkSheet!$U$1:$U$1000, 1)</f>
        <v>113</v>
      </c>
      <c r="F160">
        <f>COUNTIFS(DantongWorkSheet!$E$1:$E$1000, "&gt;" &amp;$A160, DantongWorkSheet!$U$1:$U$1000, 2)</f>
        <v>254</v>
      </c>
      <c r="G160">
        <f>COUNTIFS(DantongWorkSheet!$E$1:$E$1000, "&gt;" &amp;$A160, DantongWorkSheet!$U$1:$U$1000, 1)</f>
        <v>587</v>
      </c>
      <c r="H160">
        <f t="shared" si="16"/>
        <v>0.86782589407970878</v>
      </c>
      <c r="I160">
        <f t="shared" si="17"/>
        <v>0.88374782938031582</v>
      </c>
      <c r="J160">
        <f t="shared" si="18"/>
        <v>0.42181131137105937</v>
      </c>
      <c r="K160">
        <f t="shared" si="19"/>
        <v>0.21010054959623894</v>
      </c>
      <c r="L160">
        <f t="shared" si="20"/>
        <v>0.13798431715867371</v>
      </c>
      <c r="M160">
        <f t="shared" si="21"/>
        <v>0.74323192450884557</v>
      </c>
      <c r="N160">
        <f t="shared" si="22"/>
        <v>0.88121624166751933</v>
      </c>
      <c r="O160">
        <f t="shared" si="23"/>
        <v>7.4657563173374797E-5</v>
      </c>
    </row>
    <row r="161" spans="1:15">
      <c r="A161">
        <v>1344</v>
      </c>
      <c r="B161">
        <f>COUNTIF(DantongWorkSheet!$E$1:$E$1000, "&lt;=" &amp;A161)</f>
        <v>240</v>
      </c>
      <c r="C161">
        <f>COUNTIF(DantongWorkSheet!$E$1:$E$1000, "&gt;" &amp;A161)</f>
        <v>760</v>
      </c>
      <c r="D161">
        <f>COUNTIFS(DantongWorkSheet!$E$1:$E$1000, "&lt;=" &amp;$A161, DantongWorkSheet!$U$1:$U$1000, 2)</f>
        <v>74</v>
      </c>
      <c r="E161">
        <f>COUNTIFS(DantongWorkSheet!$E$1:$E$1000, "&lt;=" &amp;$A161, DantongWorkSheet!$U$1:$U$1000, 1)</f>
        <v>166</v>
      </c>
      <c r="F161">
        <f>COUNTIFS(DantongWorkSheet!$E$1:$E$1000, "&gt;" &amp;$A161, DantongWorkSheet!$U$1:$U$1000, 2)</f>
        <v>226</v>
      </c>
      <c r="G161">
        <f>COUNTIFS(DantongWorkSheet!$E$1:$E$1000, "&gt;" &amp;$A161, DantongWorkSheet!$U$1:$U$1000, 1)</f>
        <v>534</v>
      </c>
      <c r="H161">
        <f t="shared" si="16"/>
        <v>0.89124020119130276</v>
      </c>
      <c r="I161">
        <f t="shared" si="17"/>
        <v>0.87805024908491336</v>
      </c>
      <c r="J161">
        <f t="shared" si="18"/>
        <v>0.49413448537285648</v>
      </c>
      <c r="K161">
        <f t="shared" si="19"/>
        <v>0.30090579401166578</v>
      </c>
      <c r="L161">
        <f t="shared" si="20"/>
        <v>0.21389764828591265</v>
      </c>
      <c r="M161">
        <f t="shared" si="21"/>
        <v>0.66731818930453413</v>
      </c>
      <c r="N161">
        <f t="shared" si="22"/>
        <v>0.88121583759044675</v>
      </c>
      <c r="O161">
        <f t="shared" si="23"/>
        <v>7.5061640245954742E-5</v>
      </c>
    </row>
    <row r="162" spans="1:15">
      <c r="A162">
        <v>1344.5</v>
      </c>
      <c r="B162">
        <f>COUNTIF(DantongWorkSheet!$E$1:$E$1000, "&lt;=" &amp;A162)</f>
        <v>240</v>
      </c>
      <c r="C162">
        <f>COUNTIF(DantongWorkSheet!$E$1:$E$1000, "&gt;" &amp;A162)</f>
        <v>760</v>
      </c>
      <c r="D162">
        <f>COUNTIFS(DantongWorkSheet!$E$1:$E$1000, "&lt;=" &amp;$A162, DantongWorkSheet!$U$1:$U$1000, 2)</f>
        <v>74</v>
      </c>
      <c r="E162">
        <f>COUNTIFS(DantongWorkSheet!$E$1:$E$1000, "&lt;=" &amp;$A162, DantongWorkSheet!$U$1:$U$1000, 1)</f>
        <v>166</v>
      </c>
      <c r="F162">
        <f>COUNTIFS(DantongWorkSheet!$E$1:$E$1000, "&gt;" &amp;$A162, DantongWorkSheet!$U$1:$U$1000, 2)</f>
        <v>226</v>
      </c>
      <c r="G162">
        <f>COUNTIFS(DantongWorkSheet!$E$1:$E$1000, "&gt;" &amp;$A162, DantongWorkSheet!$U$1:$U$1000, 1)</f>
        <v>534</v>
      </c>
      <c r="H162">
        <f t="shared" si="16"/>
        <v>0.89124020119130276</v>
      </c>
      <c r="I162">
        <f t="shared" si="17"/>
        <v>0.87805024908491336</v>
      </c>
      <c r="J162">
        <f t="shared" si="18"/>
        <v>0.49413448537285648</v>
      </c>
      <c r="K162">
        <f t="shared" si="19"/>
        <v>0.30090579401166578</v>
      </c>
      <c r="L162">
        <f t="shared" si="20"/>
        <v>0.21389764828591265</v>
      </c>
      <c r="M162">
        <f t="shared" si="21"/>
        <v>0.66731818930453413</v>
      </c>
      <c r="N162">
        <f t="shared" si="22"/>
        <v>0.88121583759044675</v>
      </c>
      <c r="O162">
        <f t="shared" si="23"/>
        <v>7.5061640245954742E-5</v>
      </c>
    </row>
    <row r="163" spans="1:15">
      <c r="A163">
        <v>1216</v>
      </c>
      <c r="B163">
        <f>COUNTIF(DantongWorkSheet!$E$1:$E$1000, "&lt;=" &amp;A163)</f>
        <v>174</v>
      </c>
      <c r="C163">
        <f>COUNTIF(DantongWorkSheet!$E$1:$E$1000, "&gt;" &amp;A163)</f>
        <v>826</v>
      </c>
      <c r="D163">
        <f>COUNTIFS(DantongWorkSheet!$E$1:$E$1000, "&lt;=" &amp;$A163, DantongWorkSheet!$U$1:$U$1000, 2)</f>
        <v>54</v>
      </c>
      <c r="E163">
        <f>COUNTIFS(DantongWorkSheet!$E$1:$E$1000, "&lt;=" &amp;$A163, DantongWorkSheet!$U$1:$U$1000, 1)</f>
        <v>120</v>
      </c>
      <c r="F163">
        <f>COUNTIFS(DantongWorkSheet!$E$1:$E$1000, "&gt;" &amp;$A163, DantongWorkSheet!$U$1:$U$1000, 2)</f>
        <v>246</v>
      </c>
      <c r="G163">
        <f>COUNTIFS(DantongWorkSheet!$E$1:$E$1000, "&gt;" &amp;$A163, DantongWorkSheet!$U$1:$U$1000, 1)</f>
        <v>580</v>
      </c>
      <c r="H163">
        <f t="shared" si="16"/>
        <v>0.89357110165419074</v>
      </c>
      <c r="I163">
        <f t="shared" si="17"/>
        <v>0.87861075529097676</v>
      </c>
      <c r="J163">
        <f t="shared" si="18"/>
        <v>0.43897429725352444</v>
      </c>
      <c r="K163">
        <f t="shared" si="19"/>
        <v>0.22779949473842206</v>
      </c>
      <c r="L163">
        <f t="shared" si="20"/>
        <v>0.15548137168782919</v>
      </c>
      <c r="M163">
        <f t="shared" si="21"/>
        <v>0.72573248387034672</v>
      </c>
      <c r="N163">
        <f t="shared" si="22"/>
        <v>0.88121385555817588</v>
      </c>
      <c r="O163">
        <f t="shared" si="23"/>
        <v>7.7043672516818873E-5</v>
      </c>
    </row>
    <row r="164" spans="1:15">
      <c r="A164">
        <v>1216.5</v>
      </c>
      <c r="B164">
        <f>COUNTIF(DantongWorkSheet!$E$1:$E$1000, "&lt;=" &amp;A164)</f>
        <v>174</v>
      </c>
      <c r="C164">
        <f>COUNTIF(DantongWorkSheet!$E$1:$E$1000, "&gt;" &amp;A164)</f>
        <v>826</v>
      </c>
      <c r="D164">
        <f>COUNTIFS(DantongWorkSheet!$E$1:$E$1000, "&lt;=" &amp;$A164, DantongWorkSheet!$U$1:$U$1000, 2)</f>
        <v>54</v>
      </c>
      <c r="E164">
        <f>COUNTIFS(DantongWorkSheet!$E$1:$E$1000, "&lt;=" &amp;$A164, DantongWorkSheet!$U$1:$U$1000, 1)</f>
        <v>120</v>
      </c>
      <c r="F164">
        <f>COUNTIFS(DantongWorkSheet!$E$1:$E$1000, "&gt;" &amp;$A164, DantongWorkSheet!$U$1:$U$1000, 2)</f>
        <v>246</v>
      </c>
      <c r="G164">
        <f>COUNTIFS(DantongWorkSheet!$E$1:$E$1000, "&gt;" &amp;$A164, DantongWorkSheet!$U$1:$U$1000, 1)</f>
        <v>580</v>
      </c>
      <c r="H164">
        <f t="shared" si="16"/>
        <v>0.89357110165419074</v>
      </c>
      <c r="I164">
        <f t="shared" si="17"/>
        <v>0.87861075529097676</v>
      </c>
      <c r="J164">
        <f t="shared" si="18"/>
        <v>0.43897429725352444</v>
      </c>
      <c r="K164">
        <f t="shared" si="19"/>
        <v>0.22779949473842206</v>
      </c>
      <c r="L164">
        <f t="shared" si="20"/>
        <v>0.15548137168782919</v>
      </c>
      <c r="M164">
        <f t="shared" si="21"/>
        <v>0.72573248387034672</v>
      </c>
      <c r="N164">
        <f t="shared" si="22"/>
        <v>0.88121385555817588</v>
      </c>
      <c r="O164">
        <f t="shared" si="23"/>
        <v>7.7043672516818873E-5</v>
      </c>
    </row>
    <row r="165" spans="1:15">
      <c r="A165">
        <v>1472</v>
      </c>
      <c r="B165">
        <f>COUNTIF(DantongWorkSheet!$E$1:$E$1000, "&lt;=" &amp;A165)</f>
        <v>294</v>
      </c>
      <c r="C165">
        <f>COUNTIF(DantongWorkSheet!$E$1:$E$1000, "&gt;" &amp;A165)</f>
        <v>706</v>
      </c>
      <c r="D165">
        <f>COUNTIFS(DantongWorkSheet!$E$1:$E$1000, "&lt;=" &amp;$A165, DantongWorkSheet!$U$1:$U$1000, 2)</f>
        <v>86</v>
      </c>
      <c r="E165">
        <f>COUNTIFS(DantongWorkSheet!$E$1:$E$1000, "&lt;=" &amp;$A165, DantongWorkSheet!$U$1:$U$1000, 1)</f>
        <v>208</v>
      </c>
      <c r="F165">
        <f>COUNTIFS(DantongWorkSheet!$E$1:$E$1000, "&gt;" &amp;$A165, DantongWorkSheet!$U$1:$U$1000, 2)</f>
        <v>214</v>
      </c>
      <c r="G165">
        <f>COUNTIFS(DantongWorkSheet!$E$1:$E$1000, "&gt;" &amp;$A165, DantongWorkSheet!$U$1:$U$1000, 1)</f>
        <v>492</v>
      </c>
      <c r="H165">
        <f t="shared" si="16"/>
        <v>0.87195047314341334</v>
      </c>
      <c r="I165">
        <f t="shared" si="17"/>
        <v>0.88506676460722644</v>
      </c>
      <c r="J165">
        <f t="shared" si="18"/>
        <v>0.5192369103087624</v>
      </c>
      <c r="K165">
        <f t="shared" si="19"/>
        <v>0.35459549744198021</v>
      </c>
      <c r="L165">
        <f t="shared" si="20"/>
        <v>0.25635343910416353</v>
      </c>
      <c r="M165">
        <f t="shared" si="21"/>
        <v>0.62485713581270186</v>
      </c>
      <c r="N165">
        <f t="shared" si="22"/>
        <v>0.88121057491686539</v>
      </c>
      <c r="O165">
        <f t="shared" si="23"/>
        <v>8.0324313827317972E-5</v>
      </c>
    </row>
    <row r="166" spans="1:15">
      <c r="A166">
        <v>1238.5</v>
      </c>
      <c r="B166">
        <f>COUNTIF(DantongWorkSheet!$E$1:$E$1000, "&lt;=" &amp;A166)</f>
        <v>187</v>
      </c>
      <c r="C166">
        <f>COUNTIF(DantongWorkSheet!$E$1:$E$1000, "&gt;" &amp;A166)</f>
        <v>813</v>
      </c>
      <c r="D166">
        <f>COUNTIFS(DantongWorkSheet!$E$1:$E$1000, "&lt;=" &amp;$A166, DantongWorkSheet!$U$1:$U$1000, 2)</f>
        <v>58</v>
      </c>
      <c r="E166">
        <f>COUNTIFS(DantongWorkSheet!$E$1:$E$1000, "&lt;=" &amp;$A166, DantongWorkSheet!$U$1:$U$1000, 1)</f>
        <v>129</v>
      </c>
      <c r="F166">
        <f>COUNTIFS(DantongWorkSheet!$E$1:$E$1000, "&gt;" &amp;$A166, DantongWorkSheet!$U$1:$U$1000, 2)</f>
        <v>242</v>
      </c>
      <c r="G166">
        <f>COUNTIFS(DantongWorkSheet!$E$1:$E$1000, "&gt;" &amp;$A166, DantongWorkSheet!$U$1:$U$1000, 1)</f>
        <v>571</v>
      </c>
      <c r="H166">
        <f t="shared" si="16"/>
        <v>0.89335855792507535</v>
      </c>
      <c r="I166">
        <f t="shared" si="17"/>
        <v>0.87841535079257371</v>
      </c>
      <c r="J166">
        <f t="shared" si="18"/>
        <v>0.45233239723282226</v>
      </c>
      <c r="K166">
        <f t="shared" si="19"/>
        <v>0.24282093972327928</v>
      </c>
      <c r="L166">
        <f t="shared" si="20"/>
        <v>0.16705805033198909</v>
      </c>
      <c r="M166">
        <f t="shared" si="21"/>
        <v>0.71415168019436237</v>
      </c>
      <c r="N166">
        <f t="shared" si="22"/>
        <v>0.88120973052635143</v>
      </c>
      <c r="O166">
        <f t="shared" si="23"/>
        <v>8.1168704341272324E-5</v>
      </c>
    </row>
    <row r="167" spans="1:15">
      <c r="A167">
        <v>948.5</v>
      </c>
      <c r="B167">
        <f>COUNTIF(DantongWorkSheet!$E$1:$E$1000, "&lt;=" &amp;A167)</f>
        <v>105</v>
      </c>
      <c r="C167">
        <f>COUNTIF(DantongWorkSheet!$E$1:$E$1000, "&gt;" &amp;A167)</f>
        <v>895</v>
      </c>
      <c r="D167">
        <f>COUNTIFS(DantongWorkSheet!$E$1:$E$1000, "&lt;=" &amp;$A167, DantongWorkSheet!$U$1:$U$1000, 2)</f>
        <v>33</v>
      </c>
      <c r="E167">
        <f>COUNTIFS(DantongWorkSheet!$E$1:$E$1000, "&lt;=" &amp;$A167, DantongWorkSheet!$U$1:$U$1000, 1)</f>
        <v>72</v>
      </c>
      <c r="F167">
        <f>COUNTIFS(DantongWorkSheet!$E$1:$E$1000, "&gt;" &amp;$A167, DantongWorkSheet!$U$1:$U$1000, 2)</f>
        <v>267</v>
      </c>
      <c r="G167">
        <f>COUNTIFS(DantongWorkSheet!$E$1:$E$1000, "&gt;" &amp;$A167, DantongWorkSheet!$U$1:$U$1000, 1)</f>
        <v>628</v>
      </c>
      <c r="H167">
        <f t="shared" si="16"/>
        <v>0.89805879345016604</v>
      </c>
      <c r="I167">
        <f t="shared" si="17"/>
        <v>0.87923253800131862</v>
      </c>
      <c r="J167">
        <f t="shared" si="18"/>
        <v>0.34141157053457627</v>
      </c>
      <c r="K167">
        <f t="shared" si="19"/>
        <v>0.14323616919686907</v>
      </c>
      <c r="L167">
        <f t="shared" si="20"/>
        <v>9.4296173312267431E-2</v>
      </c>
      <c r="M167">
        <f t="shared" si="21"/>
        <v>0.7869131215111802</v>
      </c>
      <c r="N167">
        <f t="shared" si="22"/>
        <v>0.88120929482344768</v>
      </c>
      <c r="O167">
        <f t="shared" si="23"/>
        <v>8.1604407245028376E-5</v>
      </c>
    </row>
    <row r="168" spans="1:15">
      <c r="A168">
        <v>1349.5</v>
      </c>
      <c r="B168">
        <f>COUNTIF(DantongWorkSheet!$E$1:$E$1000, "&lt;=" &amp;A168)</f>
        <v>243</v>
      </c>
      <c r="C168">
        <f>COUNTIF(DantongWorkSheet!$E$1:$E$1000, "&gt;" &amp;A168)</f>
        <v>757</v>
      </c>
      <c r="D168">
        <f>COUNTIFS(DantongWorkSheet!$E$1:$E$1000, "&lt;=" &amp;$A168, DantongWorkSheet!$U$1:$U$1000, 2)</f>
        <v>75</v>
      </c>
      <c r="E168">
        <f>COUNTIFS(DantongWorkSheet!$E$1:$E$1000, "&lt;=" &amp;$A168, DantongWorkSheet!$U$1:$U$1000, 1)</f>
        <v>168</v>
      </c>
      <c r="F168">
        <f>COUNTIFS(DantongWorkSheet!$E$1:$E$1000, "&gt;" &amp;$A168, DantongWorkSheet!$U$1:$U$1000, 2)</f>
        <v>225</v>
      </c>
      <c r="G168">
        <f>COUNTIFS(DantongWorkSheet!$E$1:$E$1000, "&gt;" &amp;$A168, DantongWorkSheet!$U$1:$U$1000, 1)</f>
        <v>532</v>
      </c>
      <c r="H168">
        <f t="shared" si="16"/>
        <v>0.89159962782790936</v>
      </c>
      <c r="I168">
        <f t="shared" si="17"/>
        <v>0.87787336883584244</v>
      </c>
      <c r="J168">
        <f t="shared" si="18"/>
        <v>0.49595614279668238</v>
      </c>
      <c r="K168">
        <f t="shared" si="19"/>
        <v>0.30403753957000107</v>
      </c>
      <c r="L168">
        <f t="shared" si="20"/>
        <v>0.21665870956218197</v>
      </c>
      <c r="M168">
        <f t="shared" si="21"/>
        <v>0.66455014020873271</v>
      </c>
      <c r="N168">
        <f t="shared" si="22"/>
        <v>0.88120884977091474</v>
      </c>
      <c r="O168">
        <f t="shared" si="23"/>
        <v>8.2049459777966405E-5</v>
      </c>
    </row>
    <row r="169" spans="1:15">
      <c r="A169">
        <v>756.5</v>
      </c>
      <c r="B169">
        <f>COUNTIF(DantongWorkSheet!$E$1:$E$1000, "&lt;=" &amp;A169)</f>
        <v>64</v>
      </c>
      <c r="C169">
        <f>COUNTIF(DantongWorkSheet!$E$1:$E$1000, "&gt;" &amp;A169)</f>
        <v>936</v>
      </c>
      <c r="D169">
        <f>COUNTIFS(DantongWorkSheet!$E$1:$E$1000, "&lt;=" &amp;$A169, DantongWorkSheet!$U$1:$U$1000, 2)</f>
        <v>18</v>
      </c>
      <c r="E169">
        <f>COUNTIFS(DantongWorkSheet!$E$1:$E$1000, "&lt;=" &amp;$A169, DantongWorkSheet!$U$1:$U$1000, 1)</f>
        <v>46</v>
      </c>
      <c r="F169">
        <f>COUNTIFS(DantongWorkSheet!$E$1:$E$1000, "&gt;" &amp;$A169, DantongWorkSheet!$U$1:$U$1000, 2)</f>
        <v>282</v>
      </c>
      <c r="G169">
        <f>COUNTIFS(DantongWorkSheet!$E$1:$E$1000, "&gt;" &amp;$A169, DantongWorkSheet!$U$1:$U$1000, 1)</f>
        <v>654</v>
      </c>
      <c r="H169">
        <f t="shared" si="16"/>
        <v>0.85714843742837177</v>
      </c>
      <c r="I169">
        <f t="shared" si="17"/>
        <v>0.88285242764728733</v>
      </c>
      <c r="J169">
        <f t="shared" si="18"/>
        <v>0.25381019421837359</v>
      </c>
      <c r="K169">
        <f t="shared" si="19"/>
        <v>8.9312712913646758E-2</v>
      </c>
      <c r="L169">
        <f t="shared" si="20"/>
        <v>5.4857499995415795E-2</v>
      </c>
      <c r="M169">
        <f t="shared" si="21"/>
        <v>0.82634987227786094</v>
      </c>
      <c r="N169">
        <f t="shared" si="22"/>
        <v>0.88120737227327672</v>
      </c>
      <c r="O169">
        <f t="shared" si="23"/>
        <v>8.3526957415980263E-5</v>
      </c>
    </row>
    <row r="170" spans="1:15">
      <c r="A170">
        <v>1169</v>
      </c>
      <c r="B170">
        <f>COUNTIF(DantongWorkSheet!$E$1:$E$1000, "&lt;=" &amp;A170)</f>
        <v>156</v>
      </c>
      <c r="C170">
        <f>COUNTIF(DantongWorkSheet!$E$1:$E$1000, "&gt;" &amp;A170)</f>
        <v>844</v>
      </c>
      <c r="D170">
        <f>COUNTIFS(DantongWorkSheet!$E$1:$E$1000, "&lt;=" &amp;$A170, DantongWorkSheet!$U$1:$U$1000, 2)</f>
        <v>45</v>
      </c>
      <c r="E170">
        <f>COUNTIFS(DantongWorkSheet!$E$1:$E$1000, "&lt;=" &amp;$A170, DantongWorkSheet!$U$1:$U$1000, 1)</f>
        <v>111</v>
      </c>
      <c r="F170">
        <f>COUNTIFS(DantongWorkSheet!$E$1:$E$1000, "&gt;" &amp;$A170, DantongWorkSheet!$U$1:$U$1000, 2)</f>
        <v>255</v>
      </c>
      <c r="G170">
        <f>COUNTIFS(DantongWorkSheet!$E$1:$E$1000, "&gt;" &amp;$A170, DantongWorkSheet!$U$1:$U$1000, 1)</f>
        <v>589</v>
      </c>
      <c r="H170">
        <f t="shared" si="16"/>
        <v>0.8667256130949591</v>
      </c>
      <c r="I170">
        <f t="shared" si="17"/>
        <v>0.88388229458970868</v>
      </c>
      <c r="J170">
        <f t="shared" si="18"/>
        <v>0.41813960226477487</v>
      </c>
      <c r="K170">
        <f t="shared" si="19"/>
        <v>0.20651422098593727</v>
      </c>
      <c r="L170">
        <f t="shared" si="20"/>
        <v>0.13520919564281361</v>
      </c>
      <c r="M170">
        <f t="shared" si="21"/>
        <v>0.74599665663371406</v>
      </c>
      <c r="N170">
        <f t="shared" si="22"/>
        <v>0.8812058522765277</v>
      </c>
      <c r="O170">
        <f t="shared" si="23"/>
        <v>8.5046954165002298E-5</v>
      </c>
    </row>
    <row r="171" spans="1:15">
      <c r="A171">
        <v>1172</v>
      </c>
      <c r="B171">
        <f>COUNTIF(DantongWorkSheet!$E$1:$E$1000, "&lt;=" &amp;A171)</f>
        <v>156</v>
      </c>
      <c r="C171">
        <f>COUNTIF(DantongWorkSheet!$E$1:$E$1000, "&gt;" &amp;A171)</f>
        <v>844</v>
      </c>
      <c r="D171">
        <f>COUNTIFS(DantongWorkSheet!$E$1:$E$1000, "&lt;=" &amp;$A171, DantongWorkSheet!$U$1:$U$1000, 2)</f>
        <v>45</v>
      </c>
      <c r="E171">
        <f>COUNTIFS(DantongWorkSheet!$E$1:$E$1000, "&lt;=" &amp;$A171, DantongWorkSheet!$U$1:$U$1000, 1)</f>
        <v>111</v>
      </c>
      <c r="F171">
        <f>COUNTIFS(DantongWorkSheet!$E$1:$E$1000, "&gt;" &amp;$A171, DantongWorkSheet!$U$1:$U$1000, 2)</f>
        <v>255</v>
      </c>
      <c r="G171">
        <f>COUNTIFS(DantongWorkSheet!$E$1:$E$1000, "&gt;" &amp;$A171, DantongWorkSheet!$U$1:$U$1000, 1)</f>
        <v>589</v>
      </c>
      <c r="H171">
        <f t="shared" si="16"/>
        <v>0.8667256130949591</v>
      </c>
      <c r="I171">
        <f t="shared" si="17"/>
        <v>0.88388229458970868</v>
      </c>
      <c r="J171">
        <f t="shared" si="18"/>
        <v>0.41813960226477487</v>
      </c>
      <c r="K171">
        <f t="shared" si="19"/>
        <v>0.20651422098593727</v>
      </c>
      <c r="L171">
        <f t="shared" si="20"/>
        <v>0.13520919564281361</v>
      </c>
      <c r="M171">
        <f t="shared" si="21"/>
        <v>0.74599665663371406</v>
      </c>
      <c r="N171">
        <f t="shared" si="22"/>
        <v>0.8812058522765277</v>
      </c>
      <c r="O171">
        <f t="shared" si="23"/>
        <v>8.5046954165002298E-5</v>
      </c>
    </row>
    <row r="172" spans="1:15">
      <c r="A172">
        <v>1300.5</v>
      </c>
      <c r="B172">
        <f>COUNTIF(DantongWorkSheet!$E$1:$E$1000, "&lt;=" &amp;A172)</f>
        <v>223</v>
      </c>
      <c r="C172">
        <f>COUNTIF(DantongWorkSheet!$E$1:$E$1000, "&gt;" &amp;A172)</f>
        <v>777</v>
      </c>
      <c r="D172">
        <f>COUNTIFS(DantongWorkSheet!$E$1:$E$1000, "&lt;=" &amp;$A172, DantongWorkSheet!$U$1:$U$1000, 2)</f>
        <v>69</v>
      </c>
      <c r="E172">
        <f>COUNTIFS(DantongWorkSheet!$E$1:$E$1000, "&lt;=" &amp;$A172, DantongWorkSheet!$U$1:$U$1000, 1)</f>
        <v>154</v>
      </c>
      <c r="F172">
        <f>COUNTIFS(DantongWorkSheet!$E$1:$E$1000, "&gt;" &amp;$A172, DantongWorkSheet!$U$1:$U$1000, 2)</f>
        <v>231</v>
      </c>
      <c r="G172">
        <f>COUNTIFS(DantongWorkSheet!$E$1:$E$1000, "&gt;" &amp;$A172, DantongWorkSheet!$U$1:$U$1000, 1)</f>
        <v>546</v>
      </c>
      <c r="H172">
        <f t="shared" si="16"/>
        <v>0.8924993851906704</v>
      </c>
      <c r="I172">
        <f t="shared" si="17"/>
        <v>0.87796200139439118</v>
      </c>
      <c r="J172">
        <f t="shared" si="18"/>
        <v>0.48276921779741744</v>
      </c>
      <c r="K172">
        <f t="shared" si="19"/>
        <v>0.28283848658965088</v>
      </c>
      <c r="L172">
        <f t="shared" si="20"/>
        <v>0.19902736289751952</v>
      </c>
      <c r="M172">
        <f t="shared" si="21"/>
        <v>0.68217647508344192</v>
      </c>
      <c r="N172">
        <f t="shared" si="22"/>
        <v>0.88120383798096147</v>
      </c>
      <c r="O172">
        <f t="shared" si="23"/>
        <v>8.706124973123508E-5</v>
      </c>
    </row>
    <row r="173" spans="1:15">
      <c r="A173">
        <v>1240</v>
      </c>
      <c r="B173">
        <f>COUNTIF(DantongWorkSheet!$E$1:$E$1000, "&lt;=" &amp;A173)</f>
        <v>190</v>
      </c>
      <c r="C173">
        <f>COUNTIF(DantongWorkSheet!$E$1:$E$1000, "&gt;" &amp;A173)</f>
        <v>810</v>
      </c>
      <c r="D173">
        <f>COUNTIFS(DantongWorkSheet!$E$1:$E$1000, "&lt;=" &amp;$A173, DantongWorkSheet!$U$1:$U$1000, 2)</f>
        <v>59</v>
      </c>
      <c r="E173">
        <f>COUNTIFS(DantongWorkSheet!$E$1:$E$1000, "&lt;=" &amp;$A173, DantongWorkSheet!$U$1:$U$1000, 1)</f>
        <v>131</v>
      </c>
      <c r="F173">
        <f>COUNTIFS(DantongWorkSheet!$E$1:$E$1000, "&gt;" &amp;$A173, DantongWorkSheet!$U$1:$U$1000, 2)</f>
        <v>241</v>
      </c>
      <c r="G173">
        <f>COUNTIFS(DantongWorkSheet!$E$1:$E$1000, "&gt;" &amp;$A173, DantongWorkSheet!$U$1:$U$1000, 1)</f>
        <v>569</v>
      </c>
      <c r="H173">
        <f t="shared" si="16"/>
        <v>0.89378006562697621</v>
      </c>
      <c r="I173">
        <f t="shared" si="17"/>
        <v>0.87825167147091809</v>
      </c>
      <c r="J173">
        <f t="shared" si="18"/>
        <v>0.45522644850291644</v>
      </c>
      <c r="K173">
        <f t="shared" si="19"/>
        <v>0.24624501138098093</v>
      </c>
      <c r="L173">
        <f t="shared" si="20"/>
        <v>0.16981821246912548</v>
      </c>
      <c r="M173">
        <f t="shared" si="21"/>
        <v>0.71138385389144365</v>
      </c>
      <c r="N173">
        <f t="shared" si="22"/>
        <v>0.88120206636056908</v>
      </c>
      <c r="O173">
        <f t="shared" si="23"/>
        <v>8.8832870123622953E-5</v>
      </c>
    </row>
    <row r="174" spans="1:15">
      <c r="A174">
        <v>1242</v>
      </c>
      <c r="B174">
        <f>COUNTIF(DantongWorkSheet!$E$1:$E$1000, "&lt;=" &amp;A174)</f>
        <v>190</v>
      </c>
      <c r="C174">
        <f>COUNTIF(DantongWorkSheet!$E$1:$E$1000, "&gt;" &amp;A174)</f>
        <v>810</v>
      </c>
      <c r="D174">
        <f>COUNTIFS(DantongWorkSheet!$E$1:$E$1000, "&lt;=" &amp;$A174, DantongWorkSheet!$U$1:$U$1000, 2)</f>
        <v>59</v>
      </c>
      <c r="E174">
        <f>COUNTIFS(DantongWorkSheet!$E$1:$E$1000, "&lt;=" &amp;$A174, DantongWorkSheet!$U$1:$U$1000, 1)</f>
        <v>131</v>
      </c>
      <c r="F174">
        <f>COUNTIFS(DantongWorkSheet!$E$1:$E$1000, "&gt;" &amp;$A174, DantongWorkSheet!$U$1:$U$1000, 2)</f>
        <v>241</v>
      </c>
      <c r="G174">
        <f>COUNTIFS(DantongWorkSheet!$E$1:$E$1000, "&gt;" &amp;$A174, DantongWorkSheet!$U$1:$U$1000, 1)</f>
        <v>569</v>
      </c>
      <c r="H174">
        <f t="shared" si="16"/>
        <v>0.89378006562697621</v>
      </c>
      <c r="I174">
        <f t="shared" si="17"/>
        <v>0.87825167147091809</v>
      </c>
      <c r="J174">
        <f t="shared" si="18"/>
        <v>0.45522644850291644</v>
      </c>
      <c r="K174">
        <f t="shared" si="19"/>
        <v>0.24624501138098093</v>
      </c>
      <c r="L174">
        <f t="shared" si="20"/>
        <v>0.16981821246912548</v>
      </c>
      <c r="M174">
        <f t="shared" si="21"/>
        <v>0.71138385389144365</v>
      </c>
      <c r="N174">
        <f t="shared" si="22"/>
        <v>0.88120206636056908</v>
      </c>
      <c r="O174">
        <f t="shared" si="23"/>
        <v>8.8832870123622953E-5</v>
      </c>
    </row>
    <row r="175" spans="1:15">
      <c r="A175">
        <v>786.5</v>
      </c>
      <c r="B175">
        <f>COUNTIF(DantongWorkSheet!$E$1:$E$1000, "&lt;=" &amp;A175)</f>
        <v>71</v>
      </c>
      <c r="C175">
        <f>COUNTIF(DantongWorkSheet!$E$1:$E$1000, "&gt;" &amp;A175)</f>
        <v>929</v>
      </c>
      <c r="D175">
        <f>COUNTIFS(DantongWorkSheet!$E$1:$E$1000, "&lt;=" &amp;$A175, DantongWorkSheet!$U$1:$U$1000, 2)</f>
        <v>20</v>
      </c>
      <c r="E175">
        <f>COUNTIFS(DantongWorkSheet!$E$1:$E$1000, "&lt;=" &amp;$A175, DantongWorkSheet!$U$1:$U$1000, 1)</f>
        <v>51</v>
      </c>
      <c r="F175">
        <f>COUNTIFS(DantongWorkSheet!$E$1:$E$1000, "&gt;" &amp;$A175, DantongWorkSheet!$U$1:$U$1000, 2)</f>
        <v>280</v>
      </c>
      <c r="G175">
        <f>COUNTIFS(DantongWorkSheet!$E$1:$E$1000, "&gt;" &amp;$A175, DantongWorkSheet!$U$1:$U$1000, 1)</f>
        <v>649</v>
      </c>
      <c r="H175">
        <f t="shared" si="16"/>
        <v>0.85774353727519581</v>
      </c>
      <c r="I175">
        <f t="shared" si="17"/>
        <v>0.88299473872276968</v>
      </c>
      <c r="J175">
        <f t="shared" si="18"/>
        <v>0.27093863872617574</v>
      </c>
      <c r="K175">
        <f t="shared" si="19"/>
        <v>9.8705783901594263E-2</v>
      </c>
      <c r="L175">
        <f t="shared" si="20"/>
        <v>6.0899791146538894E-2</v>
      </c>
      <c r="M175">
        <f t="shared" si="21"/>
        <v>0.82030211227345307</v>
      </c>
      <c r="N175">
        <f t="shared" si="22"/>
        <v>0.88120190341999194</v>
      </c>
      <c r="O175">
        <f t="shared" si="23"/>
        <v>8.8995810700764899E-5</v>
      </c>
    </row>
    <row r="176" spans="1:15">
      <c r="A176">
        <v>922</v>
      </c>
      <c r="B176">
        <f>COUNTIF(DantongWorkSheet!$E$1:$E$1000, "&lt;=" &amp;A176)</f>
        <v>95</v>
      </c>
      <c r="C176">
        <f>COUNTIF(DantongWorkSheet!$E$1:$E$1000, "&gt;" &amp;A176)</f>
        <v>905</v>
      </c>
      <c r="D176">
        <f>COUNTIFS(DantongWorkSheet!$E$1:$E$1000, "&lt;=" &amp;$A176, DantongWorkSheet!$U$1:$U$1000, 2)</f>
        <v>30</v>
      </c>
      <c r="E176">
        <f>COUNTIFS(DantongWorkSheet!$E$1:$E$1000, "&lt;=" &amp;$A176, DantongWorkSheet!$U$1:$U$1000, 1)</f>
        <v>65</v>
      </c>
      <c r="F176">
        <f>COUNTIFS(DantongWorkSheet!$E$1:$E$1000, "&gt;" &amp;$A176, DantongWorkSheet!$U$1:$U$1000, 2)</f>
        <v>270</v>
      </c>
      <c r="G176">
        <f>COUNTIFS(DantongWorkSheet!$E$1:$E$1000, "&gt;" &amp;$A176, DantongWorkSheet!$U$1:$U$1000, 1)</f>
        <v>635</v>
      </c>
      <c r="H176">
        <f t="shared" si="16"/>
        <v>0.89974375869826262</v>
      </c>
      <c r="I176">
        <f t="shared" si="17"/>
        <v>0.87925538798435254</v>
      </c>
      <c r="J176">
        <f t="shared" si="18"/>
        <v>0.32261322425145822</v>
      </c>
      <c r="K176">
        <f t="shared" si="19"/>
        <v>0.13032932393582497</v>
      </c>
      <c r="L176">
        <f t="shared" si="20"/>
        <v>8.5475657076334949E-2</v>
      </c>
      <c r="M176">
        <f t="shared" si="21"/>
        <v>0.79572612612583904</v>
      </c>
      <c r="N176">
        <f t="shared" si="22"/>
        <v>0.88120178320217402</v>
      </c>
      <c r="O176">
        <f t="shared" si="23"/>
        <v>8.9116028518687607E-5</v>
      </c>
    </row>
    <row r="177" spans="1:15">
      <c r="A177">
        <v>1337.5</v>
      </c>
      <c r="B177">
        <f>COUNTIF(DantongWorkSheet!$E$1:$E$1000, "&lt;=" &amp;A177)</f>
        <v>236</v>
      </c>
      <c r="C177">
        <f>COUNTIF(DantongWorkSheet!$E$1:$E$1000, "&gt;" &amp;A177)</f>
        <v>764</v>
      </c>
      <c r="D177">
        <f>COUNTIFS(DantongWorkSheet!$E$1:$E$1000, "&lt;=" &amp;$A177, DantongWorkSheet!$U$1:$U$1000, 2)</f>
        <v>73</v>
      </c>
      <c r="E177">
        <f>COUNTIFS(DantongWorkSheet!$E$1:$E$1000, "&lt;=" &amp;$A177, DantongWorkSheet!$U$1:$U$1000, 1)</f>
        <v>163</v>
      </c>
      <c r="F177">
        <f>COUNTIFS(DantongWorkSheet!$E$1:$E$1000, "&gt;" &amp;$A177, DantongWorkSheet!$U$1:$U$1000, 2)</f>
        <v>227</v>
      </c>
      <c r="G177">
        <f>COUNTIFS(DantongWorkSheet!$E$1:$E$1000, "&gt;" &amp;$A177, DantongWorkSheet!$U$1:$U$1000, 1)</f>
        <v>537</v>
      </c>
      <c r="H177">
        <f t="shared" si="16"/>
        <v>0.89238931233681207</v>
      </c>
      <c r="I177">
        <f t="shared" si="17"/>
        <v>0.87774238576715669</v>
      </c>
      <c r="J177">
        <f t="shared" si="18"/>
        <v>0.49162133153085802</v>
      </c>
      <c r="K177">
        <f t="shared" si="19"/>
        <v>0.29670356886252247</v>
      </c>
      <c r="L177">
        <f t="shared" si="20"/>
        <v>0.21060387771148764</v>
      </c>
      <c r="M177">
        <f t="shared" si="21"/>
        <v>0.67059518272610774</v>
      </c>
      <c r="N177">
        <f t="shared" si="22"/>
        <v>0.88119906043759544</v>
      </c>
      <c r="O177">
        <f t="shared" si="23"/>
        <v>9.1838793097265281E-5</v>
      </c>
    </row>
    <row r="178" spans="1:15">
      <c r="A178">
        <v>1040</v>
      </c>
      <c r="B178">
        <f>COUNTIF(DantongWorkSheet!$E$1:$E$1000, "&lt;=" &amp;A178)</f>
        <v>121</v>
      </c>
      <c r="C178">
        <f>COUNTIF(DantongWorkSheet!$E$1:$E$1000, "&gt;" &amp;A178)</f>
        <v>879</v>
      </c>
      <c r="D178">
        <f>COUNTIFS(DantongWorkSheet!$E$1:$E$1000, "&lt;=" &amp;$A178, DantongWorkSheet!$U$1:$U$1000, 2)</f>
        <v>38</v>
      </c>
      <c r="E178">
        <f>COUNTIFS(DantongWorkSheet!$E$1:$E$1000, "&lt;=" &amp;$A178, DantongWorkSheet!$U$1:$U$1000, 1)</f>
        <v>83</v>
      </c>
      <c r="F178">
        <f>COUNTIFS(DantongWorkSheet!$E$1:$E$1000, "&gt;" &amp;$A178, DantongWorkSheet!$U$1:$U$1000, 2)</f>
        <v>262</v>
      </c>
      <c r="G178">
        <f>COUNTIFS(DantongWorkSheet!$E$1:$E$1000, "&gt;" &amp;$A178, DantongWorkSheet!$U$1:$U$1000, 1)</f>
        <v>617</v>
      </c>
      <c r="H178">
        <f t="shared" si="16"/>
        <v>0.89779283799648701</v>
      </c>
      <c r="I178">
        <f t="shared" si="17"/>
        <v>0.87891390868378771</v>
      </c>
      <c r="J178">
        <f t="shared" si="18"/>
        <v>0.36867744673388658</v>
      </c>
      <c r="K178">
        <f t="shared" si="19"/>
        <v>0.16355107304692237</v>
      </c>
      <c r="L178">
        <f t="shared" si="20"/>
        <v>0.10863293339757493</v>
      </c>
      <c r="M178">
        <f t="shared" si="21"/>
        <v>0.77256532573304937</v>
      </c>
      <c r="N178">
        <f t="shared" si="22"/>
        <v>0.88119825913062433</v>
      </c>
      <c r="O178">
        <f t="shared" si="23"/>
        <v>9.2640100068375197E-5</v>
      </c>
    </row>
    <row r="179" spans="1:15">
      <c r="A179">
        <v>1310</v>
      </c>
      <c r="B179">
        <f>COUNTIF(DantongWorkSheet!$E$1:$E$1000, "&lt;=" &amp;A179)</f>
        <v>226</v>
      </c>
      <c r="C179">
        <f>COUNTIF(DantongWorkSheet!$E$1:$E$1000, "&gt;" &amp;A179)</f>
        <v>774</v>
      </c>
      <c r="D179">
        <f>COUNTIFS(DantongWorkSheet!$E$1:$E$1000, "&lt;=" &amp;$A179, DantongWorkSheet!$U$1:$U$1000, 2)</f>
        <v>70</v>
      </c>
      <c r="E179">
        <f>COUNTIFS(DantongWorkSheet!$E$1:$E$1000, "&lt;=" &amp;$A179, DantongWorkSheet!$U$1:$U$1000, 1)</f>
        <v>156</v>
      </c>
      <c r="F179">
        <f>COUNTIFS(DantongWorkSheet!$E$1:$E$1000, "&gt;" &amp;$A179, DantongWorkSheet!$U$1:$U$1000, 2)</f>
        <v>230</v>
      </c>
      <c r="G179">
        <f>COUNTIFS(DantongWorkSheet!$E$1:$E$1000, "&gt;" &amp;$A179, DantongWorkSheet!$U$1:$U$1000, 1)</f>
        <v>544</v>
      </c>
      <c r="H179">
        <f t="shared" si="16"/>
        <v>0.89286676184590275</v>
      </c>
      <c r="I179">
        <f t="shared" si="17"/>
        <v>0.8777885967679363</v>
      </c>
      <c r="J179">
        <f t="shared" si="18"/>
        <v>0.48490680282779924</v>
      </c>
      <c r="K179">
        <f t="shared" si="19"/>
        <v>0.28606616507268179</v>
      </c>
      <c r="L179">
        <f t="shared" si="20"/>
        <v>0.20178788817717402</v>
      </c>
      <c r="M179">
        <f t="shared" si="21"/>
        <v>0.67940837389838271</v>
      </c>
      <c r="N179">
        <f t="shared" si="22"/>
        <v>0.88119626207555668</v>
      </c>
      <c r="O179">
        <f t="shared" si="23"/>
        <v>9.4637155136023665E-5</v>
      </c>
    </row>
    <row r="180" spans="1:15">
      <c r="A180">
        <v>883</v>
      </c>
      <c r="B180">
        <f>COUNTIF(DantongWorkSheet!$E$1:$E$1000, "&lt;=" &amp;A180)</f>
        <v>85</v>
      </c>
      <c r="C180">
        <f>COUNTIF(DantongWorkSheet!$E$1:$E$1000, "&gt;" &amp;A180)</f>
        <v>915</v>
      </c>
      <c r="D180">
        <f>COUNTIFS(DantongWorkSheet!$E$1:$E$1000, "&lt;=" &amp;$A180, DantongWorkSheet!$U$1:$U$1000, 2)</f>
        <v>24</v>
      </c>
      <c r="E180">
        <f>COUNTIFS(DantongWorkSheet!$E$1:$E$1000, "&lt;=" &amp;$A180, DantongWorkSheet!$U$1:$U$1000, 1)</f>
        <v>61</v>
      </c>
      <c r="F180">
        <f>COUNTIFS(DantongWorkSheet!$E$1:$E$1000, "&gt;" &amp;$A180, DantongWorkSheet!$U$1:$U$1000, 2)</f>
        <v>276</v>
      </c>
      <c r="G180">
        <f>COUNTIFS(DantongWorkSheet!$E$1:$E$1000, "&gt;" &amp;$A180, DantongWorkSheet!$U$1:$U$1000, 1)</f>
        <v>639</v>
      </c>
      <c r="H180">
        <f t="shared" si="16"/>
        <v>0.85863708191836285</v>
      </c>
      <c r="I180">
        <f t="shared" si="17"/>
        <v>0.88328559944910534</v>
      </c>
      <c r="J180">
        <f t="shared" si="18"/>
        <v>0.30229343462457275</v>
      </c>
      <c r="K180">
        <f t="shared" si="19"/>
        <v>0.11726306161397421</v>
      </c>
      <c r="L180">
        <f t="shared" si="20"/>
        <v>7.298415196306085E-2</v>
      </c>
      <c r="M180">
        <f t="shared" si="21"/>
        <v>0.80820632349593147</v>
      </c>
      <c r="N180">
        <f t="shared" si="22"/>
        <v>0.88119047545899232</v>
      </c>
      <c r="O180">
        <f t="shared" si="23"/>
        <v>1.0042377170038641E-4</v>
      </c>
    </row>
    <row r="181" spans="1:15">
      <c r="A181">
        <v>1048.5</v>
      </c>
      <c r="B181">
        <f>COUNTIF(DantongWorkSheet!$E$1:$E$1000, "&lt;=" &amp;A181)</f>
        <v>124</v>
      </c>
      <c r="C181">
        <f>COUNTIF(DantongWorkSheet!$E$1:$E$1000, "&gt;" &amp;A181)</f>
        <v>876</v>
      </c>
      <c r="D181">
        <f>COUNTIFS(DantongWorkSheet!$E$1:$E$1000, "&lt;=" &amp;$A181, DantongWorkSheet!$U$1:$U$1000, 2)</f>
        <v>39</v>
      </c>
      <c r="E181">
        <f>COUNTIFS(DantongWorkSheet!$E$1:$E$1000, "&lt;=" &amp;$A181, DantongWorkSheet!$U$1:$U$1000, 1)</f>
        <v>85</v>
      </c>
      <c r="F181">
        <f>COUNTIFS(DantongWorkSheet!$E$1:$E$1000, "&gt;" &amp;$A181, DantongWorkSheet!$U$1:$U$1000, 2)</f>
        <v>261</v>
      </c>
      <c r="G181">
        <f>COUNTIFS(DantongWorkSheet!$E$1:$E$1000, "&gt;" &amp;$A181, DantongWorkSheet!$U$1:$U$1000, 1)</f>
        <v>615</v>
      </c>
      <c r="H181">
        <f t="shared" si="16"/>
        <v>0.89831795468258235</v>
      </c>
      <c r="I181">
        <f t="shared" si="17"/>
        <v>0.87876461183393584</v>
      </c>
      <c r="J181">
        <f t="shared" si="18"/>
        <v>0.37343690881012631</v>
      </c>
      <c r="K181">
        <f t="shared" si="19"/>
        <v>0.16731356915336038</v>
      </c>
      <c r="L181">
        <f t="shared" si="20"/>
        <v>0.11139142638064022</v>
      </c>
      <c r="M181">
        <f t="shared" si="21"/>
        <v>0.76979779996652775</v>
      </c>
      <c r="N181">
        <f t="shared" si="22"/>
        <v>0.88118922634716801</v>
      </c>
      <c r="O181">
        <f t="shared" si="23"/>
        <v>1.0167288352469495E-4</v>
      </c>
    </row>
    <row r="182" spans="1:15">
      <c r="A182">
        <v>747.5</v>
      </c>
      <c r="B182">
        <f>COUNTIF(DantongWorkSheet!$E$1:$E$1000, "&lt;=" &amp;A182)</f>
        <v>61</v>
      </c>
      <c r="C182">
        <f>COUNTIF(DantongWorkSheet!$E$1:$E$1000, "&gt;" &amp;A182)</f>
        <v>939</v>
      </c>
      <c r="D182">
        <f>COUNTIFS(DantongWorkSheet!$E$1:$E$1000, "&lt;=" &amp;$A182, DantongWorkSheet!$U$1:$U$1000, 2)</f>
        <v>17</v>
      </c>
      <c r="E182">
        <f>COUNTIFS(DantongWorkSheet!$E$1:$E$1000, "&lt;=" &amp;$A182, DantongWorkSheet!$U$1:$U$1000, 1)</f>
        <v>44</v>
      </c>
      <c r="F182">
        <f>COUNTIFS(DantongWorkSheet!$E$1:$E$1000, "&gt;" &amp;$A182, DantongWorkSheet!$U$1:$U$1000, 2)</f>
        <v>283</v>
      </c>
      <c r="G182">
        <f>COUNTIFS(DantongWorkSheet!$E$1:$E$1000, "&gt;" &amp;$A182, DantongWorkSheet!$U$1:$U$1000, 1)</f>
        <v>656</v>
      </c>
      <c r="H182">
        <f t="shared" si="16"/>
        <v>0.85365767327933129</v>
      </c>
      <c r="I182">
        <f t="shared" si="17"/>
        <v>0.88297666421300169</v>
      </c>
      <c r="J182">
        <f t="shared" si="18"/>
        <v>0.24613786377305127</v>
      </c>
      <c r="K182">
        <f t="shared" si="19"/>
        <v>8.5263957850805538E-2</v>
      </c>
      <c r="L182">
        <f t="shared" si="20"/>
        <v>5.2073118070039205E-2</v>
      </c>
      <c r="M182">
        <f t="shared" si="21"/>
        <v>0.8291150876960085</v>
      </c>
      <c r="N182">
        <f t="shared" si="22"/>
        <v>0.88118820576604773</v>
      </c>
      <c r="O182">
        <f t="shared" si="23"/>
        <v>1.026934646449762E-4</v>
      </c>
    </row>
    <row r="183" spans="1:15">
      <c r="A183">
        <v>1473.5</v>
      </c>
      <c r="B183">
        <f>COUNTIF(DantongWorkSheet!$E$1:$E$1000, "&lt;=" &amp;A183)</f>
        <v>295</v>
      </c>
      <c r="C183">
        <f>COUNTIF(DantongWorkSheet!$E$1:$E$1000, "&gt;" &amp;A183)</f>
        <v>705</v>
      </c>
      <c r="D183">
        <f>COUNTIFS(DantongWorkSheet!$E$1:$E$1000, "&lt;=" &amp;$A183, DantongWorkSheet!$U$1:$U$1000, 2)</f>
        <v>86</v>
      </c>
      <c r="E183">
        <f>COUNTIFS(DantongWorkSheet!$E$1:$E$1000, "&lt;=" &amp;$A183, DantongWorkSheet!$U$1:$U$1000, 1)</f>
        <v>209</v>
      </c>
      <c r="F183">
        <f>COUNTIFS(DantongWorkSheet!$E$1:$E$1000, "&gt;" &amp;$A183, DantongWorkSheet!$U$1:$U$1000, 2)</f>
        <v>214</v>
      </c>
      <c r="G183">
        <f>COUNTIFS(DantongWorkSheet!$E$1:$E$1000, "&gt;" &amp;$A183, DantongWorkSheet!$U$1:$U$1000, 1)</f>
        <v>491</v>
      </c>
      <c r="H183">
        <f t="shared" si="16"/>
        <v>0.87068359337027168</v>
      </c>
      <c r="I183">
        <f t="shared" si="17"/>
        <v>0.88558252626720591</v>
      </c>
      <c r="J183">
        <f t="shared" si="18"/>
        <v>0.51955787642180062</v>
      </c>
      <c r="K183">
        <f t="shared" si="19"/>
        <v>0.35553491035003149</v>
      </c>
      <c r="L183">
        <f t="shared" si="20"/>
        <v>0.25685166004423016</v>
      </c>
      <c r="M183">
        <f t="shared" si="21"/>
        <v>0.62433568101838011</v>
      </c>
      <c r="N183">
        <f t="shared" si="22"/>
        <v>0.88118734106261032</v>
      </c>
      <c r="O183">
        <f t="shared" si="23"/>
        <v>1.0355816808238494E-4</v>
      </c>
    </row>
    <row r="184" spans="1:15">
      <c r="A184">
        <v>1346.5</v>
      </c>
      <c r="B184">
        <f>COUNTIF(DantongWorkSheet!$E$1:$E$1000, "&lt;=" &amp;A184)</f>
        <v>242</v>
      </c>
      <c r="C184">
        <f>COUNTIF(DantongWorkSheet!$E$1:$E$1000, "&gt;" &amp;A184)</f>
        <v>758</v>
      </c>
      <c r="D184">
        <f>COUNTIFS(DantongWorkSheet!$E$1:$E$1000, "&lt;=" &amp;$A184, DantongWorkSheet!$U$1:$U$1000, 2)</f>
        <v>75</v>
      </c>
      <c r="E184">
        <f>COUNTIFS(DantongWorkSheet!$E$1:$E$1000, "&lt;=" &amp;$A184, DantongWorkSheet!$U$1:$U$1000, 1)</f>
        <v>167</v>
      </c>
      <c r="F184">
        <f>COUNTIFS(DantongWorkSheet!$E$1:$E$1000, "&gt;" &amp;$A184, DantongWorkSheet!$U$1:$U$1000, 2)</f>
        <v>225</v>
      </c>
      <c r="G184">
        <f>COUNTIFS(DantongWorkSheet!$E$1:$E$1000, "&gt;" &amp;$A184, DantongWorkSheet!$U$1:$U$1000, 1)</f>
        <v>533</v>
      </c>
      <c r="H184">
        <f t="shared" si="16"/>
        <v>0.89307803632270288</v>
      </c>
      <c r="I184">
        <f t="shared" si="17"/>
        <v>0.87738602200423943</v>
      </c>
      <c r="J184">
        <f t="shared" si="18"/>
        <v>0.49535489346777323</v>
      </c>
      <c r="K184">
        <f t="shared" si="19"/>
        <v>0.3029955268401745</v>
      </c>
      <c r="L184">
        <f t="shared" si="20"/>
        <v>0.21612488479009409</v>
      </c>
      <c r="M184">
        <f t="shared" si="21"/>
        <v>0.66505860467921352</v>
      </c>
      <c r="N184">
        <f t="shared" si="22"/>
        <v>0.88118348946930758</v>
      </c>
      <c r="O184">
        <f t="shared" si="23"/>
        <v>1.0740976138512437E-4</v>
      </c>
    </row>
    <row r="185" spans="1:15">
      <c r="A185">
        <v>1237</v>
      </c>
      <c r="B185">
        <f>COUNTIF(DantongWorkSheet!$E$1:$E$1000, "&lt;=" &amp;A185)</f>
        <v>186</v>
      </c>
      <c r="C185">
        <f>COUNTIF(DantongWorkSheet!$E$1:$E$1000, "&gt;" &amp;A185)</f>
        <v>814</v>
      </c>
      <c r="D185">
        <f>COUNTIFS(DantongWorkSheet!$E$1:$E$1000, "&lt;=" &amp;$A185, DantongWorkSheet!$U$1:$U$1000, 2)</f>
        <v>58</v>
      </c>
      <c r="E185">
        <f>COUNTIFS(DantongWorkSheet!$E$1:$E$1000, "&lt;=" &amp;$A185, DantongWorkSheet!$U$1:$U$1000, 1)</f>
        <v>128</v>
      </c>
      <c r="F185">
        <f>COUNTIFS(DantongWorkSheet!$E$1:$E$1000, "&gt;" &amp;$A185, DantongWorkSheet!$U$1:$U$1000, 2)</f>
        <v>242</v>
      </c>
      <c r="G185">
        <f>COUNTIFS(DantongWorkSheet!$E$1:$E$1000, "&gt;" &amp;$A185, DantongWorkSheet!$U$1:$U$1000, 1)</f>
        <v>572</v>
      </c>
      <c r="H185">
        <f t="shared" si="16"/>
        <v>0.89527226424029394</v>
      </c>
      <c r="I185">
        <f t="shared" si="17"/>
        <v>0.87796200139439118</v>
      </c>
      <c r="J185">
        <f t="shared" si="18"/>
        <v>0.45135233808105435</v>
      </c>
      <c r="K185">
        <f t="shared" si="19"/>
        <v>0.24167603052221384</v>
      </c>
      <c r="L185">
        <f t="shared" si="20"/>
        <v>0.16652064114869466</v>
      </c>
      <c r="M185">
        <f t="shared" si="21"/>
        <v>0.71466106913503435</v>
      </c>
      <c r="N185">
        <f t="shared" si="22"/>
        <v>0.88118171028372905</v>
      </c>
      <c r="O185">
        <f t="shared" si="23"/>
        <v>1.0918894696365644E-4</v>
      </c>
    </row>
    <row r="186" spans="1:15">
      <c r="A186">
        <v>1237.5</v>
      </c>
      <c r="B186">
        <f>COUNTIF(DantongWorkSheet!$E$1:$E$1000, "&lt;=" &amp;A186)</f>
        <v>186</v>
      </c>
      <c r="C186">
        <f>COUNTIF(DantongWorkSheet!$E$1:$E$1000, "&gt;" &amp;A186)</f>
        <v>814</v>
      </c>
      <c r="D186">
        <f>COUNTIFS(DantongWorkSheet!$E$1:$E$1000, "&lt;=" &amp;$A186, DantongWorkSheet!$U$1:$U$1000, 2)</f>
        <v>58</v>
      </c>
      <c r="E186">
        <f>COUNTIFS(DantongWorkSheet!$E$1:$E$1000, "&lt;=" &amp;$A186, DantongWorkSheet!$U$1:$U$1000, 1)</f>
        <v>128</v>
      </c>
      <c r="F186">
        <f>COUNTIFS(DantongWorkSheet!$E$1:$E$1000, "&gt;" &amp;$A186, DantongWorkSheet!$U$1:$U$1000, 2)</f>
        <v>242</v>
      </c>
      <c r="G186">
        <f>COUNTIFS(DantongWorkSheet!$E$1:$E$1000, "&gt;" &amp;$A186, DantongWorkSheet!$U$1:$U$1000, 1)</f>
        <v>572</v>
      </c>
      <c r="H186">
        <f t="shared" si="16"/>
        <v>0.89527226424029394</v>
      </c>
      <c r="I186">
        <f t="shared" si="17"/>
        <v>0.87796200139439118</v>
      </c>
      <c r="J186">
        <f t="shared" si="18"/>
        <v>0.45135233808105435</v>
      </c>
      <c r="K186">
        <f t="shared" si="19"/>
        <v>0.24167603052221384</v>
      </c>
      <c r="L186">
        <f t="shared" si="20"/>
        <v>0.16652064114869466</v>
      </c>
      <c r="M186">
        <f t="shared" si="21"/>
        <v>0.71466106913503435</v>
      </c>
      <c r="N186">
        <f t="shared" si="22"/>
        <v>0.88118171028372905</v>
      </c>
      <c r="O186">
        <f t="shared" si="23"/>
        <v>1.0918894696365644E-4</v>
      </c>
    </row>
    <row r="187" spans="1:15">
      <c r="A187">
        <v>1280</v>
      </c>
      <c r="B187">
        <f>COUNTIF(DantongWorkSheet!$E$1:$E$1000, "&lt;=" &amp;A187)</f>
        <v>209</v>
      </c>
      <c r="C187">
        <f>COUNTIF(DantongWorkSheet!$E$1:$E$1000, "&gt;" &amp;A187)</f>
        <v>791</v>
      </c>
      <c r="D187">
        <f>COUNTIFS(DantongWorkSheet!$E$1:$E$1000, "&lt;=" &amp;$A187, DantongWorkSheet!$U$1:$U$1000, 2)</f>
        <v>65</v>
      </c>
      <c r="E187">
        <f>COUNTIFS(DantongWorkSheet!$E$1:$E$1000, "&lt;=" &amp;$A187, DantongWorkSheet!$U$1:$U$1000, 1)</f>
        <v>144</v>
      </c>
      <c r="F187">
        <f>COUNTIFS(DantongWorkSheet!$E$1:$E$1000, "&gt;" &amp;$A187, DantongWorkSheet!$U$1:$U$1000, 2)</f>
        <v>235</v>
      </c>
      <c r="G187">
        <f>COUNTIFS(DantongWorkSheet!$E$1:$E$1000, "&gt;" &amp;$A187, DantongWorkSheet!$U$1:$U$1000, 1)</f>
        <v>556</v>
      </c>
      <c r="H187">
        <f t="shared" si="16"/>
        <v>0.89432990693953096</v>
      </c>
      <c r="I187">
        <f t="shared" si="17"/>
        <v>0.87770743835769061</v>
      </c>
      <c r="J187">
        <f t="shared" si="18"/>
        <v>0.4720108568894717</v>
      </c>
      <c r="K187">
        <f t="shared" si="19"/>
        <v>0.26755606654973246</v>
      </c>
      <c r="L187">
        <f t="shared" si="20"/>
        <v>0.18691495055036197</v>
      </c>
      <c r="M187">
        <f t="shared" si="21"/>
        <v>0.69426658374093331</v>
      </c>
      <c r="N187">
        <f t="shared" si="22"/>
        <v>0.88118153429129531</v>
      </c>
      <c r="O187">
        <f t="shared" si="23"/>
        <v>1.0936493939739389E-4</v>
      </c>
    </row>
    <row r="188" spans="1:15">
      <c r="A188">
        <v>1488.5</v>
      </c>
      <c r="B188">
        <f>COUNTIF(DantongWorkSheet!$E$1:$E$1000, "&lt;=" &amp;A188)</f>
        <v>302</v>
      </c>
      <c r="C188">
        <f>COUNTIF(DantongWorkSheet!$E$1:$E$1000, "&gt;" &amp;A188)</f>
        <v>698</v>
      </c>
      <c r="D188">
        <f>COUNTIFS(DantongWorkSheet!$E$1:$E$1000, "&lt;=" &amp;$A188, DantongWorkSheet!$U$1:$U$1000, 2)</f>
        <v>88</v>
      </c>
      <c r="E188">
        <f>COUNTIFS(DantongWorkSheet!$E$1:$E$1000, "&lt;=" &amp;$A188, DantongWorkSheet!$U$1:$U$1000, 1)</f>
        <v>214</v>
      </c>
      <c r="F188">
        <f>COUNTIFS(DantongWorkSheet!$E$1:$E$1000, "&gt;" &amp;$A188, DantongWorkSheet!$U$1:$U$1000, 2)</f>
        <v>212</v>
      </c>
      <c r="G188">
        <f>COUNTIFS(DantongWorkSheet!$E$1:$E$1000, "&gt;" &amp;$A188, DantongWorkSheet!$U$1:$U$1000, 1)</f>
        <v>486</v>
      </c>
      <c r="H188">
        <f t="shared" si="16"/>
        <v>0.87051097266968958</v>
      </c>
      <c r="I188">
        <f t="shared" si="17"/>
        <v>0.88579667446207677</v>
      </c>
      <c r="J188">
        <f t="shared" si="18"/>
        <v>0.5216686226917765</v>
      </c>
      <c r="K188">
        <f t="shared" si="19"/>
        <v>0.36205333879979951</v>
      </c>
      <c r="L188">
        <f t="shared" si="20"/>
        <v>0.26289431374624622</v>
      </c>
      <c r="M188">
        <f t="shared" si="21"/>
        <v>0.61828607877452957</v>
      </c>
      <c r="N188">
        <f t="shared" si="22"/>
        <v>0.88118039252077573</v>
      </c>
      <c r="O188">
        <f t="shared" si="23"/>
        <v>1.1050670991696876E-4</v>
      </c>
    </row>
    <row r="189" spans="1:15">
      <c r="A189">
        <v>1222</v>
      </c>
      <c r="B189">
        <f>COUNTIF(DantongWorkSheet!$E$1:$E$1000, "&lt;=" &amp;A189)</f>
        <v>176</v>
      </c>
      <c r="C189">
        <f>COUNTIF(DantongWorkSheet!$E$1:$E$1000, "&gt;" &amp;A189)</f>
        <v>824</v>
      </c>
      <c r="D189">
        <f>COUNTIFS(DantongWorkSheet!$E$1:$E$1000, "&lt;=" &amp;$A189, DantongWorkSheet!$U$1:$U$1000, 2)</f>
        <v>55</v>
      </c>
      <c r="E189">
        <f>COUNTIFS(DantongWorkSheet!$E$1:$E$1000, "&lt;=" &amp;$A189, DantongWorkSheet!$U$1:$U$1000, 1)</f>
        <v>121</v>
      </c>
      <c r="F189">
        <f>COUNTIFS(DantongWorkSheet!$E$1:$E$1000, "&gt;" &amp;$A189, DantongWorkSheet!$U$1:$U$1000, 2)</f>
        <v>245</v>
      </c>
      <c r="G189">
        <f>COUNTIFS(DantongWorkSheet!$E$1:$E$1000, "&gt;" &amp;$A189, DantongWorkSheet!$U$1:$U$1000, 1)</f>
        <v>579</v>
      </c>
      <c r="H189">
        <f t="shared" si="16"/>
        <v>0.8960382325345575</v>
      </c>
      <c r="I189">
        <f t="shared" si="17"/>
        <v>0.87800270248492018</v>
      </c>
      <c r="J189">
        <f t="shared" si="18"/>
        <v>0.44111806922036295</v>
      </c>
      <c r="K189">
        <f t="shared" si="19"/>
        <v>0.23012981616258782</v>
      </c>
      <c r="L189">
        <f t="shared" si="20"/>
        <v>0.15770272892608211</v>
      </c>
      <c r="M189">
        <f t="shared" si="21"/>
        <v>0.72347422684757423</v>
      </c>
      <c r="N189">
        <f t="shared" si="22"/>
        <v>0.8811769557736564</v>
      </c>
      <c r="O189">
        <f t="shared" si="23"/>
        <v>1.1394345703630293E-4</v>
      </c>
    </row>
    <row r="190" spans="1:15">
      <c r="A190">
        <v>1299.5</v>
      </c>
      <c r="B190">
        <f>COUNTIF(DantongWorkSheet!$E$1:$E$1000, "&lt;=" &amp;A190)</f>
        <v>222</v>
      </c>
      <c r="C190">
        <f>COUNTIF(DantongWorkSheet!$E$1:$E$1000, "&gt;" &amp;A190)</f>
        <v>778</v>
      </c>
      <c r="D190">
        <f>COUNTIFS(DantongWorkSheet!$E$1:$E$1000, "&lt;=" &amp;$A190, DantongWorkSheet!$U$1:$U$1000, 2)</f>
        <v>69</v>
      </c>
      <c r="E190">
        <f>COUNTIFS(DantongWorkSheet!$E$1:$E$1000, "&lt;=" &amp;$A190, DantongWorkSheet!$U$1:$U$1000, 1)</f>
        <v>153</v>
      </c>
      <c r="F190">
        <f>COUNTIFS(DantongWorkSheet!$E$1:$E$1000, "&gt;" &amp;$A190, DantongWorkSheet!$U$1:$U$1000, 2)</f>
        <v>231</v>
      </c>
      <c r="G190">
        <f>COUNTIFS(DantongWorkSheet!$E$1:$E$1000, "&gt;" &amp;$A190, DantongWorkSheet!$U$1:$U$1000, 1)</f>
        <v>547</v>
      </c>
      <c r="H190">
        <f t="shared" si="16"/>
        <v>0.89410718414438806</v>
      </c>
      <c r="I190">
        <f t="shared" si="17"/>
        <v>0.87748727039154195</v>
      </c>
      <c r="J190">
        <f t="shared" si="18"/>
        <v>0.48204378886525973</v>
      </c>
      <c r="K190">
        <f t="shared" si="19"/>
        <v>0.28175887706784641</v>
      </c>
      <c r="L190">
        <f t="shared" si="20"/>
        <v>0.19849179488005414</v>
      </c>
      <c r="M190">
        <f t="shared" si="21"/>
        <v>0.68268509636461971</v>
      </c>
      <c r="N190">
        <f t="shared" si="22"/>
        <v>0.8811768912446738</v>
      </c>
      <c r="O190">
        <f t="shared" si="23"/>
        <v>1.1400798601890472E-4</v>
      </c>
    </row>
    <row r="191" spans="1:15">
      <c r="A191">
        <v>1180</v>
      </c>
      <c r="B191">
        <f>COUNTIF(DantongWorkSheet!$E$1:$E$1000, "&lt;=" &amp;A191)</f>
        <v>157</v>
      </c>
      <c r="C191">
        <f>COUNTIF(DantongWorkSheet!$E$1:$E$1000, "&gt;" &amp;A191)</f>
        <v>843</v>
      </c>
      <c r="D191">
        <f>COUNTIFS(DantongWorkSheet!$E$1:$E$1000, "&lt;=" &amp;$A191, DantongWorkSheet!$U$1:$U$1000, 2)</f>
        <v>45</v>
      </c>
      <c r="E191">
        <f>COUNTIFS(DantongWorkSheet!$E$1:$E$1000, "&lt;=" &amp;$A191, DantongWorkSheet!$U$1:$U$1000, 1)</f>
        <v>112</v>
      </c>
      <c r="F191">
        <f>COUNTIFS(DantongWorkSheet!$E$1:$E$1000, "&gt;" &amp;$A191, DantongWorkSheet!$U$1:$U$1000, 2)</f>
        <v>255</v>
      </c>
      <c r="G191">
        <f>COUNTIFS(DantongWorkSheet!$E$1:$E$1000, "&gt;" &amp;$A191, DantongWorkSheet!$U$1:$U$1000, 1)</f>
        <v>588</v>
      </c>
      <c r="H191">
        <f t="shared" si="16"/>
        <v>0.86432049025922564</v>
      </c>
      <c r="I191">
        <f t="shared" si="17"/>
        <v>0.88431472229108476</v>
      </c>
      <c r="J191">
        <f t="shared" si="18"/>
        <v>0.41937267511596221</v>
      </c>
      <c r="K191">
        <f t="shared" si="19"/>
        <v>0.20771137591596406</v>
      </c>
      <c r="L191">
        <f t="shared" si="20"/>
        <v>0.13569831697069842</v>
      </c>
      <c r="M191">
        <f t="shared" si="21"/>
        <v>0.74547731089138447</v>
      </c>
      <c r="N191">
        <f t="shared" si="22"/>
        <v>0.88117562786208292</v>
      </c>
      <c r="O191">
        <f t="shared" si="23"/>
        <v>1.1527136860978171E-4</v>
      </c>
    </row>
    <row r="192" spans="1:15">
      <c r="A192">
        <v>1356.5</v>
      </c>
      <c r="B192">
        <f>COUNTIF(DantongWorkSheet!$E$1:$E$1000, "&lt;=" &amp;A192)</f>
        <v>245</v>
      </c>
      <c r="C192">
        <f>COUNTIF(DantongWorkSheet!$E$1:$E$1000, "&gt;" &amp;A192)</f>
        <v>755</v>
      </c>
      <c r="D192">
        <f>COUNTIFS(DantongWorkSheet!$E$1:$E$1000, "&lt;=" &amp;$A192, DantongWorkSheet!$U$1:$U$1000, 2)</f>
        <v>76</v>
      </c>
      <c r="E192">
        <f>COUNTIFS(DantongWorkSheet!$E$1:$E$1000, "&lt;=" &amp;$A192, DantongWorkSheet!$U$1:$U$1000, 1)</f>
        <v>169</v>
      </c>
      <c r="F192">
        <f>COUNTIFS(DantongWorkSheet!$E$1:$E$1000, "&gt;" &amp;$A192, DantongWorkSheet!$U$1:$U$1000, 2)</f>
        <v>224</v>
      </c>
      <c r="G192">
        <f>COUNTIFS(DantongWorkSheet!$E$1:$E$1000, "&gt;" &amp;$A192, DantongWorkSheet!$U$1:$U$1000, 1)</f>
        <v>531</v>
      </c>
      <c r="H192">
        <f t="shared" si="16"/>
        <v>0.8934088951111353</v>
      </c>
      <c r="I192">
        <f t="shared" si="17"/>
        <v>0.87720549975163487</v>
      </c>
      <c r="J192">
        <f t="shared" si="18"/>
        <v>0.49714085468658153</v>
      </c>
      <c r="K192">
        <f t="shared" si="19"/>
        <v>0.30611584508948259</v>
      </c>
      <c r="L192">
        <f t="shared" si="20"/>
        <v>0.21888517930222814</v>
      </c>
      <c r="M192">
        <f t="shared" si="21"/>
        <v>0.66229015231248434</v>
      </c>
      <c r="N192">
        <f t="shared" si="22"/>
        <v>0.88117533161471251</v>
      </c>
      <c r="O192">
        <f t="shared" si="23"/>
        <v>1.1556761598019438E-4</v>
      </c>
    </row>
    <row r="193" spans="1:15">
      <c r="A193">
        <v>1015.5</v>
      </c>
      <c r="B193">
        <f>COUNTIF(DantongWorkSheet!$E$1:$E$1000, "&lt;=" &amp;A193)</f>
        <v>117</v>
      </c>
      <c r="C193">
        <f>COUNTIF(DantongWorkSheet!$E$1:$E$1000, "&gt;" &amp;A193)</f>
        <v>883</v>
      </c>
      <c r="D193">
        <f>COUNTIFS(DantongWorkSheet!$E$1:$E$1000, "&lt;=" &amp;$A193, DantongWorkSheet!$U$1:$U$1000, 2)</f>
        <v>37</v>
      </c>
      <c r="E193">
        <f>COUNTIFS(DantongWorkSheet!$E$1:$E$1000, "&lt;=" &amp;$A193, DantongWorkSheet!$U$1:$U$1000, 1)</f>
        <v>80</v>
      </c>
      <c r="F193">
        <f>COUNTIFS(DantongWorkSheet!$E$1:$E$1000, "&gt;" &amp;$A193, DantongWorkSheet!$U$1:$U$1000, 2)</f>
        <v>263</v>
      </c>
      <c r="G193">
        <f>COUNTIFS(DantongWorkSheet!$E$1:$E$1000, "&gt;" &amp;$A193, DantongWorkSheet!$U$1:$U$1000, 1)</f>
        <v>620</v>
      </c>
      <c r="H193">
        <f t="shared" si="16"/>
        <v>0.90024487241024109</v>
      </c>
      <c r="I193">
        <f t="shared" si="17"/>
        <v>0.8786446837595614</v>
      </c>
      <c r="J193">
        <f t="shared" si="18"/>
        <v>0.36216408911420589</v>
      </c>
      <c r="K193">
        <f t="shared" si="19"/>
        <v>0.15851144214302737</v>
      </c>
      <c r="L193">
        <f t="shared" si="20"/>
        <v>0.10532865007199821</v>
      </c>
      <c r="M193">
        <f t="shared" si="21"/>
        <v>0.77584325575969271</v>
      </c>
      <c r="N193">
        <f t="shared" si="22"/>
        <v>0.88117190583169092</v>
      </c>
      <c r="O193">
        <f t="shared" si="23"/>
        <v>1.1899339900178774E-4</v>
      </c>
    </row>
    <row r="194" spans="1:15">
      <c r="A194">
        <v>1226.5</v>
      </c>
      <c r="B194">
        <f>COUNTIF(DantongWorkSheet!$E$1:$E$1000, "&lt;=" &amp;A194)</f>
        <v>179</v>
      </c>
      <c r="C194">
        <f>COUNTIF(DantongWorkSheet!$E$1:$E$1000, "&gt;" &amp;A194)</f>
        <v>821</v>
      </c>
      <c r="D194">
        <f>COUNTIFS(DantongWorkSheet!$E$1:$E$1000, "&lt;=" &amp;$A194, DantongWorkSheet!$U$1:$U$1000, 2)</f>
        <v>56</v>
      </c>
      <c r="E194">
        <f>COUNTIFS(DantongWorkSheet!$E$1:$E$1000, "&lt;=" &amp;$A194, DantongWorkSheet!$U$1:$U$1000, 1)</f>
        <v>123</v>
      </c>
      <c r="F194">
        <f>COUNTIFS(DantongWorkSheet!$E$1:$E$1000, "&gt;" &amp;$A194, DantongWorkSheet!$U$1:$U$1000, 2)</f>
        <v>244</v>
      </c>
      <c r="G194">
        <f>COUNTIFS(DantongWorkSheet!$E$1:$E$1000, "&gt;" &amp;$A194, DantongWorkSheet!$U$1:$U$1000, 1)</f>
        <v>577</v>
      </c>
      <c r="H194">
        <f t="shared" si="16"/>
        <v>0.89643499630362888</v>
      </c>
      <c r="I194">
        <f t="shared" si="17"/>
        <v>0.87783940708378816</v>
      </c>
      <c r="J194">
        <f t="shared" si="18"/>
        <v>0.44427236282421168</v>
      </c>
      <c r="K194">
        <f t="shared" si="19"/>
        <v>0.23361216163799578</v>
      </c>
      <c r="L194">
        <f t="shared" si="20"/>
        <v>0.16046186433834955</v>
      </c>
      <c r="M194">
        <f t="shared" si="21"/>
        <v>0.72070615321579001</v>
      </c>
      <c r="N194">
        <f t="shared" si="22"/>
        <v>0.88116801755413954</v>
      </c>
      <c r="O194">
        <f t="shared" si="23"/>
        <v>1.2288167655316595E-4</v>
      </c>
    </row>
    <row r="195" spans="1:15">
      <c r="A195">
        <v>1362.5</v>
      </c>
      <c r="B195">
        <f>COUNTIF(DantongWorkSheet!$E$1:$E$1000, "&lt;=" &amp;A195)</f>
        <v>248</v>
      </c>
      <c r="C195">
        <f>COUNTIF(DantongWorkSheet!$E$1:$E$1000, "&gt;" &amp;A195)</f>
        <v>752</v>
      </c>
      <c r="D195">
        <f>COUNTIFS(DantongWorkSheet!$E$1:$E$1000, "&lt;=" &amp;$A195, DantongWorkSheet!$U$1:$U$1000, 2)</f>
        <v>77</v>
      </c>
      <c r="E195">
        <f>COUNTIFS(DantongWorkSheet!$E$1:$E$1000, "&lt;=" &amp;$A195, DantongWorkSheet!$U$1:$U$1000, 1)</f>
        <v>171</v>
      </c>
      <c r="F195">
        <f>COUNTIFS(DantongWorkSheet!$E$1:$E$1000, "&gt;" &amp;$A195, DantongWorkSheet!$U$1:$U$1000, 2)</f>
        <v>223</v>
      </c>
      <c r="G195">
        <f>COUNTIFS(DantongWorkSheet!$E$1:$E$1000, "&gt;" &amp;$A195, DantongWorkSheet!$U$1:$U$1000, 1)</f>
        <v>529</v>
      </c>
      <c r="H195">
        <f t="shared" si="16"/>
        <v>0.89373121490705287</v>
      </c>
      <c r="I195">
        <f t="shared" si="17"/>
        <v>0.87702338998807949</v>
      </c>
      <c r="J195">
        <f t="shared" si="18"/>
        <v>0.49887381762025246</v>
      </c>
      <c r="K195">
        <f t="shared" si="19"/>
        <v>0.30921896560430617</v>
      </c>
      <c r="L195">
        <f t="shared" si="20"/>
        <v>0.2216453412969491</v>
      </c>
      <c r="M195">
        <f t="shared" si="21"/>
        <v>0.65952158927103577</v>
      </c>
      <c r="N195">
        <f t="shared" si="22"/>
        <v>0.8811669305679849</v>
      </c>
      <c r="O195">
        <f t="shared" si="23"/>
        <v>1.2396866270780738E-4</v>
      </c>
    </row>
    <row r="196" spans="1:15">
      <c r="A196">
        <v>1245.5</v>
      </c>
      <c r="B196">
        <f>COUNTIF(DantongWorkSheet!$E$1:$E$1000, "&lt;=" &amp;A196)</f>
        <v>192</v>
      </c>
      <c r="C196">
        <f>COUNTIF(DantongWorkSheet!$E$1:$E$1000, "&gt;" &amp;A196)</f>
        <v>808</v>
      </c>
      <c r="D196">
        <f>COUNTIFS(DantongWorkSheet!$E$1:$E$1000, "&lt;=" &amp;$A196, DantongWorkSheet!$U$1:$U$1000, 2)</f>
        <v>60</v>
      </c>
      <c r="E196">
        <f>COUNTIFS(DantongWorkSheet!$E$1:$E$1000, "&lt;=" &amp;$A196, DantongWorkSheet!$U$1:$U$1000, 1)</f>
        <v>132</v>
      </c>
      <c r="F196">
        <f>COUNTIFS(DantongWorkSheet!$E$1:$E$1000, "&gt;" &amp;$A196, DantongWorkSheet!$U$1:$U$1000, 2)</f>
        <v>240</v>
      </c>
      <c r="G196">
        <f>COUNTIFS(DantongWorkSheet!$E$1:$E$1000, "&gt;" &amp;$A196, DantongWorkSheet!$U$1:$U$1000, 1)</f>
        <v>568</v>
      </c>
      <c r="H196">
        <f t="shared" si="16"/>
        <v>0.8960382325345575</v>
      </c>
      <c r="I196">
        <f t="shared" si="17"/>
        <v>0.87762966737468617</v>
      </c>
      <c r="J196">
        <f t="shared" si="18"/>
        <v>0.45711778251665874</v>
      </c>
      <c r="K196">
        <f t="shared" si="19"/>
        <v>0.24851882394351615</v>
      </c>
      <c r="L196">
        <f t="shared" si="20"/>
        <v>0.17203934064663504</v>
      </c>
      <c r="M196">
        <f t="shared" si="21"/>
        <v>0.70912477123874651</v>
      </c>
      <c r="N196">
        <f t="shared" si="22"/>
        <v>0.88116411188538157</v>
      </c>
      <c r="O196">
        <f t="shared" si="23"/>
        <v>1.2678734531113012E-4</v>
      </c>
    </row>
    <row r="197" spans="1:15">
      <c r="A197">
        <v>1037.5</v>
      </c>
      <c r="B197">
        <f>COUNTIF(DantongWorkSheet!$E$1:$E$1000, "&lt;=" &amp;A197)</f>
        <v>120</v>
      </c>
      <c r="C197">
        <f>COUNTIF(DantongWorkSheet!$E$1:$E$1000, "&gt;" &amp;A197)</f>
        <v>880</v>
      </c>
      <c r="D197">
        <f>COUNTIFS(DantongWorkSheet!$E$1:$E$1000, "&lt;=" &amp;$A197, DantongWorkSheet!$U$1:$U$1000, 2)</f>
        <v>38</v>
      </c>
      <c r="E197">
        <f>COUNTIFS(DantongWorkSheet!$E$1:$E$1000, "&lt;=" &amp;$A197, DantongWorkSheet!$U$1:$U$1000, 1)</f>
        <v>82</v>
      </c>
      <c r="F197">
        <f>COUNTIFS(DantongWorkSheet!$E$1:$E$1000, "&gt;" &amp;$A197, DantongWorkSheet!$U$1:$U$1000, 2)</f>
        <v>262</v>
      </c>
      <c r="G197">
        <f>COUNTIFS(DantongWorkSheet!$E$1:$E$1000, "&gt;" &amp;$A197, DantongWorkSheet!$U$1:$U$1000, 1)</f>
        <v>618</v>
      </c>
      <c r="H197">
        <f t="shared" si="16"/>
        <v>0.90071967986235935</v>
      </c>
      <c r="I197">
        <f t="shared" si="17"/>
        <v>0.87849496619771039</v>
      </c>
      <c r="J197">
        <f t="shared" si="18"/>
        <v>0.36706724268642821</v>
      </c>
      <c r="K197">
        <f t="shared" si="19"/>
        <v>0.16229362260093616</v>
      </c>
      <c r="L197">
        <f t="shared" si="20"/>
        <v>0.10808636158348311</v>
      </c>
      <c r="M197">
        <f t="shared" si="21"/>
        <v>0.7730755702539851</v>
      </c>
      <c r="N197">
        <f t="shared" si="22"/>
        <v>0.88116193183746816</v>
      </c>
      <c r="O197">
        <f t="shared" si="23"/>
        <v>1.2896739322454387E-4</v>
      </c>
    </row>
    <row r="198" spans="1:15">
      <c r="A198">
        <v>1274.5</v>
      </c>
      <c r="B198">
        <f>COUNTIF(DantongWorkSheet!$E$1:$E$1000, "&lt;=" &amp;A198)</f>
        <v>205</v>
      </c>
      <c r="C198">
        <f>COUNTIF(DantongWorkSheet!$E$1:$E$1000, "&gt;" &amp;A198)</f>
        <v>795</v>
      </c>
      <c r="D198">
        <f>COUNTIFS(DantongWorkSheet!$E$1:$E$1000, "&lt;=" &amp;$A198, DantongWorkSheet!$U$1:$U$1000, 2)</f>
        <v>64</v>
      </c>
      <c r="E198">
        <f>COUNTIFS(DantongWorkSheet!$E$1:$E$1000, "&lt;=" &amp;$A198, DantongWorkSheet!$U$1:$U$1000, 1)</f>
        <v>141</v>
      </c>
      <c r="F198">
        <f>COUNTIFS(DantongWorkSheet!$E$1:$E$1000, "&gt;" &amp;$A198, DantongWorkSheet!$U$1:$U$1000, 2)</f>
        <v>236</v>
      </c>
      <c r="G198">
        <f>COUNTIFS(DantongWorkSheet!$E$1:$E$1000, "&gt;" &amp;$A198, DantongWorkSheet!$U$1:$U$1000, 1)</f>
        <v>559</v>
      </c>
      <c r="H198">
        <f t="shared" si="16"/>
        <v>0.895691120538471</v>
      </c>
      <c r="I198">
        <f t="shared" si="17"/>
        <v>0.8774128615317961</v>
      </c>
      <c r="J198">
        <f t="shared" si="18"/>
        <v>0.46869235795711145</v>
      </c>
      <c r="K198">
        <f t="shared" si="19"/>
        <v>0.26312372141984358</v>
      </c>
      <c r="L198">
        <f t="shared" si="20"/>
        <v>0.18361667971038653</v>
      </c>
      <c r="M198">
        <f t="shared" si="21"/>
        <v>0.69754322491777798</v>
      </c>
      <c r="N198">
        <f t="shared" si="22"/>
        <v>0.88115990462816451</v>
      </c>
      <c r="O198">
        <f t="shared" si="23"/>
        <v>1.309946025281894E-4</v>
      </c>
    </row>
    <row r="199" spans="1:15">
      <c r="A199">
        <v>1231</v>
      </c>
      <c r="B199">
        <f>COUNTIF(DantongWorkSheet!$E$1:$E$1000, "&lt;=" &amp;A199)</f>
        <v>182</v>
      </c>
      <c r="C199">
        <f>COUNTIF(DantongWorkSheet!$E$1:$E$1000, "&gt;" &amp;A199)</f>
        <v>818</v>
      </c>
      <c r="D199">
        <f>COUNTIFS(DantongWorkSheet!$E$1:$E$1000, "&lt;=" &amp;$A199, DantongWorkSheet!$U$1:$U$1000, 2)</f>
        <v>57</v>
      </c>
      <c r="E199">
        <f>COUNTIFS(DantongWorkSheet!$E$1:$E$1000, "&lt;=" &amp;$A199, DantongWorkSheet!$U$1:$U$1000, 1)</f>
        <v>125</v>
      </c>
      <c r="F199">
        <f>COUNTIFS(DantongWorkSheet!$E$1:$E$1000, "&gt;" &amp;$A199, DantongWorkSheet!$U$1:$U$1000, 2)</f>
        <v>243</v>
      </c>
      <c r="G199">
        <f>COUNTIFS(DantongWorkSheet!$E$1:$E$1000, "&gt;" &amp;$A199, DantongWorkSheet!$U$1:$U$1000, 1)</f>
        <v>575</v>
      </c>
      <c r="H199">
        <f t="shared" si="16"/>
        <v>0.8968179017912723</v>
      </c>
      <c r="I199">
        <f t="shared" si="17"/>
        <v>0.87767479305244089</v>
      </c>
      <c r="J199">
        <f t="shared" si="18"/>
        <v>0.4473541152923371</v>
      </c>
      <c r="K199">
        <f t="shared" si="19"/>
        <v>0.23707869190723677</v>
      </c>
      <c r="L199">
        <f t="shared" si="20"/>
        <v>0.16322085812601156</v>
      </c>
      <c r="M199">
        <f t="shared" si="21"/>
        <v>0.71793798071689663</v>
      </c>
      <c r="N199">
        <f t="shared" si="22"/>
        <v>0.88115883884290813</v>
      </c>
      <c r="O199">
        <f t="shared" si="23"/>
        <v>1.3206038778457163E-4</v>
      </c>
    </row>
    <row r="200" spans="1:15">
      <c r="A200">
        <v>1233.5</v>
      </c>
      <c r="B200">
        <f>COUNTIF(DantongWorkSheet!$E$1:$E$1000, "&lt;=" &amp;A200)</f>
        <v>182</v>
      </c>
      <c r="C200">
        <f>COUNTIF(DantongWorkSheet!$E$1:$E$1000, "&gt;" &amp;A200)</f>
        <v>818</v>
      </c>
      <c r="D200">
        <f>COUNTIFS(DantongWorkSheet!$E$1:$E$1000, "&lt;=" &amp;$A200, DantongWorkSheet!$U$1:$U$1000, 2)</f>
        <v>57</v>
      </c>
      <c r="E200">
        <f>COUNTIFS(DantongWorkSheet!$E$1:$E$1000, "&lt;=" &amp;$A200, DantongWorkSheet!$U$1:$U$1000, 1)</f>
        <v>125</v>
      </c>
      <c r="F200">
        <f>COUNTIFS(DantongWorkSheet!$E$1:$E$1000, "&gt;" &amp;$A200, DantongWorkSheet!$U$1:$U$1000, 2)</f>
        <v>243</v>
      </c>
      <c r="G200">
        <f>COUNTIFS(DantongWorkSheet!$E$1:$E$1000, "&gt;" &amp;$A200, DantongWorkSheet!$U$1:$U$1000, 1)</f>
        <v>575</v>
      </c>
      <c r="H200">
        <f t="shared" si="16"/>
        <v>0.8968179017912723</v>
      </c>
      <c r="I200">
        <f t="shared" si="17"/>
        <v>0.87767479305244089</v>
      </c>
      <c r="J200">
        <f t="shared" si="18"/>
        <v>0.4473541152923371</v>
      </c>
      <c r="K200">
        <f t="shared" si="19"/>
        <v>0.23707869190723677</v>
      </c>
      <c r="L200">
        <f t="shared" si="20"/>
        <v>0.16322085812601156</v>
      </c>
      <c r="M200">
        <f t="shared" si="21"/>
        <v>0.71793798071689663</v>
      </c>
      <c r="N200">
        <f t="shared" si="22"/>
        <v>0.88115883884290813</v>
      </c>
      <c r="O200">
        <f t="shared" si="23"/>
        <v>1.3206038778457163E-4</v>
      </c>
    </row>
    <row r="201" spans="1:15">
      <c r="A201">
        <v>1368.5</v>
      </c>
      <c r="B201">
        <f>COUNTIF(DantongWorkSheet!$E$1:$E$1000, "&lt;=" &amp;A201)</f>
        <v>251</v>
      </c>
      <c r="C201">
        <f>COUNTIF(DantongWorkSheet!$E$1:$E$1000, "&gt;" &amp;A201)</f>
        <v>749</v>
      </c>
      <c r="D201">
        <f>COUNTIFS(DantongWorkSheet!$E$1:$E$1000, "&lt;=" &amp;$A201, DantongWorkSheet!$U$1:$U$1000, 2)</f>
        <v>78</v>
      </c>
      <c r="E201">
        <f>COUNTIFS(DantongWorkSheet!$E$1:$E$1000, "&lt;=" &amp;$A201, DantongWorkSheet!$U$1:$U$1000, 1)</f>
        <v>173</v>
      </c>
      <c r="F201">
        <f>COUNTIFS(DantongWorkSheet!$E$1:$E$1000, "&gt;" &amp;$A201, DantongWorkSheet!$U$1:$U$1000, 2)</f>
        <v>222</v>
      </c>
      <c r="G201">
        <f>COUNTIFS(DantongWorkSheet!$E$1:$E$1000, "&gt;" &amp;$A201, DantongWorkSheet!$U$1:$U$1000, 1)</f>
        <v>527</v>
      </c>
      <c r="H201">
        <f t="shared" si="16"/>
        <v>0.89404532107264956</v>
      </c>
      <c r="I201">
        <f t="shared" si="17"/>
        <v>0.87683967181985156</v>
      </c>
      <c r="J201">
        <f t="shared" si="18"/>
        <v>0.50055442340854006</v>
      </c>
      <c r="K201">
        <f t="shared" si="19"/>
        <v>0.3123048197762987</v>
      </c>
      <c r="L201">
        <f t="shared" si="20"/>
        <v>0.22440537558923504</v>
      </c>
      <c r="M201">
        <f t="shared" si="21"/>
        <v>0.6567529141930688</v>
      </c>
      <c r="N201">
        <f t="shared" si="22"/>
        <v>0.88115828978230382</v>
      </c>
      <c r="O201">
        <f t="shared" si="23"/>
        <v>1.3260944838888733E-4</v>
      </c>
    </row>
    <row r="202" spans="1:15">
      <c r="A202">
        <v>792.5</v>
      </c>
      <c r="B202">
        <f>COUNTIF(DantongWorkSheet!$E$1:$E$1000, "&lt;=" &amp;A202)</f>
        <v>72</v>
      </c>
      <c r="C202">
        <f>COUNTIF(DantongWorkSheet!$E$1:$E$1000, "&gt;" &amp;A202)</f>
        <v>928</v>
      </c>
      <c r="D202">
        <f>COUNTIFS(DantongWorkSheet!$E$1:$E$1000, "&lt;=" &amp;$A202, DantongWorkSheet!$U$1:$U$1000, 2)</f>
        <v>20</v>
      </c>
      <c r="E202">
        <f>COUNTIFS(DantongWorkSheet!$E$1:$E$1000, "&lt;=" &amp;$A202, DantongWorkSheet!$U$1:$U$1000, 1)</f>
        <v>52</v>
      </c>
      <c r="F202">
        <f>COUNTIFS(DantongWorkSheet!$E$1:$E$1000, "&gt;" &amp;$A202, DantongWorkSheet!$U$1:$U$1000, 2)</f>
        <v>280</v>
      </c>
      <c r="G202">
        <f>COUNTIFS(DantongWorkSheet!$E$1:$E$1000, "&gt;" &amp;$A202, DantongWorkSheet!$U$1:$U$1000, 1)</f>
        <v>648</v>
      </c>
      <c r="H202">
        <f t="shared" si="16"/>
        <v>0.85240517864947862</v>
      </c>
      <c r="I202">
        <f t="shared" si="17"/>
        <v>0.88338827248336149</v>
      </c>
      <c r="J202">
        <f t="shared" si="18"/>
        <v>0.2733018683918238</v>
      </c>
      <c r="K202">
        <f t="shared" si="19"/>
        <v>0.10004145268802977</v>
      </c>
      <c r="L202">
        <f t="shared" si="20"/>
        <v>6.1373172862762455E-2</v>
      </c>
      <c r="M202">
        <f t="shared" si="21"/>
        <v>0.81978431686455955</v>
      </c>
      <c r="N202">
        <f t="shared" si="22"/>
        <v>0.881157489727322</v>
      </c>
      <c r="O202">
        <f t="shared" si="23"/>
        <v>1.3340950337070723E-4</v>
      </c>
    </row>
    <row r="203" spans="1:15">
      <c r="A203">
        <v>1293</v>
      </c>
      <c r="B203">
        <f>COUNTIF(DantongWorkSheet!$E$1:$E$1000, "&lt;=" &amp;A203)</f>
        <v>218</v>
      </c>
      <c r="C203">
        <f>COUNTIF(DantongWorkSheet!$E$1:$E$1000, "&gt;" &amp;A203)</f>
        <v>782</v>
      </c>
      <c r="D203">
        <f>COUNTIFS(DantongWorkSheet!$E$1:$E$1000, "&lt;=" &amp;$A203, DantongWorkSheet!$U$1:$U$1000, 2)</f>
        <v>68</v>
      </c>
      <c r="E203">
        <f>COUNTIFS(DantongWorkSheet!$E$1:$E$1000, "&lt;=" &amp;$A203, DantongWorkSheet!$U$1:$U$1000, 1)</f>
        <v>150</v>
      </c>
      <c r="F203">
        <f>COUNTIFS(DantongWorkSheet!$E$1:$E$1000, "&gt;" &amp;$A203, DantongWorkSheet!$U$1:$U$1000, 2)</f>
        <v>232</v>
      </c>
      <c r="G203">
        <f>COUNTIFS(DantongWorkSheet!$E$1:$E$1000, "&gt;" &amp;$A203, DantongWorkSheet!$U$1:$U$1000, 1)</f>
        <v>550</v>
      </c>
      <c r="H203">
        <f t="shared" si="16"/>
        <v>0.89538489000901267</v>
      </c>
      <c r="I203">
        <f t="shared" si="17"/>
        <v>0.87718862659608798</v>
      </c>
      <c r="J203">
        <f t="shared" si="18"/>
        <v>0.479076791254965</v>
      </c>
      <c r="K203">
        <f t="shared" si="19"/>
        <v>0.27742191911140257</v>
      </c>
      <c r="L203">
        <f t="shared" si="20"/>
        <v>0.19519390602196476</v>
      </c>
      <c r="M203">
        <f t="shared" si="21"/>
        <v>0.68596150599814087</v>
      </c>
      <c r="N203">
        <f t="shared" si="22"/>
        <v>0.88115541202010561</v>
      </c>
      <c r="O203">
        <f t="shared" si="23"/>
        <v>1.3548721058709301E-4</v>
      </c>
    </row>
    <row r="204" spans="1:15">
      <c r="A204">
        <v>1256.5</v>
      </c>
      <c r="B204">
        <f>COUNTIF(DantongWorkSheet!$E$1:$E$1000, "&lt;=" &amp;A204)</f>
        <v>195</v>
      </c>
      <c r="C204">
        <f>COUNTIF(DantongWorkSheet!$E$1:$E$1000, "&gt;" &amp;A204)</f>
        <v>805</v>
      </c>
      <c r="D204">
        <f>COUNTIFS(DantongWorkSheet!$E$1:$E$1000, "&lt;=" &amp;$A204, DantongWorkSheet!$U$1:$U$1000, 2)</f>
        <v>61</v>
      </c>
      <c r="E204">
        <f>COUNTIFS(DantongWorkSheet!$E$1:$E$1000, "&lt;=" &amp;$A204, DantongWorkSheet!$U$1:$U$1000, 1)</f>
        <v>134</v>
      </c>
      <c r="F204">
        <f>COUNTIFS(DantongWorkSheet!$E$1:$E$1000, "&gt;" &amp;$A204, DantongWorkSheet!$U$1:$U$1000, 2)</f>
        <v>239</v>
      </c>
      <c r="G204">
        <f>COUNTIFS(DantongWorkSheet!$E$1:$E$1000, "&gt;" &amp;$A204, DantongWorkSheet!$U$1:$U$1000, 1)</f>
        <v>566</v>
      </c>
      <c r="H204">
        <f t="shared" si="16"/>
        <v>0.896402472146136</v>
      </c>
      <c r="I204">
        <f t="shared" si="17"/>
        <v>0.87746145430602362</v>
      </c>
      <c r="J204">
        <f t="shared" si="18"/>
        <v>0.45989852432793293</v>
      </c>
      <c r="K204">
        <f t="shared" si="19"/>
        <v>0.25191614588638667</v>
      </c>
      <c r="L204">
        <f t="shared" si="20"/>
        <v>0.17479848206849652</v>
      </c>
      <c r="M204">
        <f t="shared" si="21"/>
        <v>0.70635647071634911</v>
      </c>
      <c r="N204">
        <f t="shared" si="22"/>
        <v>0.88115495278484568</v>
      </c>
      <c r="O204">
        <f t="shared" si="23"/>
        <v>1.3594644584702387E-4</v>
      </c>
    </row>
    <row r="205" spans="1:15">
      <c r="A205">
        <v>1345.5</v>
      </c>
      <c r="B205">
        <f>COUNTIF(DantongWorkSheet!$E$1:$E$1000, "&lt;=" &amp;A205)</f>
        <v>241</v>
      </c>
      <c r="C205">
        <f>COUNTIF(DantongWorkSheet!$E$1:$E$1000, "&gt;" &amp;A205)</f>
        <v>759</v>
      </c>
      <c r="D205">
        <f>COUNTIFS(DantongWorkSheet!$E$1:$E$1000, "&lt;=" &amp;$A205, DantongWorkSheet!$U$1:$U$1000, 2)</f>
        <v>75</v>
      </c>
      <c r="E205">
        <f>COUNTIFS(DantongWorkSheet!$E$1:$E$1000, "&lt;=" &amp;$A205, DantongWorkSheet!$U$1:$U$1000, 1)</f>
        <v>166</v>
      </c>
      <c r="F205">
        <f>COUNTIFS(DantongWorkSheet!$E$1:$E$1000, "&gt;" &amp;$A205, DantongWorkSheet!$U$1:$U$1000, 2)</f>
        <v>225</v>
      </c>
      <c r="G205">
        <f>COUNTIFS(DantongWorkSheet!$E$1:$E$1000, "&gt;" &amp;$A205, DantongWorkSheet!$U$1:$U$1000, 1)</f>
        <v>534</v>
      </c>
      <c r="H205">
        <f t="shared" si="16"/>
        <v>0.89455760431800901</v>
      </c>
      <c r="I205">
        <f t="shared" si="17"/>
        <v>0.8768989007843897</v>
      </c>
      <c r="J205">
        <f t="shared" si="18"/>
        <v>0.49474768257214224</v>
      </c>
      <c r="K205">
        <f t="shared" si="19"/>
        <v>0.30195161081818517</v>
      </c>
      <c r="L205">
        <f t="shared" si="20"/>
        <v>0.21558838264064017</v>
      </c>
      <c r="M205">
        <f t="shared" si="21"/>
        <v>0.66556626569535182</v>
      </c>
      <c r="N205">
        <f t="shared" si="22"/>
        <v>0.881154648335992</v>
      </c>
      <c r="O205">
        <f t="shared" si="23"/>
        <v>1.3625089470070684E-4</v>
      </c>
    </row>
    <row r="206" spans="1:15">
      <c r="A206">
        <v>1493.5</v>
      </c>
      <c r="B206">
        <f>COUNTIF(DantongWorkSheet!$E$1:$E$1000, "&lt;=" &amp;A206)</f>
        <v>303</v>
      </c>
      <c r="C206">
        <f>COUNTIF(DantongWorkSheet!$E$1:$E$1000, "&gt;" &amp;A206)</f>
        <v>697</v>
      </c>
      <c r="D206">
        <f>COUNTIFS(DantongWorkSheet!$E$1:$E$1000, "&lt;=" &amp;$A206, DantongWorkSheet!$U$1:$U$1000, 2)</f>
        <v>88</v>
      </c>
      <c r="E206">
        <f>COUNTIFS(DantongWorkSheet!$E$1:$E$1000, "&lt;=" &amp;$A206, DantongWorkSheet!$U$1:$U$1000, 1)</f>
        <v>215</v>
      </c>
      <c r="F206">
        <f>COUNTIFS(DantongWorkSheet!$E$1:$E$1000, "&gt;" &amp;$A206, DantongWorkSheet!$U$1:$U$1000, 2)</f>
        <v>212</v>
      </c>
      <c r="G206">
        <f>COUNTIFS(DantongWorkSheet!$E$1:$E$1000, "&gt;" &amp;$A206, DantongWorkSheet!$U$1:$U$1000, 1)</f>
        <v>485</v>
      </c>
      <c r="H206">
        <f t="shared" si="16"/>
        <v>0.86927482472108264</v>
      </c>
      <c r="I206">
        <f t="shared" si="17"/>
        <v>0.88631758496666446</v>
      </c>
      <c r="J206">
        <f t="shared" si="18"/>
        <v>0.52195092126030829</v>
      </c>
      <c r="K206">
        <f t="shared" si="19"/>
        <v>0.36297629883918386</v>
      </c>
      <c r="L206">
        <f t="shared" si="20"/>
        <v>0.26339027189048803</v>
      </c>
      <c r="M206">
        <f t="shared" si="21"/>
        <v>0.61776335672176508</v>
      </c>
      <c r="N206">
        <f t="shared" si="22"/>
        <v>0.8811536286122531</v>
      </c>
      <c r="O206">
        <f t="shared" si="23"/>
        <v>1.3727061843959998E-4</v>
      </c>
    </row>
    <row r="207" spans="1:15">
      <c r="A207">
        <v>1392</v>
      </c>
      <c r="B207">
        <f>COUNTIF(DantongWorkSheet!$E$1:$E$1000, "&lt;=" &amp;A207)</f>
        <v>264</v>
      </c>
      <c r="C207">
        <f>COUNTIF(DantongWorkSheet!$E$1:$E$1000, "&gt;" &amp;A207)</f>
        <v>736</v>
      </c>
      <c r="D207">
        <f>COUNTIFS(DantongWorkSheet!$E$1:$E$1000, "&lt;=" &amp;$A207, DantongWorkSheet!$U$1:$U$1000, 2)</f>
        <v>82</v>
      </c>
      <c r="E207">
        <f>COUNTIFS(DantongWorkSheet!$E$1:$E$1000, "&lt;=" &amp;$A207, DantongWorkSheet!$U$1:$U$1000, 1)</f>
        <v>182</v>
      </c>
      <c r="F207">
        <f>COUNTIFS(DantongWorkSheet!$E$1:$E$1000, "&gt;" &amp;$A207, DantongWorkSheet!$U$1:$U$1000, 2)</f>
        <v>218</v>
      </c>
      <c r="G207">
        <f>COUNTIFS(DantongWorkSheet!$E$1:$E$1000, "&gt;" &amp;$A207, DantongWorkSheet!$U$1:$U$1000, 1)</f>
        <v>518</v>
      </c>
      <c r="H207">
        <f t="shared" si="16"/>
        <v>0.89387181293858375</v>
      </c>
      <c r="I207">
        <f t="shared" si="17"/>
        <v>0.87659065738445208</v>
      </c>
      <c r="J207">
        <f t="shared" si="18"/>
        <v>0.50724700364015929</v>
      </c>
      <c r="K207">
        <f t="shared" si="19"/>
        <v>0.32547563385333461</v>
      </c>
      <c r="L207">
        <f t="shared" si="20"/>
        <v>0.23598215861578611</v>
      </c>
      <c r="M207">
        <f t="shared" si="21"/>
        <v>0.64517072383495677</v>
      </c>
      <c r="N207">
        <f t="shared" si="22"/>
        <v>0.88115288245074286</v>
      </c>
      <c r="O207">
        <f t="shared" si="23"/>
        <v>1.3801677994984551E-4</v>
      </c>
    </row>
    <row r="208" spans="1:15">
      <c r="A208">
        <v>1047.5</v>
      </c>
      <c r="B208">
        <f>COUNTIF(DantongWorkSheet!$E$1:$E$1000, "&lt;=" &amp;A208)</f>
        <v>123</v>
      </c>
      <c r="C208">
        <f>COUNTIF(DantongWorkSheet!$E$1:$E$1000, "&gt;" &amp;A208)</f>
        <v>877</v>
      </c>
      <c r="D208">
        <f>COUNTIFS(DantongWorkSheet!$E$1:$E$1000, "&lt;=" &amp;$A208, DantongWorkSheet!$U$1:$U$1000, 2)</f>
        <v>39</v>
      </c>
      <c r="E208">
        <f>COUNTIFS(DantongWorkSheet!$E$1:$E$1000, "&lt;=" &amp;$A208, DantongWorkSheet!$U$1:$U$1000, 1)</f>
        <v>84</v>
      </c>
      <c r="F208">
        <f>COUNTIFS(DantongWorkSheet!$E$1:$E$1000, "&gt;" &amp;$A208, DantongWorkSheet!$U$1:$U$1000, 2)</f>
        <v>261</v>
      </c>
      <c r="G208">
        <f>COUNTIFS(DantongWorkSheet!$E$1:$E$1000, "&gt;" &amp;$A208, DantongWorkSheet!$U$1:$U$1000, 1)</f>
        <v>616</v>
      </c>
      <c r="H208">
        <f t="shared" si="16"/>
        <v>0.90117019599742232</v>
      </c>
      <c r="I208">
        <f t="shared" si="17"/>
        <v>0.87834412232751635</v>
      </c>
      <c r="J208">
        <f t="shared" si="18"/>
        <v>0.37186218285671024</v>
      </c>
      <c r="K208">
        <f t="shared" si="19"/>
        <v>0.16606104819461948</v>
      </c>
      <c r="L208">
        <f t="shared" si="20"/>
        <v>0.11084393410768294</v>
      </c>
      <c r="M208">
        <f t="shared" si="21"/>
        <v>0.77030779528123183</v>
      </c>
      <c r="N208">
        <f t="shared" si="22"/>
        <v>0.88115172938891473</v>
      </c>
      <c r="O208">
        <f t="shared" si="23"/>
        <v>1.391698417779752E-4</v>
      </c>
    </row>
    <row r="209" spans="1:15">
      <c r="A209">
        <v>1275</v>
      </c>
      <c r="B209">
        <f>COUNTIF(DantongWorkSheet!$E$1:$E$1000, "&lt;=" &amp;A209)</f>
        <v>208</v>
      </c>
      <c r="C209">
        <f>COUNTIF(DantongWorkSheet!$E$1:$E$1000, "&gt;" &amp;A209)</f>
        <v>792</v>
      </c>
      <c r="D209">
        <f>COUNTIFS(DantongWorkSheet!$E$1:$E$1000, "&lt;=" &amp;$A209, DantongWorkSheet!$U$1:$U$1000, 2)</f>
        <v>65</v>
      </c>
      <c r="E209">
        <f>COUNTIFS(DantongWorkSheet!$E$1:$E$1000, "&lt;=" &amp;$A209, DantongWorkSheet!$U$1:$U$1000, 1)</f>
        <v>143</v>
      </c>
      <c r="F209">
        <f>COUNTIFS(DantongWorkSheet!$E$1:$E$1000, "&gt;" &amp;$A209, DantongWorkSheet!$U$1:$U$1000, 2)</f>
        <v>235</v>
      </c>
      <c r="G209">
        <f>COUNTIFS(DantongWorkSheet!$E$1:$E$1000, "&gt;" &amp;$A209, DantongWorkSheet!$U$1:$U$1000, 1)</f>
        <v>557</v>
      </c>
      <c r="H209">
        <f t="shared" si="16"/>
        <v>0.8960382325345575</v>
      </c>
      <c r="I209">
        <f t="shared" si="17"/>
        <v>0.8772408983609572</v>
      </c>
      <c r="J209">
        <f t="shared" si="18"/>
        <v>0.47119166983636701</v>
      </c>
      <c r="K209">
        <f t="shared" si="19"/>
        <v>0.26645071034932211</v>
      </c>
      <c r="L209">
        <f t="shared" si="20"/>
        <v>0.18637595236718796</v>
      </c>
      <c r="M209">
        <f t="shared" si="21"/>
        <v>0.69477479150187815</v>
      </c>
      <c r="N209">
        <f t="shared" si="22"/>
        <v>0.88115074386906611</v>
      </c>
      <c r="O209">
        <f t="shared" si="23"/>
        <v>1.401553616265927E-4</v>
      </c>
    </row>
    <row r="210" spans="1:15">
      <c r="A210">
        <v>1275</v>
      </c>
      <c r="B210">
        <f>COUNTIF(DantongWorkSheet!$E$1:$E$1000, "&lt;=" &amp;A210)</f>
        <v>208</v>
      </c>
      <c r="C210">
        <f>COUNTIF(DantongWorkSheet!$E$1:$E$1000, "&gt;" &amp;A210)</f>
        <v>792</v>
      </c>
      <c r="D210">
        <f>COUNTIFS(DantongWorkSheet!$E$1:$E$1000, "&lt;=" &amp;$A210, DantongWorkSheet!$U$1:$U$1000, 2)</f>
        <v>65</v>
      </c>
      <c r="E210">
        <f>COUNTIFS(DantongWorkSheet!$E$1:$E$1000, "&lt;=" &amp;$A210, DantongWorkSheet!$U$1:$U$1000, 1)</f>
        <v>143</v>
      </c>
      <c r="F210">
        <f>COUNTIFS(DantongWorkSheet!$E$1:$E$1000, "&gt;" &amp;$A210, DantongWorkSheet!$U$1:$U$1000, 2)</f>
        <v>235</v>
      </c>
      <c r="G210">
        <f>COUNTIFS(DantongWorkSheet!$E$1:$E$1000, "&gt;" &amp;$A210, DantongWorkSheet!$U$1:$U$1000, 1)</f>
        <v>557</v>
      </c>
      <c r="H210">
        <f t="shared" si="16"/>
        <v>0.8960382325345575</v>
      </c>
      <c r="I210">
        <f t="shared" si="17"/>
        <v>0.8772408983609572</v>
      </c>
      <c r="J210">
        <f t="shared" si="18"/>
        <v>0.47119166983636701</v>
      </c>
      <c r="K210">
        <f t="shared" si="19"/>
        <v>0.26645071034932211</v>
      </c>
      <c r="L210">
        <f t="shared" si="20"/>
        <v>0.18637595236718796</v>
      </c>
      <c r="M210">
        <f t="shared" si="21"/>
        <v>0.69477479150187815</v>
      </c>
      <c r="N210">
        <f t="shared" si="22"/>
        <v>0.88115074386906611</v>
      </c>
      <c r="O210">
        <f t="shared" si="23"/>
        <v>1.401553616265927E-4</v>
      </c>
    </row>
    <row r="211" spans="1:15">
      <c r="A211">
        <v>1276.5</v>
      </c>
      <c r="B211">
        <f>COUNTIF(DantongWorkSheet!$E$1:$E$1000, "&lt;=" &amp;A211)</f>
        <v>208</v>
      </c>
      <c r="C211">
        <f>COUNTIF(DantongWorkSheet!$E$1:$E$1000, "&gt;" &amp;A211)</f>
        <v>792</v>
      </c>
      <c r="D211">
        <f>COUNTIFS(DantongWorkSheet!$E$1:$E$1000, "&lt;=" &amp;$A211, DantongWorkSheet!$U$1:$U$1000, 2)</f>
        <v>65</v>
      </c>
      <c r="E211">
        <f>COUNTIFS(DantongWorkSheet!$E$1:$E$1000, "&lt;=" &amp;$A211, DantongWorkSheet!$U$1:$U$1000, 1)</f>
        <v>143</v>
      </c>
      <c r="F211">
        <f>COUNTIFS(DantongWorkSheet!$E$1:$E$1000, "&gt;" &amp;$A211, DantongWorkSheet!$U$1:$U$1000, 2)</f>
        <v>235</v>
      </c>
      <c r="G211">
        <f>COUNTIFS(DantongWorkSheet!$E$1:$E$1000, "&gt;" &amp;$A211, DantongWorkSheet!$U$1:$U$1000, 1)</f>
        <v>557</v>
      </c>
      <c r="H211">
        <f t="shared" si="16"/>
        <v>0.8960382325345575</v>
      </c>
      <c r="I211">
        <f t="shared" si="17"/>
        <v>0.8772408983609572</v>
      </c>
      <c r="J211">
        <f t="shared" si="18"/>
        <v>0.47119166983636701</v>
      </c>
      <c r="K211">
        <f t="shared" si="19"/>
        <v>0.26645071034932211</v>
      </c>
      <c r="L211">
        <f t="shared" si="20"/>
        <v>0.18637595236718796</v>
      </c>
      <c r="M211">
        <f t="shared" si="21"/>
        <v>0.69477479150187815</v>
      </c>
      <c r="N211">
        <f t="shared" si="22"/>
        <v>0.88115074386906611</v>
      </c>
      <c r="O211">
        <f t="shared" si="23"/>
        <v>1.401553616265927E-4</v>
      </c>
    </row>
    <row r="212" spans="1:15">
      <c r="A212">
        <v>1298</v>
      </c>
      <c r="B212">
        <f>COUNTIF(DantongWorkSheet!$E$1:$E$1000, "&lt;=" &amp;A212)</f>
        <v>221</v>
      </c>
      <c r="C212">
        <f>COUNTIF(DantongWorkSheet!$E$1:$E$1000, "&gt;" &amp;A212)</f>
        <v>779</v>
      </c>
      <c r="D212">
        <f>COUNTIFS(DantongWorkSheet!$E$1:$E$1000, "&lt;=" &amp;$A212, DantongWorkSheet!$U$1:$U$1000, 2)</f>
        <v>69</v>
      </c>
      <c r="E212">
        <f>COUNTIFS(DantongWorkSheet!$E$1:$E$1000, "&lt;=" &amp;$A212, DantongWorkSheet!$U$1:$U$1000, 1)</f>
        <v>152</v>
      </c>
      <c r="F212">
        <f>COUNTIFS(DantongWorkSheet!$E$1:$E$1000, "&gt;" &amp;$A212, DantongWorkSheet!$U$1:$U$1000, 2)</f>
        <v>231</v>
      </c>
      <c r="G212">
        <f>COUNTIFS(DantongWorkSheet!$E$1:$E$1000, "&gt;" &amp;$A212, DantongWorkSheet!$U$1:$U$1000, 1)</f>
        <v>548</v>
      </c>
      <c r="H212">
        <f t="shared" si="16"/>
        <v>0.89571627178455993</v>
      </c>
      <c r="I212">
        <f t="shared" si="17"/>
        <v>0.87701275294038816</v>
      </c>
      <c r="J212">
        <f t="shared" si="18"/>
        <v>0.48131186128481485</v>
      </c>
      <c r="K212">
        <f t="shared" si="19"/>
        <v>0.28067741318172551</v>
      </c>
      <c r="L212">
        <f t="shared" si="20"/>
        <v>0.19795329606438775</v>
      </c>
      <c r="M212">
        <f t="shared" si="21"/>
        <v>0.6831929345405624</v>
      </c>
      <c r="N212">
        <f t="shared" si="22"/>
        <v>0.88114623060495012</v>
      </c>
      <c r="O212">
        <f t="shared" si="23"/>
        <v>1.4466862574258332E-4</v>
      </c>
    </row>
    <row r="213" spans="1:15">
      <c r="A213">
        <v>1219</v>
      </c>
      <c r="B213">
        <f>COUNTIF(DantongWorkSheet!$E$1:$E$1000, "&lt;=" &amp;A213)</f>
        <v>175</v>
      </c>
      <c r="C213">
        <f>COUNTIF(DantongWorkSheet!$E$1:$E$1000, "&gt;" &amp;A213)</f>
        <v>825</v>
      </c>
      <c r="D213">
        <f>COUNTIFS(DantongWorkSheet!$E$1:$E$1000, "&lt;=" &amp;$A213, DantongWorkSheet!$U$1:$U$1000, 2)</f>
        <v>55</v>
      </c>
      <c r="E213">
        <f>COUNTIFS(DantongWorkSheet!$E$1:$E$1000, "&lt;=" &amp;$A213, DantongWorkSheet!$U$1:$U$1000, 1)</f>
        <v>120</v>
      </c>
      <c r="F213">
        <f>COUNTIFS(DantongWorkSheet!$E$1:$E$1000, "&gt;" &amp;$A213, DantongWorkSheet!$U$1:$U$1000, 2)</f>
        <v>245</v>
      </c>
      <c r="G213">
        <f>COUNTIFS(DantongWorkSheet!$E$1:$E$1000, "&gt;" &amp;$A213, DantongWorkSheet!$U$1:$U$1000, 1)</f>
        <v>580</v>
      </c>
      <c r="H213">
        <f t="shared" ref="H213:H276" si="24">-(IF(D213, D213/B213*LOG(D213/B213,2), 0)+ IF(E213, E213/B213*LOG(E213/B213,2), 0))</f>
        <v>0.89805879345016604</v>
      </c>
      <c r="I213">
        <f t="shared" ref="I213:I276" si="25">-(IF(F213, F213/C213*LOG(F213/C213,2), 0)+ IF(G213, G213/C213*LOG(G213/C213,2), 0))</f>
        <v>0.87755507608555183</v>
      </c>
      <c r="J213">
        <f t="shared" ref="J213:J276" si="26">-B213/$B$10*LOG(B213/$B$10, 2)</f>
        <v>0.44005030524520772</v>
      </c>
      <c r="K213">
        <f t="shared" ref="K213:K276" si="27">-C213/$B$10*LOG(C213/$B$10, 2)</f>
        <v>0.22896552981134993</v>
      </c>
      <c r="L213">
        <f t="shared" ref="L213:L276" si="28">B213/$B$10*H213</f>
        <v>0.15716028885377906</v>
      </c>
      <c r="M213">
        <f t="shared" ref="M213:M276" si="29">C213/$B$10*I213</f>
        <v>0.7239829377705802</v>
      </c>
      <c r="N213">
        <f t="shared" ref="N213:N276" si="30">L213+M213</f>
        <v>0.88114322662435929</v>
      </c>
      <c r="O213">
        <f t="shared" ref="O213:O276" si="31">$D$2-N213</f>
        <v>1.476726063334155E-4</v>
      </c>
    </row>
    <row r="214" spans="1:15">
      <c r="A214">
        <v>1478</v>
      </c>
      <c r="B214">
        <f>COUNTIF(DantongWorkSheet!$E$1:$E$1000, "&lt;=" &amp;A214)</f>
        <v>300</v>
      </c>
      <c r="C214">
        <f>COUNTIF(DantongWorkSheet!$E$1:$E$1000, "&gt;" &amp;A214)</f>
        <v>700</v>
      </c>
      <c r="D214">
        <f>COUNTIFS(DantongWorkSheet!$E$1:$E$1000, "&lt;=" &amp;$A214, DantongWorkSheet!$U$1:$U$1000, 2)</f>
        <v>87</v>
      </c>
      <c r="E214">
        <f>COUNTIFS(DantongWorkSheet!$E$1:$E$1000, "&lt;=" &amp;$A214, DantongWorkSheet!$U$1:$U$1000, 1)</f>
        <v>213</v>
      </c>
      <c r="F214">
        <f>COUNTIFS(DantongWorkSheet!$E$1:$E$1000, "&gt;" &amp;$A214, DantongWorkSheet!$U$1:$U$1000, 2)</f>
        <v>213</v>
      </c>
      <c r="G214">
        <f>COUNTIFS(DantongWorkSheet!$E$1:$E$1000, "&gt;" &amp;$A214, DantongWorkSheet!$U$1:$U$1000, 1)</f>
        <v>487</v>
      </c>
      <c r="H214">
        <f t="shared" si="24"/>
        <v>0.86872124633940451</v>
      </c>
      <c r="I214">
        <f t="shared" si="25"/>
        <v>0.88646680234346575</v>
      </c>
      <c r="J214">
        <f t="shared" si="26"/>
        <v>0.52108967824986185</v>
      </c>
      <c r="K214">
        <f t="shared" si="27"/>
        <v>0.36020122098083079</v>
      </c>
      <c r="L214">
        <f t="shared" si="28"/>
        <v>0.26061637390182135</v>
      </c>
      <c r="M214">
        <f t="shared" si="29"/>
        <v>0.62052676164042597</v>
      </c>
      <c r="N214">
        <f t="shared" si="30"/>
        <v>0.88114313554224732</v>
      </c>
      <c r="O214">
        <f t="shared" si="31"/>
        <v>1.4776368844537924E-4</v>
      </c>
    </row>
    <row r="215" spans="1:15">
      <c r="A215">
        <v>1478</v>
      </c>
      <c r="B215">
        <f>COUNTIF(DantongWorkSheet!$E$1:$E$1000, "&lt;=" &amp;A215)</f>
        <v>300</v>
      </c>
      <c r="C215">
        <f>COUNTIF(DantongWorkSheet!$E$1:$E$1000, "&gt;" &amp;A215)</f>
        <v>700</v>
      </c>
      <c r="D215">
        <f>COUNTIFS(DantongWorkSheet!$E$1:$E$1000, "&lt;=" &amp;$A215, DantongWorkSheet!$U$1:$U$1000, 2)</f>
        <v>87</v>
      </c>
      <c r="E215">
        <f>COUNTIFS(DantongWorkSheet!$E$1:$E$1000, "&lt;=" &amp;$A215, DantongWorkSheet!$U$1:$U$1000, 1)</f>
        <v>213</v>
      </c>
      <c r="F215">
        <f>COUNTIFS(DantongWorkSheet!$E$1:$E$1000, "&gt;" &amp;$A215, DantongWorkSheet!$U$1:$U$1000, 2)</f>
        <v>213</v>
      </c>
      <c r="G215">
        <f>COUNTIFS(DantongWorkSheet!$E$1:$E$1000, "&gt;" &amp;$A215, DantongWorkSheet!$U$1:$U$1000, 1)</f>
        <v>487</v>
      </c>
      <c r="H215">
        <f t="shared" si="24"/>
        <v>0.86872124633940451</v>
      </c>
      <c r="I215">
        <f t="shared" si="25"/>
        <v>0.88646680234346575</v>
      </c>
      <c r="J215">
        <f t="shared" si="26"/>
        <v>0.52108967824986185</v>
      </c>
      <c r="K215">
        <f t="shared" si="27"/>
        <v>0.36020122098083079</v>
      </c>
      <c r="L215">
        <f t="shared" si="28"/>
        <v>0.26061637390182135</v>
      </c>
      <c r="M215">
        <f t="shared" si="29"/>
        <v>0.62052676164042597</v>
      </c>
      <c r="N215">
        <f t="shared" si="30"/>
        <v>0.88114313554224732</v>
      </c>
      <c r="O215">
        <f t="shared" si="31"/>
        <v>1.4776368844537924E-4</v>
      </c>
    </row>
    <row r="216" spans="1:15">
      <c r="A216">
        <v>1479</v>
      </c>
      <c r="B216">
        <f>COUNTIF(DantongWorkSheet!$E$1:$E$1000, "&lt;=" &amp;A216)</f>
        <v>300</v>
      </c>
      <c r="C216">
        <f>COUNTIF(DantongWorkSheet!$E$1:$E$1000, "&gt;" &amp;A216)</f>
        <v>700</v>
      </c>
      <c r="D216">
        <f>COUNTIFS(DantongWorkSheet!$E$1:$E$1000, "&lt;=" &amp;$A216, DantongWorkSheet!$U$1:$U$1000, 2)</f>
        <v>87</v>
      </c>
      <c r="E216">
        <f>COUNTIFS(DantongWorkSheet!$E$1:$E$1000, "&lt;=" &amp;$A216, DantongWorkSheet!$U$1:$U$1000, 1)</f>
        <v>213</v>
      </c>
      <c r="F216">
        <f>COUNTIFS(DantongWorkSheet!$E$1:$E$1000, "&gt;" &amp;$A216, DantongWorkSheet!$U$1:$U$1000, 2)</f>
        <v>213</v>
      </c>
      <c r="G216">
        <f>COUNTIFS(DantongWorkSheet!$E$1:$E$1000, "&gt;" &amp;$A216, DantongWorkSheet!$U$1:$U$1000, 1)</f>
        <v>487</v>
      </c>
      <c r="H216">
        <f t="shared" si="24"/>
        <v>0.86872124633940451</v>
      </c>
      <c r="I216">
        <f t="shared" si="25"/>
        <v>0.88646680234346575</v>
      </c>
      <c r="J216">
        <f t="shared" si="26"/>
        <v>0.52108967824986185</v>
      </c>
      <c r="K216">
        <f t="shared" si="27"/>
        <v>0.36020122098083079</v>
      </c>
      <c r="L216">
        <f t="shared" si="28"/>
        <v>0.26061637390182135</v>
      </c>
      <c r="M216">
        <f t="shared" si="29"/>
        <v>0.62052676164042597</v>
      </c>
      <c r="N216">
        <f t="shared" si="30"/>
        <v>0.88114313554224732</v>
      </c>
      <c r="O216">
        <f t="shared" si="31"/>
        <v>1.4776368844537924E-4</v>
      </c>
    </row>
    <row r="217" spans="1:15">
      <c r="A217">
        <v>1186.5</v>
      </c>
      <c r="B217">
        <f>COUNTIF(DantongWorkSheet!$E$1:$E$1000, "&lt;=" &amp;A217)</f>
        <v>158</v>
      </c>
      <c r="C217">
        <f>COUNTIF(DantongWorkSheet!$E$1:$E$1000, "&gt;" &amp;A217)</f>
        <v>842</v>
      </c>
      <c r="D217">
        <f>COUNTIFS(DantongWorkSheet!$E$1:$E$1000, "&lt;=" &amp;$A217, DantongWorkSheet!$U$1:$U$1000, 2)</f>
        <v>45</v>
      </c>
      <c r="E217">
        <f>COUNTIFS(DantongWorkSheet!$E$1:$E$1000, "&lt;=" &amp;$A217, DantongWorkSheet!$U$1:$U$1000, 1)</f>
        <v>113</v>
      </c>
      <c r="F217">
        <f>COUNTIFS(DantongWorkSheet!$E$1:$E$1000, "&gt;" &amp;$A217, DantongWorkSheet!$U$1:$U$1000, 2)</f>
        <v>255</v>
      </c>
      <c r="G217">
        <f>COUNTIFS(DantongWorkSheet!$E$1:$E$1000, "&gt;" &amp;$A217, DantongWorkSheet!$U$1:$U$1000, 1)</f>
        <v>587</v>
      </c>
      <c r="H217">
        <f t="shared" si="24"/>
        <v>0.86192244382424488</v>
      </c>
      <c r="I217">
        <f t="shared" si="25"/>
        <v>0.88474729568562482</v>
      </c>
      <c r="J217">
        <f t="shared" si="26"/>
        <v>0.42059655876462748</v>
      </c>
      <c r="K217">
        <f t="shared" si="27"/>
        <v>0.20890681946357184</v>
      </c>
      <c r="L217">
        <f t="shared" si="28"/>
        <v>0.1361837461242307</v>
      </c>
      <c r="M217">
        <f t="shared" si="29"/>
        <v>0.74495722296729605</v>
      </c>
      <c r="N217">
        <f t="shared" si="30"/>
        <v>0.88114096909152673</v>
      </c>
      <c r="O217">
        <f t="shared" si="31"/>
        <v>1.4993013916597686E-4</v>
      </c>
    </row>
    <row r="218" spans="1:15">
      <c r="A218">
        <v>1379</v>
      </c>
      <c r="B218">
        <f>COUNTIF(DantongWorkSheet!$E$1:$E$1000, "&lt;=" &amp;A218)</f>
        <v>257</v>
      </c>
      <c r="C218">
        <f>COUNTIF(DantongWorkSheet!$E$1:$E$1000, "&gt;" &amp;A218)</f>
        <v>743</v>
      </c>
      <c r="D218">
        <f>COUNTIFS(DantongWorkSheet!$E$1:$E$1000, "&lt;=" &amp;$A218, DantongWorkSheet!$U$1:$U$1000, 2)</f>
        <v>80</v>
      </c>
      <c r="E218">
        <f>COUNTIFS(DantongWorkSheet!$E$1:$E$1000, "&lt;=" &amp;$A218, DantongWorkSheet!$U$1:$U$1000, 1)</f>
        <v>177</v>
      </c>
      <c r="F218">
        <f>COUNTIFS(DantongWorkSheet!$E$1:$E$1000, "&gt;" &amp;$A218, DantongWorkSheet!$U$1:$U$1000, 2)</f>
        <v>220</v>
      </c>
      <c r="G218">
        <f>COUNTIFS(DantongWorkSheet!$E$1:$E$1000, "&gt;" &amp;$A218, DantongWorkSheet!$U$1:$U$1000, 1)</f>
        <v>523</v>
      </c>
      <c r="H218">
        <f t="shared" si="24"/>
        <v>0.89465011356866597</v>
      </c>
      <c r="I218">
        <f t="shared" si="25"/>
        <v>0.87646732485545309</v>
      </c>
      <c r="J218">
        <f t="shared" si="26"/>
        <v>0.50376105201532972</v>
      </c>
      <c r="K218">
        <f t="shared" si="27"/>
        <v>0.31842445190375374</v>
      </c>
      <c r="L218">
        <f t="shared" si="28"/>
        <v>0.22992507918714716</v>
      </c>
      <c r="M218">
        <f t="shared" si="29"/>
        <v>0.65121522236760165</v>
      </c>
      <c r="N218">
        <f t="shared" si="30"/>
        <v>0.88114030155474876</v>
      </c>
      <c r="O218">
        <f t="shared" si="31"/>
        <v>1.5059767594394202E-4</v>
      </c>
    </row>
    <row r="219" spans="1:15">
      <c r="A219">
        <v>1360.5</v>
      </c>
      <c r="B219">
        <f>COUNTIF(DantongWorkSheet!$E$1:$E$1000, "&lt;=" &amp;A219)</f>
        <v>247</v>
      </c>
      <c r="C219">
        <f>COUNTIF(DantongWorkSheet!$E$1:$E$1000, "&gt;" &amp;A219)</f>
        <v>753</v>
      </c>
      <c r="D219">
        <f>COUNTIFS(DantongWorkSheet!$E$1:$E$1000, "&lt;=" &amp;$A219, DantongWorkSheet!$U$1:$U$1000, 2)</f>
        <v>77</v>
      </c>
      <c r="E219">
        <f>COUNTIFS(DantongWorkSheet!$E$1:$E$1000, "&lt;=" &amp;$A219, DantongWorkSheet!$U$1:$U$1000, 1)</f>
        <v>170</v>
      </c>
      <c r="F219">
        <f>COUNTIFS(DantongWorkSheet!$E$1:$E$1000, "&gt;" &amp;$A219, DantongWorkSheet!$U$1:$U$1000, 2)</f>
        <v>223</v>
      </c>
      <c r="G219">
        <f>COUNTIFS(DantongWorkSheet!$E$1:$E$1000, "&gt;" &amp;$A219, DantongWorkSheet!$U$1:$U$1000, 1)</f>
        <v>530</v>
      </c>
      <c r="H219">
        <f t="shared" si="24"/>
        <v>0.89517280738663441</v>
      </c>
      <c r="I219">
        <f t="shared" si="25"/>
        <v>0.87653207208092476</v>
      </c>
      <c r="J219">
        <f t="shared" si="26"/>
        <v>0.49830201211012015</v>
      </c>
      <c r="K219">
        <f t="shared" si="27"/>
        <v>0.30818650718258966</v>
      </c>
      <c r="L219">
        <f t="shared" si="28"/>
        <v>0.22110768342449869</v>
      </c>
      <c r="M219">
        <f t="shared" si="29"/>
        <v>0.66002865027693636</v>
      </c>
      <c r="N219">
        <f t="shared" si="30"/>
        <v>0.88113633370143507</v>
      </c>
      <c r="O219">
        <f t="shared" si="31"/>
        <v>1.5456552925763312E-4</v>
      </c>
    </row>
    <row r="220" spans="1:15">
      <c r="A220">
        <v>1502</v>
      </c>
      <c r="B220">
        <f>COUNTIF(DantongWorkSheet!$E$1:$E$1000, "&lt;=" &amp;A220)</f>
        <v>307</v>
      </c>
      <c r="C220">
        <f>COUNTIF(DantongWorkSheet!$E$1:$E$1000, "&gt;" &amp;A220)</f>
        <v>693</v>
      </c>
      <c r="D220">
        <f>COUNTIFS(DantongWorkSheet!$E$1:$E$1000, "&lt;=" &amp;$A220, DantongWorkSheet!$U$1:$U$1000, 2)</f>
        <v>89</v>
      </c>
      <c r="E220">
        <f>COUNTIFS(DantongWorkSheet!$E$1:$E$1000, "&lt;=" &amp;$A220, DantongWorkSheet!$U$1:$U$1000, 1)</f>
        <v>218</v>
      </c>
      <c r="F220">
        <f>COUNTIFS(DantongWorkSheet!$E$1:$E$1000, "&gt;" &amp;$A220, DantongWorkSheet!$U$1:$U$1000, 2)</f>
        <v>211</v>
      </c>
      <c r="G220">
        <f>COUNTIFS(DantongWorkSheet!$E$1:$E$1000, "&gt;" &amp;$A220, DantongWorkSheet!$U$1:$U$1000, 1)</f>
        <v>482</v>
      </c>
      <c r="H220">
        <f t="shared" si="24"/>
        <v>0.86859498166536064</v>
      </c>
      <c r="I220">
        <f t="shared" si="25"/>
        <v>0.88669049036223879</v>
      </c>
      <c r="J220">
        <f t="shared" si="26"/>
        <v>0.52303265786261566</v>
      </c>
      <c r="K220">
        <f t="shared" si="27"/>
        <v>0.36664741056973726</v>
      </c>
      <c r="L220">
        <f t="shared" si="28"/>
        <v>0.2666586593712657</v>
      </c>
      <c r="M220">
        <f t="shared" si="29"/>
        <v>0.61447650982103141</v>
      </c>
      <c r="N220">
        <f t="shared" si="30"/>
        <v>0.88113516919229706</v>
      </c>
      <c r="O220">
        <f t="shared" si="31"/>
        <v>1.5573003839564059E-4</v>
      </c>
    </row>
    <row r="221" spans="1:15">
      <c r="A221">
        <v>1224.5</v>
      </c>
      <c r="B221">
        <f>COUNTIF(DantongWorkSheet!$E$1:$E$1000, "&lt;=" &amp;A221)</f>
        <v>178</v>
      </c>
      <c r="C221">
        <f>COUNTIF(DantongWorkSheet!$E$1:$E$1000, "&gt;" &amp;A221)</f>
        <v>822</v>
      </c>
      <c r="D221">
        <f>COUNTIFS(DantongWorkSheet!$E$1:$E$1000, "&lt;=" &amp;$A221, DantongWorkSheet!$U$1:$U$1000, 2)</f>
        <v>56</v>
      </c>
      <c r="E221">
        <f>COUNTIFS(DantongWorkSheet!$E$1:$E$1000, "&lt;=" &amp;$A221, DantongWorkSheet!$U$1:$U$1000, 1)</f>
        <v>122</v>
      </c>
      <c r="F221">
        <f>COUNTIFS(DantongWorkSheet!$E$1:$E$1000, "&gt;" &amp;$A221, DantongWorkSheet!$U$1:$U$1000, 2)</f>
        <v>244</v>
      </c>
      <c r="G221">
        <f>COUNTIFS(DantongWorkSheet!$E$1:$E$1000, "&gt;" &amp;$A221, DantongWorkSheet!$U$1:$U$1000, 1)</f>
        <v>578</v>
      </c>
      <c r="H221">
        <f t="shared" si="24"/>
        <v>0.89841977468607226</v>
      </c>
      <c r="I221">
        <f t="shared" si="25"/>
        <v>0.8773900157367478</v>
      </c>
      <c r="J221">
        <f t="shared" si="26"/>
        <v>0.44322905195783269</v>
      </c>
      <c r="K221">
        <f t="shared" si="27"/>
        <v>0.23245313420589228</v>
      </c>
      <c r="L221">
        <f t="shared" si="28"/>
        <v>0.15991871989412085</v>
      </c>
      <c r="M221">
        <f t="shared" si="29"/>
        <v>0.72121459293560664</v>
      </c>
      <c r="N221">
        <f t="shared" si="30"/>
        <v>0.88113331282972751</v>
      </c>
      <c r="O221">
        <f t="shared" si="31"/>
        <v>1.5758640096519283E-4</v>
      </c>
    </row>
    <row r="222" spans="1:15">
      <c r="A222">
        <v>1474</v>
      </c>
      <c r="B222">
        <f>COUNTIF(DantongWorkSheet!$E$1:$E$1000, "&lt;=" &amp;A222)</f>
        <v>297</v>
      </c>
      <c r="C222">
        <f>COUNTIF(DantongWorkSheet!$E$1:$E$1000, "&gt;" &amp;A222)</f>
        <v>703</v>
      </c>
      <c r="D222">
        <f>COUNTIFS(DantongWorkSheet!$E$1:$E$1000, "&lt;=" &amp;$A222, DantongWorkSheet!$U$1:$U$1000, 2)</f>
        <v>86</v>
      </c>
      <c r="E222">
        <f>COUNTIFS(DantongWorkSheet!$E$1:$E$1000, "&lt;=" &amp;$A222, DantongWorkSheet!$U$1:$U$1000, 1)</f>
        <v>211</v>
      </c>
      <c r="F222">
        <f>COUNTIFS(DantongWorkSheet!$E$1:$E$1000, "&gt;" &amp;$A222, DantongWorkSheet!$U$1:$U$1000, 2)</f>
        <v>214</v>
      </c>
      <c r="G222">
        <f>COUNTIFS(DantongWorkSheet!$E$1:$E$1000, "&gt;" &amp;$A222, DantongWorkSheet!$U$1:$U$1000, 1)</f>
        <v>489</v>
      </c>
      <c r="H222">
        <f t="shared" si="24"/>
        <v>0.868155155408185</v>
      </c>
      <c r="I222">
        <f t="shared" si="25"/>
        <v>0.88661464100498522</v>
      </c>
      <c r="J222">
        <f t="shared" si="26"/>
        <v>0.52018515366681239</v>
      </c>
      <c r="K222">
        <f t="shared" si="27"/>
        <v>0.35740759412945494</v>
      </c>
      <c r="L222">
        <f t="shared" si="28"/>
        <v>0.25784208115623092</v>
      </c>
      <c r="M222">
        <f t="shared" si="29"/>
        <v>0.62329009262650459</v>
      </c>
      <c r="N222">
        <f t="shared" si="30"/>
        <v>0.88113217378273556</v>
      </c>
      <c r="O222">
        <f t="shared" si="31"/>
        <v>1.5872544795714205E-4</v>
      </c>
    </row>
    <row r="223" spans="1:15">
      <c r="A223">
        <v>1476</v>
      </c>
      <c r="B223">
        <f>COUNTIF(DantongWorkSheet!$E$1:$E$1000, "&lt;=" &amp;A223)</f>
        <v>297</v>
      </c>
      <c r="C223">
        <f>COUNTIF(DantongWorkSheet!$E$1:$E$1000, "&gt;" &amp;A223)</f>
        <v>703</v>
      </c>
      <c r="D223">
        <f>COUNTIFS(DantongWorkSheet!$E$1:$E$1000, "&lt;=" &amp;$A223, DantongWorkSheet!$U$1:$U$1000, 2)</f>
        <v>86</v>
      </c>
      <c r="E223">
        <f>COUNTIFS(DantongWorkSheet!$E$1:$E$1000, "&lt;=" &amp;$A223, DantongWorkSheet!$U$1:$U$1000, 1)</f>
        <v>211</v>
      </c>
      <c r="F223">
        <f>COUNTIFS(DantongWorkSheet!$E$1:$E$1000, "&gt;" &amp;$A223, DantongWorkSheet!$U$1:$U$1000, 2)</f>
        <v>214</v>
      </c>
      <c r="G223">
        <f>COUNTIFS(DantongWorkSheet!$E$1:$E$1000, "&gt;" &amp;$A223, DantongWorkSheet!$U$1:$U$1000, 1)</f>
        <v>489</v>
      </c>
      <c r="H223">
        <f t="shared" si="24"/>
        <v>0.868155155408185</v>
      </c>
      <c r="I223">
        <f t="shared" si="25"/>
        <v>0.88661464100498522</v>
      </c>
      <c r="J223">
        <f t="shared" si="26"/>
        <v>0.52018515366681239</v>
      </c>
      <c r="K223">
        <f t="shared" si="27"/>
        <v>0.35740759412945494</v>
      </c>
      <c r="L223">
        <f t="shared" si="28"/>
        <v>0.25784208115623092</v>
      </c>
      <c r="M223">
        <f t="shared" si="29"/>
        <v>0.62329009262650459</v>
      </c>
      <c r="N223">
        <f t="shared" si="30"/>
        <v>0.88113217378273556</v>
      </c>
      <c r="O223">
        <f t="shared" si="31"/>
        <v>1.5872544795714205E-4</v>
      </c>
    </row>
    <row r="224" spans="1:15">
      <c r="A224">
        <v>1382</v>
      </c>
      <c r="B224">
        <f>COUNTIF(DantongWorkSheet!$E$1:$E$1000, "&lt;=" &amp;A224)</f>
        <v>260</v>
      </c>
      <c r="C224">
        <f>COUNTIF(DantongWorkSheet!$E$1:$E$1000, "&gt;" &amp;A224)</f>
        <v>740</v>
      </c>
      <c r="D224">
        <f>COUNTIFS(DantongWorkSheet!$E$1:$E$1000, "&lt;=" &amp;$A224, DantongWorkSheet!$U$1:$U$1000, 2)</f>
        <v>81</v>
      </c>
      <c r="E224">
        <f>COUNTIFS(DantongWorkSheet!$E$1:$E$1000, "&lt;=" &amp;$A224, DantongWorkSheet!$U$1:$U$1000, 1)</f>
        <v>179</v>
      </c>
      <c r="F224">
        <f>COUNTIFS(DantongWorkSheet!$E$1:$E$1000, "&gt;" &amp;$A224, DantongWorkSheet!$U$1:$U$1000, 2)</f>
        <v>219</v>
      </c>
      <c r="G224">
        <f>COUNTIFS(DantongWorkSheet!$E$1:$E$1000, "&gt;" &amp;$A224, DantongWorkSheet!$U$1:$U$1000, 1)</f>
        <v>521</v>
      </c>
      <c r="H224">
        <f t="shared" si="24"/>
        <v>0.89494137316708344</v>
      </c>
      <c r="I224">
        <f t="shared" si="25"/>
        <v>0.87627865240852865</v>
      </c>
      <c r="J224">
        <f t="shared" si="26"/>
        <v>0.50528828262474446</v>
      </c>
      <c r="K224">
        <f t="shared" si="27"/>
        <v>0.32145808986787344</v>
      </c>
      <c r="L224">
        <f t="shared" si="28"/>
        <v>0.23268475702344171</v>
      </c>
      <c r="M224">
        <f t="shared" si="29"/>
        <v>0.64844620278231124</v>
      </c>
      <c r="N224">
        <f t="shared" si="30"/>
        <v>0.88113095980575296</v>
      </c>
      <c r="O224">
        <f t="shared" si="31"/>
        <v>1.5993942493974789E-4</v>
      </c>
    </row>
    <row r="225" spans="1:15">
      <c r="A225">
        <v>1384</v>
      </c>
      <c r="B225">
        <f>COUNTIF(DantongWorkSheet!$E$1:$E$1000, "&lt;=" &amp;A225)</f>
        <v>260</v>
      </c>
      <c r="C225">
        <f>COUNTIF(DantongWorkSheet!$E$1:$E$1000, "&gt;" &amp;A225)</f>
        <v>740</v>
      </c>
      <c r="D225">
        <f>COUNTIFS(DantongWorkSheet!$E$1:$E$1000, "&lt;=" &amp;$A225, DantongWorkSheet!$U$1:$U$1000, 2)</f>
        <v>81</v>
      </c>
      <c r="E225">
        <f>COUNTIFS(DantongWorkSheet!$E$1:$E$1000, "&lt;=" &amp;$A225, DantongWorkSheet!$U$1:$U$1000, 1)</f>
        <v>179</v>
      </c>
      <c r="F225">
        <f>COUNTIFS(DantongWorkSheet!$E$1:$E$1000, "&gt;" &amp;$A225, DantongWorkSheet!$U$1:$U$1000, 2)</f>
        <v>219</v>
      </c>
      <c r="G225">
        <f>COUNTIFS(DantongWorkSheet!$E$1:$E$1000, "&gt;" &amp;$A225, DantongWorkSheet!$U$1:$U$1000, 1)</f>
        <v>521</v>
      </c>
      <c r="H225">
        <f t="shared" si="24"/>
        <v>0.89494137316708344</v>
      </c>
      <c r="I225">
        <f t="shared" si="25"/>
        <v>0.87627865240852865</v>
      </c>
      <c r="J225">
        <f t="shared" si="26"/>
        <v>0.50528828262474446</v>
      </c>
      <c r="K225">
        <f t="shared" si="27"/>
        <v>0.32145808986787344</v>
      </c>
      <c r="L225">
        <f t="shared" si="28"/>
        <v>0.23268475702344171</v>
      </c>
      <c r="M225">
        <f t="shared" si="29"/>
        <v>0.64844620278231124</v>
      </c>
      <c r="N225">
        <f t="shared" si="30"/>
        <v>0.88113095980575296</v>
      </c>
      <c r="O225">
        <f t="shared" si="31"/>
        <v>1.5993942493974789E-4</v>
      </c>
    </row>
    <row r="226" spans="1:15">
      <c r="A226">
        <v>1003</v>
      </c>
      <c r="B226">
        <f>COUNTIF(DantongWorkSheet!$E$1:$E$1000, "&lt;=" &amp;A226)</f>
        <v>116</v>
      </c>
      <c r="C226">
        <f>COUNTIF(DantongWorkSheet!$E$1:$E$1000, "&gt;" &amp;A226)</f>
        <v>884</v>
      </c>
      <c r="D226">
        <f>COUNTIFS(DantongWorkSheet!$E$1:$E$1000, "&lt;=" &amp;$A226, DantongWorkSheet!$U$1:$U$1000, 2)</f>
        <v>37</v>
      </c>
      <c r="E226">
        <f>COUNTIFS(DantongWorkSheet!$E$1:$E$1000, "&lt;=" &amp;$A226, DantongWorkSheet!$U$1:$U$1000, 1)</f>
        <v>79</v>
      </c>
      <c r="F226">
        <f>COUNTIFS(DantongWorkSheet!$E$1:$E$1000, "&gt;" &amp;$A226, DantongWorkSheet!$U$1:$U$1000, 2)</f>
        <v>263</v>
      </c>
      <c r="G226">
        <f>COUNTIFS(DantongWorkSheet!$E$1:$E$1000, "&gt;" &amp;$A226, DantongWorkSheet!$U$1:$U$1000, 1)</f>
        <v>621</v>
      </c>
      <c r="H226">
        <f t="shared" si="24"/>
        <v>0.90325294655634569</v>
      </c>
      <c r="I226">
        <f t="shared" si="25"/>
        <v>0.87822743751496724</v>
      </c>
      <c r="J226">
        <f t="shared" si="26"/>
        <v>0.36050518158600375</v>
      </c>
      <c r="K226">
        <f t="shared" si="27"/>
        <v>0.15724744513925942</v>
      </c>
      <c r="L226">
        <f t="shared" si="28"/>
        <v>0.10477734180053611</v>
      </c>
      <c r="M226">
        <f t="shared" si="29"/>
        <v>0.77635305476323102</v>
      </c>
      <c r="N226">
        <f t="shared" si="30"/>
        <v>0.88113039656376713</v>
      </c>
      <c r="O226">
        <f t="shared" si="31"/>
        <v>1.6050266692557713E-4</v>
      </c>
    </row>
    <row r="227" spans="1:15">
      <c r="A227">
        <v>1494.5</v>
      </c>
      <c r="B227">
        <f>COUNTIF(DantongWorkSheet!$E$1:$E$1000, "&lt;=" &amp;A227)</f>
        <v>304</v>
      </c>
      <c r="C227">
        <f>COUNTIF(DantongWorkSheet!$E$1:$E$1000, "&gt;" &amp;A227)</f>
        <v>696</v>
      </c>
      <c r="D227">
        <f>COUNTIFS(DantongWorkSheet!$E$1:$E$1000, "&lt;=" &amp;$A227, DantongWorkSheet!$U$1:$U$1000, 2)</f>
        <v>88</v>
      </c>
      <c r="E227">
        <f>COUNTIFS(DantongWorkSheet!$E$1:$E$1000, "&lt;=" &amp;$A227, DantongWorkSheet!$U$1:$U$1000, 1)</f>
        <v>216</v>
      </c>
      <c r="F227">
        <f>COUNTIFS(DantongWorkSheet!$E$1:$E$1000, "&gt;" &amp;$A227, DantongWorkSheet!$U$1:$U$1000, 2)</f>
        <v>212</v>
      </c>
      <c r="G227">
        <f>COUNTIFS(DantongWorkSheet!$E$1:$E$1000, "&gt;" &amp;$A227, DantongWorkSheet!$U$1:$U$1000, 1)</f>
        <v>484</v>
      </c>
      <c r="H227">
        <f t="shared" si="24"/>
        <v>0.86804039861664029</v>
      </c>
      <c r="I227">
        <f t="shared" si="25"/>
        <v>0.88683869238852453</v>
      </c>
      <c r="J227">
        <f t="shared" si="26"/>
        <v>0.52222845845042454</v>
      </c>
      <c r="K227">
        <f t="shared" si="27"/>
        <v>0.36389718901409773</v>
      </c>
      <c r="L227">
        <f t="shared" si="28"/>
        <v>0.26388428117945861</v>
      </c>
      <c r="M227">
        <f t="shared" si="29"/>
        <v>0.61723972990241305</v>
      </c>
      <c r="N227">
        <f t="shared" si="30"/>
        <v>0.88112401108187166</v>
      </c>
      <c r="O227">
        <f t="shared" si="31"/>
        <v>1.6688814882104275E-4</v>
      </c>
    </row>
    <row r="228" spans="1:15">
      <c r="A228">
        <v>1290</v>
      </c>
      <c r="B228">
        <f>COUNTIF(DantongWorkSheet!$E$1:$E$1000, "&lt;=" &amp;A228)</f>
        <v>217</v>
      </c>
      <c r="C228">
        <f>COUNTIF(DantongWorkSheet!$E$1:$E$1000, "&gt;" &amp;A228)</f>
        <v>783</v>
      </c>
      <c r="D228">
        <f>COUNTIFS(DantongWorkSheet!$E$1:$E$1000, "&lt;=" &amp;$A228, DantongWorkSheet!$U$1:$U$1000, 2)</f>
        <v>68</v>
      </c>
      <c r="E228">
        <f>COUNTIFS(DantongWorkSheet!$E$1:$E$1000, "&lt;=" &amp;$A228, DantongWorkSheet!$U$1:$U$1000, 1)</f>
        <v>149</v>
      </c>
      <c r="F228">
        <f>COUNTIFS(DantongWorkSheet!$E$1:$E$1000, "&gt;" &amp;$A228, DantongWorkSheet!$U$1:$U$1000, 2)</f>
        <v>232</v>
      </c>
      <c r="G228">
        <f>COUNTIFS(DantongWorkSheet!$E$1:$E$1000, "&gt;" &amp;$A228, DantongWorkSheet!$U$1:$U$1000, 1)</f>
        <v>551</v>
      </c>
      <c r="H228">
        <f t="shared" si="24"/>
        <v>0.89701859302565379</v>
      </c>
      <c r="I228">
        <f t="shared" si="25"/>
        <v>0.87671628899946397</v>
      </c>
      <c r="J228">
        <f t="shared" si="26"/>
        <v>0.47831857233122094</v>
      </c>
      <c r="K228">
        <f t="shared" si="27"/>
        <v>0.27633306151152931</v>
      </c>
      <c r="L228">
        <f t="shared" si="28"/>
        <v>0.19465303468656686</v>
      </c>
      <c r="M228">
        <f t="shared" si="29"/>
        <v>0.68646885428658033</v>
      </c>
      <c r="N228">
        <f t="shared" si="30"/>
        <v>0.88112188897314714</v>
      </c>
      <c r="O228">
        <f t="shared" si="31"/>
        <v>1.6901025754556542E-4</v>
      </c>
    </row>
    <row r="229" spans="1:15">
      <c r="A229">
        <v>1389.5</v>
      </c>
      <c r="B229">
        <f>COUNTIF(DantongWorkSheet!$E$1:$E$1000, "&lt;=" &amp;A229)</f>
        <v>263</v>
      </c>
      <c r="C229">
        <f>COUNTIF(DantongWorkSheet!$E$1:$E$1000, "&gt;" &amp;A229)</f>
        <v>737</v>
      </c>
      <c r="D229">
        <f>COUNTIFS(DantongWorkSheet!$E$1:$E$1000, "&lt;=" &amp;$A229, DantongWorkSheet!$U$1:$U$1000, 2)</f>
        <v>82</v>
      </c>
      <c r="E229">
        <f>COUNTIFS(DantongWorkSheet!$E$1:$E$1000, "&lt;=" &amp;$A229, DantongWorkSheet!$U$1:$U$1000, 1)</f>
        <v>181</v>
      </c>
      <c r="F229">
        <f>COUNTIFS(DantongWorkSheet!$E$1:$E$1000, "&gt;" &amp;$A229, DantongWorkSheet!$U$1:$U$1000, 2)</f>
        <v>218</v>
      </c>
      <c r="G229">
        <f>COUNTIFS(DantongWorkSheet!$E$1:$E$1000, "&gt;" &amp;$A229, DantongWorkSheet!$U$1:$U$1000, 1)</f>
        <v>519</v>
      </c>
      <c r="H229">
        <f t="shared" si="24"/>
        <v>0.89522556746438209</v>
      </c>
      <c r="I229">
        <f t="shared" si="25"/>
        <v>0.87608828423874652</v>
      </c>
      <c r="J229">
        <f t="shared" si="26"/>
        <v>0.50676557268225342</v>
      </c>
      <c r="K229">
        <f t="shared" si="27"/>
        <v>0.32447418149289181</v>
      </c>
      <c r="L229">
        <f t="shared" si="28"/>
        <v>0.2354443242431325</v>
      </c>
      <c r="M229">
        <f t="shared" si="29"/>
        <v>0.6456770654839562</v>
      </c>
      <c r="N229">
        <f t="shared" si="30"/>
        <v>0.88112138972708864</v>
      </c>
      <c r="O229">
        <f t="shared" si="31"/>
        <v>1.6950950360405947E-4</v>
      </c>
    </row>
    <row r="230" spans="1:15">
      <c r="A230">
        <v>1252</v>
      </c>
      <c r="B230">
        <f>COUNTIF(DantongWorkSheet!$E$1:$E$1000, "&lt;=" &amp;A230)</f>
        <v>194</v>
      </c>
      <c r="C230">
        <f>COUNTIF(DantongWorkSheet!$E$1:$E$1000, "&gt;" &amp;A230)</f>
        <v>806</v>
      </c>
      <c r="D230">
        <f>COUNTIFS(DantongWorkSheet!$E$1:$E$1000, "&lt;=" &amp;$A230, DantongWorkSheet!$U$1:$U$1000, 2)</f>
        <v>61</v>
      </c>
      <c r="E230">
        <f>COUNTIFS(DantongWorkSheet!$E$1:$E$1000, "&lt;=" &amp;$A230, DantongWorkSheet!$U$1:$U$1000, 1)</f>
        <v>133</v>
      </c>
      <c r="F230">
        <f>COUNTIFS(DantongWorkSheet!$E$1:$E$1000, "&gt;" &amp;$A230, DantongWorkSheet!$U$1:$U$1000, 2)</f>
        <v>239</v>
      </c>
      <c r="G230">
        <f>COUNTIFS(DantongWorkSheet!$E$1:$E$1000, "&gt;" &amp;$A230, DantongWorkSheet!$U$1:$U$1000, 1)</f>
        <v>567</v>
      </c>
      <c r="H230">
        <f t="shared" si="24"/>
        <v>0.89822448387272424</v>
      </c>
      <c r="I230">
        <f t="shared" si="25"/>
        <v>0.87700282809416752</v>
      </c>
      <c r="J230">
        <f t="shared" si="26"/>
        <v>0.45897905984014209</v>
      </c>
      <c r="K230">
        <f t="shared" si="27"/>
        <v>0.25078549444410042</v>
      </c>
      <c r="L230">
        <f t="shared" si="28"/>
        <v>0.17425554987130851</v>
      </c>
      <c r="M230">
        <f t="shared" si="29"/>
        <v>0.70686427944389907</v>
      </c>
      <c r="N230">
        <f t="shared" si="30"/>
        <v>0.8811198293152076</v>
      </c>
      <c r="O230">
        <f t="shared" si="31"/>
        <v>1.7106991548510031E-4</v>
      </c>
    </row>
    <row r="231" spans="1:15">
      <c r="A231">
        <v>1032.5</v>
      </c>
      <c r="B231">
        <f>COUNTIF(DantongWorkSheet!$E$1:$E$1000, "&lt;=" &amp;A231)</f>
        <v>119</v>
      </c>
      <c r="C231">
        <f>COUNTIF(DantongWorkSheet!$E$1:$E$1000, "&gt;" &amp;A231)</f>
        <v>881</v>
      </c>
      <c r="D231">
        <f>COUNTIFS(DantongWorkSheet!$E$1:$E$1000, "&lt;=" &amp;$A231, DantongWorkSheet!$U$1:$U$1000, 2)</f>
        <v>38</v>
      </c>
      <c r="E231">
        <f>COUNTIFS(DantongWorkSheet!$E$1:$E$1000, "&lt;=" &amp;$A231, DantongWorkSheet!$U$1:$U$1000, 1)</f>
        <v>81</v>
      </c>
      <c r="F231">
        <f>COUNTIFS(DantongWorkSheet!$E$1:$E$1000, "&gt;" &amp;$A231, DantongWorkSheet!$U$1:$U$1000, 2)</f>
        <v>262</v>
      </c>
      <c r="G231">
        <f>COUNTIFS(DantongWorkSheet!$E$1:$E$1000, "&gt;" &amp;$A231, DantongWorkSheet!$U$1:$U$1000, 1)</f>
        <v>619</v>
      </c>
      <c r="H231">
        <f t="shared" si="24"/>
        <v>0.90364889150533134</v>
      </c>
      <c r="I231">
        <f t="shared" si="25"/>
        <v>0.87807618585975322</v>
      </c>
      <c r="J231">
        <f t="shared" si="26"/>
        <v>0.3654450160411431</v>
      </c>
      <c r="K231">
        <f t="shared" si="27"/>
        <v>0.16103453272841428</v>
      </c>
      <c r="L231">
        <f t="shared" si="28"/>
        <v>0.10753421808913442</v>
      </c>
      <c r="M231">
        <f t="shared" si="29"/>
        <v>0.7735851197424426</v>
      </c>
      <c r="N231">
        <f t="shared" si="30"/>
        <v>0.88111933783157703</v>
      </c>
      <c r="O231">
        <f t="shared" si="31"/>
        <v>1.715613991156717E-4</v>
      </c>
    </row>
    <row r="232" spans="1:15">
      <c r="A232">
        <v>950.5</v>
      </c>
      <c r="B232">
        <f>COUNTIF(DantongWorkSheet!$E$1:$E$1000, "&lt;=" &amp;A232)</f>
        <v>106</v>
      </c>
      <c r="C232">
        <f>COUNTIF(DantongWorkSheet!$E$1:$E$1000, "&gt;" &amp;A232)</f>
        <v>894</v>
      </c>
      <c r="D232">
        <f>COUNTIFS(DantongWorkSheet!$E$1:$E$1000, "&lt;=" &amp;$A232, DantongWorkSheet!$U$1:$U$1000, 2)</f>
        <v>34</v>
      </c>
      <c r="E232">
        <f>COUNTIFS(DantongWorkSheet!$E$1:$E$1000, "&lt;=" &amp;$A232, DantongWorkSheet!$U$1:$U$1000, 1)</f>
        <v>72</v>
      </c>
      <c r="F232">
        <f>COUNTIFS(DantongWorkSheet!$E$1:$E$1000, "&gt;" &amp;$A232, DantongWorkSheet!$U$1:$U$1000, 2)</f>
        <v>266</v>
      </c>
      <c r="G232">
        <f>COUNTIFS(DantongWorkSheet!$E$1:$E$1000, "&gt;" &amp;$A232, DantongWorkSheet!$U$1:$U$1000, 1)</f>
        <v>628</v>
      </c>
      <c r="H232">
        <f t="shared" si="24"/>
        <v>0.90520029695604798</v>
      </c>
      <c r="I232">
        <f t="shared" si="25"/>
        <v>0.87826194048168671</v>
      </c>
      <c r="J232">
        <f t="shared" si="26"/>
        <v>0.34321356599048208</v>
      </c>
      <c r="K232">
        <f t="shared" si="27"/>
        <v>0.14451801755001972</v>
      </c>
      <c r="L232">
        <f t="shared" si="28"/>
        <v>9.5951231477341081E-2</v>
      </c>
      <c r="M232">
        <f t="shared" si="29"/>
        <v>0.78516617479062789</v>
      </c>
      <c r="N232">
        <f t="shared" si="30"/>
        <v>0.88111740626796897</v>
      </c>
      <c r="O232">
        <f t="shared" si="31"/>
        <v>1.7349296272373138E-4</v>
      </c>
    </row>
    <row r="233" spans="1:15">
      <c r="A233">
        <v>1513</v>
      </c>
      <c r="B233">
        <f>COUNTIF(DantongWorkSheet!$E$1:$E$1000, "&lt;=" &amp;A233)</f>
        <v>311</v>
      </c>
      <c r="C233">
        <f>COUNTIF(DantongWorkSheet!$E$1:$E$1000, "&gt;" &amp;A233)</f>
        <v>689</v>
      </c>
      <c r="D233">
        <f>COUNTIFS(DantongWorkSheet!$E$1:$E$1000, "&lt;=" &amp;$A233, DantongWorkSheet!$U$1:$U$1000, 2)</f>
        <v>90</v>
      </c>
      <c r="E233">
        <f>COUNTIFS(DantongWorkSheet!$E$1:$E$1000, "&lt;=" &amp;$A233, DantongWorkSheet!$U$1:$U$1000, 1)</f>
        <v>221</v>
      </c>
      <c r="F233">
        <f>COUNTIFS(DantongWorkSheet!$E$1:$E$1000, "&gt;" &amp;$A233, DantongWorkSheet!$U$1:$U$1000, 2)</f>
        <v>210</v>
      </c>
      <c r="G233">
        <f>COUNTIFS(DantongWorkSheet!$E$1:$E$1000, "&gt;" &amp;$A233, DantongWorkSheet!$U$1:$U$1000, 1)</f>
        <v>479</v>
      </c>
      <c r="H233">
        <f t="shared" si="24"/>
        <v>0.86793075631974381</v>
      </c>
      <c r="I233">
        <f t="shared" si="25"/>
        <v>0.88706704815056692</v>
      </c>
      <c r="J233">
        <f t="shared" si="26"/>
        <v>0.52403920301929163</v>
      </c>
      <c r="K233">
        <f t="shared" si="27"/>
        <v>0.37028521313892132</v>
      </c>
      <c r="L233">
        <f t="shared" si="28"/>
        <v>0.26992646521544034</v>
      </c>
      <c r="M233">
        <f t="shared" si="29"/>
        <v>0.61118919617574052</v>
      </c>
      <c r="N233">
        <f t="shared" si="30"/>
        <v>0.8811156613911808</v>
      </c>
      <c r="O233">
        <f t="shared" si="31"/>
        <v>1.752378395118992E-4</v>
      </c>
    </row>
    <row r="234" spans="1:15">
      <c r="A234">
        <v>1482</v>
      </c>
      <c r="B234">
        <f>COUNTIF(DantongWorkSheet!$E$1:$E$1000, "&lt;=" &amp;A234)</f>
        <v>301</v>
      </c>
      <c r="C234">
        <f>COUNTIF(DantongWorkSheet!$E$1:$E$1000, "&gt;" &amp;A234)</f>
        <v>699</v>
      </c>
      <c r="D234">
        <f>COUNTIFS(DantongWorkSheet!$E$1:$E$1000, "&lt;=" &amp;$A234, DantongWorkSheet!$U$1:$U$1000, 2)</f>
        <v>87</v>
      </c>
      <c r="E234">
        <f>COUNTIFS(DantongWorkSheet!$E$1:$E$1000, "&lt;=" &amp;$A234, DantongWorkSheet!$U$1:$U$1000, 1)</f>
        <v>214</v>
      </c>
      <c r="F234">
        <f>COUNTIFS(DantongWorkSheet!$E$1:$E$1000, "&gt;" &amp;$A234, DantongWorkSheet!$U$1:$U$1000, 2)</f>
        <v>213</v>
      </c>
      <c r="G234">
        <f>COUNTIFS(DantongWorkSheet!$E$1:$E$1000, "&gt;" &amp;$A234, DantongWorkSheet!$U$1:$U$1000, 1)</f>
        <v>486</v>
      </c>
      <c r="H234">
        <f t="shared" si="24"/>
        <v>0.86747343347503492</v>
      </c>
      <c r="I234">
        <f t="shared" si="25"/>
        <v>0.88698551825023908</v>
      </c>
      <c r="J234">
        <f t="shared" si="26"/>
        <v>0.52138154697861794</v>
      </c>
      <c r="K234">
        <f t="shared" si="27"/>
        <v>0.3611283118613689</v>
      </c>
      <c r="L234">
        <f t="shared" si="28"/>
        <v>0.26110950347598549</v>
      </c>
      <c r="M234">
        <f t="shared" si="29"/>
        <v>0.62000287725691705</v>
      </c>
      <c r="N234">
        <f t="shared" si="30"/>
        <v>0.88111238073290254</v>
      </c>
      <c r="O234">
        <f t="shared" si="31"/>
        <v>1.7851849779015883E-4</v>
      </c>
    </row>
    <row r="235" spans="1:15">
      <c r="A235">
        <v>1295</v>
      </c>
      <c r="B235">
        <f>COUNTIF(DantongWorkSheet!$E$1:$E$1000, "&lt;=" &amp;A235)</f>
        <v>220</v>
      </c>
      <c r="C235">
        <f>COUNTIF(DantongWorkSheet!$E$1:$E$1000, "&gt;" &amp;A235)</f>
        <v>780</v>
      </c>
      <c r="D235">
        <f>COUNTIFS(DantongWorkSheet!$E$1:$E$1000, "&lt;=" &amp;$A235, DantongWorkSheet!$U$1:$U$1000, 2)</f>
        <v>69</v>
      </c>
      <c r="E235">
        <f>COUNTIFS(DantongWorkSheet!$E$1:$E$1000, "&lt;=" &amp;$A235, DantongWorkSheet!$U$1:$U$1000, 1)</f>
        <v>151</v>
      </c>
      <c r="F235">
        <f>COUNTIFS(DantongWorkSheet!$E$1:$E$1000, "&gt;" &amp;$A235, DantongWorkSheet!$U$1:$U$1000, 2)</f>
        <v>231</v>
      </c>
      <c r="G235">
        <f>COUNTIFS(DantongWorkSheet!$E$1:$E$1000, "&gt;" &amp;$A235, DantongWorkSheet!$U$1:$U$1000, 1)</f>
        <v>549</v>
      </c>
      <c r="H235">
        <f t="shared" si="24"/>
        <v>0.89732651736202063</v>
      </c>
      <c r="I235">
        <f t="shared" si="25"/>
        <v>0.87653845133811914</v>
      </c>
      <c r="J235">
        <f t="shared" si="26"/>
        <v>0.48057340565023404</v>
      </c>
      <c r="K235">
        <f t="shared" si="27"/>
        <v>0.27959409731173157</v>
      </c>
      <c r="L235">
        <f t="shared" si="28"/>
        <v>0.19741183381964453</v>
      </c>
      <c r="M235">
        <f t="shared" si="29"/>
        <v>0.683699992043733</v>
      </c>
      <c r="N235">
        <f t="shared" si="30"/>
        <v>0.88111182586337755</v>
      </c>
      <c r="O235">
        <f t="shared" si="31"/>
        <v>1.7907336731515233E-4</v>
      </c>
    </row>
    <row r="236" spans="1:15">
      <c r="A236">
        <v>1296</v>
      </c>
      <c r="B236">
        <f>COUNTIF(DantongWorkSheet!$E$1:$E$1000, "&lt;=" &amp;A236)</f>
        <v>220</v>
      </c>
      <c r="C236">
        <f>COUNTIF(DantongWorkSheet!$E$1:$E$1000, "&gt;" &amp;A236)</f>
        <v>780</v>
      </c>
      <c r="D236">
        <f>COUNTIFS(DantongWorkSheet!$E$1:$E$1000, "&lt;=" &amp;$A236, DantongWorkSheet!$U$1:$U$1000, 2)</f>
        <v>69</v>
      </c>
      <c r="E236">
        <f>COUNTIFS(DantongWorkSheet!$E$1:$E$1000, "&lt;=" &amp;$A236, DantongWorkSheet!$U$1:$U$1000, 1)</f>
        <v>151</v>
      </c>
      <c r="F236">
        <f>COUNTIFS(DantongWorkSheet!$E$1:$E$1000, "&gt;" &amp;$A236, DantongWorkSheet!$U$1:$U$1000, 2)</f>
        <v>231</v>
      </c>
      <c r="G236">
        <f>COUNTIFS(DantongWorkSheet!$E$1:$E$1000, "&gt;" &amp;$A236, DantongWorkSheet!$U$1:$U$1000, 1)</f>
        <v>549</v>
      </c>
      <c r="H236">
        <f t="shared" si="24"/>
        <v>0.89732651736202063</v>
      </c>
      <c r="I236">
        <f t="shared" si="25"/>
        <v>0.87653845133811914</v>
      </c>
      <c r="J236">
        <f t="shared" si="26"/>
        <v>0.48057340565023404</v>
      </c>
      <c r="K236">
        <f t="shared" si="27"/>
        <v>0.27959409731173157</v>
      </c>
      <c r="L236">
        <f t="shared" si="28"/>
        <v>0.19741183381964453</v>
      </c>
      <c r="M236">
        <f t="shared" si="29"/>
        <v>0.683699992043733</v>
      </c>
      <c r="N236">
        <f t="shared" si="30"/>
        <v>0.88111182586337755</v>
      </c>
      <c r="O236">
        <f t="shared" si="31"/>
        <v>1.7907336731515233E-4</v>
      </c>
    </row>
    <row r="237" spans="1:15">
      <c r="A237">
        <v>1044.5</v>
      </c>
      <c r="B237">
        <f>COUNTIF(DantongWorkSheet!$E$1:$E$1000, "&lt;=" &amp;A237)</f>
        <v>122</v>
      </c>
      <c r="C237">
        <f>COUNTIF(DantongWorkSheet!$E$1:$E$1000, "&gt;" &amp;A237)</f>
        <v>878</v>
      </c>
      <c r="D237">
        <f>COUNTIFS(DantongWorkSheet!$E$1:$E$1000, "&lt;=" &amp;$A237, DantongWorkSheet!$U$1:$U$1000, 2)</f>
        <v>39</v>
      </c>
      <c r="E237">
        <f>COUNTIFS(DantongWorkSheet!$E$1:$E$1000, "&lt;=" &amp;$A237, DantongWorkSheet!$U$1:$U$1000, 1)</f>
        <v>83</v>
      </c>
      <c r="F237">
        <f>COUNTIFS(DantongWorkSheet!$E$1:$E$1000, "&gt;" &amp;$A237, DantongWorkSheet!$U$1:$U$1000, 2)</f>
        <v>261</v>
      </c>
      <c r="G237">
        <f>COUNTIFS(DantongWorkSheet!$E$1:$E$1000, "&gt;" &amp;$A237, DantongWorkSheet!$U$1:$U$1000, 1)</f>
        <v>617</v>
      </c>
      <c r="H237">
        <f t="shared" si="24"/>
        <v>0.90402455610860399</v>
      </c>
      <c r="I237">
        <f t="shared" si="25"/>
        <v>0.87792379680195198</v>
      </c>
      <c r="J237">
        <f t="shared" si="26"/>
        <v>0.3702757275461025</v>
      </c>
      <c r="K237">
        <f t="shared" si="27"/>
        <v>0.16480688220126793</v>
      </c>
      <c r="L237">
        <f t="shared" si="28"/>
        <v>0.11029099584524968</v>
      </c>
      <c r="M237">
        <f t="shared" si="29"/>
        <v>0.77081709359211381</v>
      </c>
      <c r="N237">
        <f t="shared" si="30"/>
        <v>0.88110808943736352</v>
      </c>
      <c r="O237">
        <f t="shared" si="31"/>
        <v>1.8280979332918612E-4</v>
      </c>
    </row>
    <row r="238" spans="1:15">
      <c r="A238">
        <v>1376.5</v>
      </c>
      <c r="B238">
        <f>COUNTIF(DantongWorkSheet!$E$1:$E$1000, "&lt;=" &amp;A238)</f>
        <v>256</v>
      </c>
      <c r="C238">
        <f>COUNTIF(DantongWorkSheet!$E$1:$E$1000, "&gt;" &amp;A238)</f>
        <v>744</v>
      </c>
      <c r="D238">
        <f>COUNTIFS(DantongWorkSheet!$E$1:$E$1000, "&lt;=" &amp;$A238, DantongWorkSheet!$U$1:$U$1000, 2)</f>
        <v>80</v>
      </c>
      <c r="E238">
        <f>COUNTIFS(DantongWorkSheet!$E$1:$E$1000, "&lt;=" &amp;$A238, DantongWorkSheet!$U$1:$U$1000, 1)</f>
        <v>176</v>
      </c>
      <c r="F238">
        <f>COUNTIFS(DantongWorkSheet!$E$1:$E$1000, "&gt;" &amp;$A238, DantongWorkSheet!$U$1:$U$1000, 2)</f>
        <v>220</v>
      </c>
      <c r="G238">
        <f>COUNTIFS(DantongWorkSheet!$E$1:$E$1000, "&gt;" &amp;$A238, DantongWorkSheet!$U$1:$U$1000, 1)</f>
        <v>524</v>
      </c>
      <c r="H238">
        <f t="shared" si="24"/>
        <v>0.8960382325345575</v>
      </c>
      <c r="I238">
        <f t="shared" si="25"/>
        <v>0.87596957753135252</v>
      </c>
      <c r="J238">
        <f t="shared" si="26"/>
        <v>0.50324077687349433</v>
      </c>
      <c r="K238">
        <f t="shared" si="27"/>
        <v>0.31740935232421741</v>
      </c>
      <c r="L238">
        <f t="shared" si="28"/>
        <v>0.22938578752884672</v>
      </c>
      <c r="M238">
        <f t="shared" si="29"/>
        <v>0.65172136568332628</v>
      </c>
      <c r="N238">
        <f t="shared" si="30"/>
        <v>0.88110715321217303</v>
      </c>
      <c r="O238">
        <f t="shared" si="31"/>
        <v>1.8374601851967043E-4</v>
      </c>
    </row>
    <row r="239" spans="1:15">
      <c r="A239">
        <v>698.5</v>
      </c>
      <c r="B239">
        <f>COUNTIF(DantongWorkSheet!$E$1:$E$1000, "&lt;=" &amp;A239)</f>
        <v>45</v>
      </c>
      <c r="C239">
        <f>COUNTIF(DantongWorkSheet!$E$1:$E$1000, "&gt;" &amp;A239)</f>
        <v>955</v>
      </c>
      <c r="D239">
        <f>COUNTIFS(DantongWorkSheet!$E$1:$E$1000, "&lt;=" &amp;$A239, DantongWorkSheet!$U$1:$U$1000, 2)</f>
        <v>12</v>
      </c>
      <c r="E239">
        <f>COUNTIFS(DantongWorkSheet!$E$1:$E$1000, "&lt;=" &amp;$A239, DantongWorkSheet!$U$1:$U$1000, 1)</f>
        <v>33</v>
      </c>
      <c r="F239">
        <f>COUNTIFS(DantongWorkSheet!$E$1:$E$1000, "&gt;" &amp;$A239, DantongWorkSheet!$U$1:$U$1000, 2)</f>
        <v>288</v>
      </c>
      <c r="G239">
        <f>COUNTIFS(DantongWorkSheet!$E$1:$E$1000, "&gt;" &amp;$A239, DantongWorkSheet!$U$1:$U$1000, 1)</f>
        <v>667</v>
      </c>
      <c r="H239">
        <f t="shared" si="24"/>
        <v>0.83664074194116733</v>
      </c>
      <c r="I239">
        <f t="shared" si="25"/>
        <v>0.88320242150373507</v>
      </c>
      <c r="J239">
        <f t="shared" si="26"/>
        <v>0.20132690347495855</v>
      </c>
      <c r="K239">
        <f t="shared" si="27"/>
        <v>6.3438130460722136E-2</v>
      </c>
      <c r="L239">
        <f t="shared" si="28"/>
        <v>3.7648833387352532E-2</v>
      </c>
      <c r="M239">
        <f t="shared" si="29"/>
        <v>0.84345831253606696</v>
      </c>
      <c r="N239">
        <f t="shared" si="30"/>
        <v>0.88110714592341943</v>
      </c>
      <c r="O239">
        <f t="shared" si="31"/>
        <v>1.837533072732711E-4</v>
      </c>
    </row>
    <row r="240" spans="1:15">
      <c r="A240">
        <v>1359</v>
      </c>
      <c r="B240">
        <f>COUNTIF(DantongWorkSheet!$E$1:$E$1000, "&lt;=" &amp;A240)</f>
        <v>246</v>
      </c>
      <c r="C240">
        <f>COUNTIF(DantongWorkSheet!$E$1:$E$1000, "&gt;" &amp;A240)</f>
        <v>754</v>
      </c>
      <c r="D240">
        <f>COUNTIFS(DantongWorkSheet!$E$1:$E$1000, "&lt;=" &amp;$A240, DantongWorkSheet!$U$1:$U$1000, 2)</f>
        <v>77</v>
      </c>
      <c r="E240">
        <f>COUNTIFS(DantongWorkSheet!$E$1:$E$1000, "&lt;=" &amp;$A240, DantongWorkSheet!$U$1:$U$1000, 1)</f>
        <v>169</v>
      </c>
      <c r="F240">
        <f>COUNTIFS(DantongWorkSheet!$E$1:$E$1000, "&gt;" &amp;$A240, DantongWorkSheet!$U$1:$U$1000, 2)</f>
        <v>223</v>
      </c>
      <c r="G240">
        <f>COUNTIFS(DantongWorkSheet!$E$1:$E$1000, "&gt;" &amp;$A240, DantongWorkSheet!$U$1:$U$1000, 1)</f>
        <v>531</v>
      </c>
      <c r="H240">
        <f t="shared" si="24"/>
        <v>0.8966153656433189</v>
      </c>
      <c r="I240">
        <f t="shared" si="25"/>
        <v>0.87604098825641818</v>
      </c>
      <c r="J240">
        <f t="shared" si="26"/>
        <v>0.49772436571342049</v>
      </c>
      <c r="K240">
        <f t="shared" si="27"/>
        <v>0.3071521328306408</v>
      </c>
      <c r="L240">
        <f t="shared" si="28"/>
        <v>0.22056737994825645</v>
      </c>
      <c r="M240">
        <f t="shared" si="29"/>
        <v>0.6605349051453393</v>
      </c>
      <c r="N240">
        <f t="shared" si="30"/>
        <v>0.88110228509359578</v>
      </c>
      <c r="O240">
        <f t="shared" si="31"/>
        <v>1.8861413709692076E-4</v>
      </c>
    </row>
    <row r="241" spans="1:15">
      <c r="A241">
        <v>1223.5</v>
      </c>
      <c r="B241">
        <f>COUNTIF(DantongWorkSheet!$E$1:$E$1000, "&lt;=" &amp;A241)</f>
        <v>177</v>
      </c>
      <c r="C241">
        <f>COUNTIF(DantongWorkSheet!$E$1:$E$1000, "&gt;" &amp;A241)</f>
        <v>823</v>
      </c>
      <c r="D241">
        <f>COUNTIFS(DantongWorkSheet!$E$1:$E$1000, "&lt;=" &amp;$A241, DantongWorkSheet!$U$1:$U$1000, 2)</f>
        <v>56</v>
      </c>
      <c r="E241">
        <f>COUNTIFS(DantongWorkSheet!$E$1:$E$1000, "&lt;=" &amp;$A241, DantongWorkSheet!$U$1:$U$1000, 1)</f>
        <v>121</v>
      </c>
      <c r="F241">
        <f>COUNTIFS(DantongWorkSheet!$E$1:$E$1000, "&gt;" &amp;$A241, DantongWorkSheet!$U$1:$U$1000, 2)</f>
        <v>244</v>
      </c>
      <c r="G241">
        <f>COUNTIFS(DantongWorkSheet!$E$1:$E$1000, "&gt;" &amp;$A241, DantongWorkSheet!$U$1:$U$1000, 1)</f>
        <v>579</v>
      </c>
      <c r="H241">
        <f t="shared" si="24"/>
        <v>0.90040596056067113</v>
      </c>
      <c r="I241">
        <f t="shared" si="25"/>
        <v>0.87694081621614306</v>
      </c>
      <c r="J241">
        <f t="shared" si="26"/>
        <v>0.44217763602049887</v>
      </c>
      <c r="K241">
        <f t="shared" si="27"/>
        <v>0.23129235166989975</v>
      </c>
      <c r="L241">
        <f t="shared" si="28"/>
        <v>0.15937185501923878</v>
      </c>
      <c r="M241">
        <f t="shared" si="29"/>
        <v>0.72172229174588565</v>
      </c>
      <c r="N241">
        <f t="shared" si="30"/>
        <v>0.88109414676512443</v>
      </c>
      <c r="O241">
        <f t="shared" si="31"/>
        <v>1.9675246556827286E-4</v>
      </c>
    </row>
    <row r="242" spans="1:15">
      <c r="A242">
        <v>1496.5</v>
      </c>
      <c r="B242">
        <f>COUNTIF(DantongWorkSheet!$E$1:$E$1000, "&lt;=" &amp;A242)</f>
        <v>305</v>
      </c>
      <c r="C242">
        <f>COUNTIF(DantongWorkSheet!$E$1:$E$1000, "&gt;" &amp;A242)</f>
        <v>695</v>
      </c>
      <c r="D242">
        <f>COUNTIFS(DantongWorkSheet!$E$1:$E$1000, "&lt;=" &amp;$A242, DantongWorkSheet!$U$1:$U$1000, 2)</f>
        <v>88</v>
      </c>
      <c r="E242">
        <f>COUNTIFS(DantongWorkSheet!$E$1:$E$1000, "&lt;=" &amp;$A242, DantongWorkSheet!$U$1:$U$1000, 1)</f>
        <v>217</v>
      </c>
      <c r="F242">
        <f>COUNTIFS(DantongWorkSheet!$E$1:$E$1000, "&gt;" &amp;$A242, DantongWorkSheet!$U$1:$U$1000, 2)</f>
        <v>212</v>
      </c>
      <c r="G242">
        <f>COUNTIFS(DantongWorkSheet!$E$1:$E$1000, "&gt;" &amp;$A242, DantongWorkSheet!$U$1:$U$1000, 1)</f>
        <v>483</v>
      </c>
      <c r="H242">
        <f t="shared" si="24"/>
        <v>0.86680772792390703</v>
      </c>
      <c r="I242">
        <f t="shared" si="25"/>
        <v>0.88735999301363711</v>
      </c>
      <c r="J242">
        <f t="shared" si="26"/>
        <v>0.52250124992461067</v>
      </c>
      <c r="K242">
        <f t="shared" si="27"/>
        <v>0.36481600635059608</v>
      </c>
      <c r="L242">
        <f t="shared" si="28"/>
        <v>0.26437635701679163</v>
      </c>
      <c r="M242">
        <f t="shared" si="29"/>
        <v>0.6167151951444777</v>
      </c>
      <c r="N242">
        <f t="shared" si="30"/>
        <v>0.88109155216126933</v>
      </c>
      <c r="O242">
        <f t="shared" si="31"/>
        <v>1.9934706942337233E-4</v>
      </c>
    </row>
    <row r="243" spans="1:15">
      <c r="A243">
        <v>1386</v>
      </c>
      <c r="B243">
        <f>COUNTIF(DantongWorkSheet!$E$1:$E$1000, "&lt;=" &amp;A243)</f>
        <v>262</v>
      </c>
      <c r="C243">
        <f>COUNTIF(DantongWorkSheet!$E$1:$E$1000, "&gt;" &amp;A243)</f>
        <v>738</v>
      </c>
      <c r="D243">
        <f>COUNTIFS(DantongWorkSheet!$E$1:$E$1000, "&lt;=" &amp;$A243, DantongWorkSheet!$U$1:$U$1000, 2)</f>
        <v>82</v>
      </c>
      <c r="E243">
        <f>COUNTIFS(DantongWorkSheet!$E$1:$E$1000, "&lt;=" &amp;$A243, DantongWorkSheet!$U$1:$U$1000, 1)</f>
        <v>180</v>
      </c>
      <c r="F243">
        <f>COUNTIFS(DantongWorkSheet!$E$1:$E$1000, "&gt;" &amp;$A243, DantongWorkSheet!$U$1:$U$1000, 2)</f>
        <v>218</v>
      </c>
      <c r="G243">
        <f>COUNTIFS(DantongWorkSheet!$E$1:$E$1000, "&gt;" &amp;$A243, DantongWorkSheet!$U$1:$U$1000, 1)</f>
        <v>520</v>
      </c>
      <c r="H243">
        <f t="shared" si="24"/>
        <v>0.89658017055262462</v>
      </c>
      <c r="I243">
        <f t="shared" si="25"/>
        <v>0.87558615839621412</v>
      </c>
      <c r="J243">
        <f t="shared" si="26"/>
        <v>0.50627865617865486</v>
      </c>
      <c r="K243">
        <f t="shared" si="27"/>
        <v>0.32347077160804794</v>
      </c>
      <c r="L243">
        <f t="shared" si="28"/>
        <v>0.23490400468478767</v>
      </c>
      <c r="M243">
        <f t="shared" si="29"/>
        <v>0.64618258489640601</v>
      </c>
      <c r="N243">
        <f t="shared" si="30"/>
        <v>0.88108658958119368</v>
      </c>
      <c r="O243">
        <f t="shared" si="31"/>
        <v>2.0430964949902375E-4</v>
      </c>
    </row>
    <row r="244" spans="1:15">
      <c r="A244">
        <v>1387</v>
      </c>
      <c r="B244">
        <f>COUNTIF(DantongWorkSheet!$E$1:$E$1000, "&lt;=" &amp;A244)</f>
        <v>262</v>
      </c>
      <c r="C244">
        <f>COUNTIF(DantongWorkSheet!$E$1:$E$1000, "&gt;" &amp;A244)</f>
        <v>738</v>
      </c>
      <c r="D244">
        <f>COUNTIFS(DantongWorkSheet!$E$1:$E$1000, "&lt;=" &amp;$A244, DantongWorkSheet!$U$1:$U$1000, 2)</f>
        <v>82</v>
      </c>
      <c r="E244">
        <f>COUNTIFS(DantongWorkSheet!$E$1:$E$1000, "&lt;=" &amp;$A244, DantongWorkSheet!$U$1:$U$1000, 1)</f>
        <v>180</v>
      </c>
      <c r="F244">
        <f>COUNTIFS(DantongWorkSheet!$E$1:$E$1000, "&gt;" &amp;$A244, DantongWorkSheet!$U$1:$U$1000, 2)</f>
        <v>218</v>
      </c>
      <c r="G244">
        <f>COUNTIFS(DantongWorkSheet!$E$1:$E$1000, "&gt;" &amp;$A244, DantongWorkSheet!$U$1:$U$1000, 1)</f>
        <v>520</v>
      </c>
      <c r="H244">
        <f t="shared" si="24"/>
        <v>0.89658017055262462</v>
      </c>
      <c r="I244">
        <f t="shared" si="25"/>
        <v>0.87558615839621412</v>
      </c>
      <c r="J244">
        <f t="shared" si="26"/>
        <v>0.50627865617865486</v>
      </c>
      <c r="K244">
        <f t="shared" si="27"/>
        <v>0.32347077160804794</v>
      </c>
      <c r="L244">
        <f t="shared" si="28"/>
        <v>0.23490400468478767</v>
      </c>
      <c r="M244">
        <f t="shared" si="29"/>
        <v>0.64618258489640601</v>
      </c>
      <c r="N244">
        <f t="shared" si="30"/>
        <v>0.88108658958119368</v>
      </c>
      <c r="O244">
        <f t="shared" si="31"/>
        <v>2.0430964949902375E-4</v>
      </c>
    </row>
    <row r="245" spans="1:15">
      <c r="A245">
        <v>1535.5</v>
      </c>
      <c r="B245">
        <f>COUNTIF(DantongWorkSheet!$E$1:$E$1000, "&lt;=" &amp;A245)</f>
        <v>322</v>
      </c>
      <c r="C245">
        <f>COUNTIF(DantongWorkSheet!$E$1:$E$1000, "&gt;" &amp;A245)</f>
        <v>678</v>
      </c>
      <c r="D245">
        <f>COUNTIFS(DantongWorkSheet!$E$1:$E$1000, "&lt;=" &amp;$A245, DantongWorkSheet!$U$1:$U$1000, 2)</f>
        <v>93</v>
      </c>
      <c r="E245">
        <f>COUNTIFS(DantongWorkSheet!$E$1:$E$1000, "&lt;=" &amp;$A245, DantongWorkSheet!$U$1:$U$1000, 1)</f>
        <v>229</v>
      </c>
      <c r="F245">
        <f>COUNTIFS(DantongWorkSheet!$E$1:$E$1000, "&gt;" &amp;$A245, DantongWorkSheet!$U$1:$U$1000, 2)</f>
        <v>207</v>
      </c>
      <c r="G245">
        <f>COUNTIFS(DantongWorkSheet!$E$1:$E$1000, "&gt;" &amp;$A245, DantongWorkSheet!$U$1:$U$1000, 1)</f>
        <v>471</v>
      </c>
      <c r="H245">
        <f t="shared" si="24"/>
        <v>0.86719191877534052</v>
      </c>
      <c r="I245">
        <f t="shared" si="25"/>
        <v>0.8876849575758996</v>
      </c>
      <c r="J245">
        <f t="shared" si="26"/>
        <v>0.52642730490828538</v>
      </c>
      <c r="K245">
        <f t="shared" si="27"/>
        <v>0.38011583299445384</v>
      </c>
      <c r="L245">
        <f t="shared" si="28"/>
        <v>0.27923579784565966</v>
      </c>
      <c r="M245">
        <f t="shared" si="29"/>
        <v>0.60185040123645994</v>
      </c>
      <c r="N245">
        <f t="shared" si="30"/>
        <v>0.8810861990821196</v>
      </c>
      <c r="O245">
        <f t="shared" si="31"/>
        <v>2.0470014857310037E-4</v>
      </c>
    </row>
    <row r="246" spans="1:15">
      <c r="A246">
        <v>1288.5</v>
      </c>
      <c r="B246">
        <f>COUNTIF(DantongWorkSheet!$E$1:$E$1000, "&lt;=" &amp;A246)</f>
        <v>216</v>
      </c>
      <c r="C246">
        <f>COUNTIF(DantongWorkSheet!$E$1:$E$1000, "&gt;" &amp;A246)</f>
        <v>784</v>
      </c>
      <c r="D246">
        <f>COUNTIFS(DantongWorkSheet!$E$1:$E$1000, "&lt;=" &amp;$A246, DantongWorkSheet!$U$1:$U$1000, 2)</f>
        <v>68</v>
      </c>
      <c r="E246">
        <f>COUNTIFS(DantongWorkSheet!$E$1:$E$1000, "&lt;=" &amp;$A246, DantongWorkSheet!$U$1:$U$1000, 1)</f>
        <v>148</v>
      </c>
      <c r="F246">
        <f>COUNTIFS(DantongWorkSheet!$E$1:$E$1000, "&gt;" &amp;$A246, DantongWorkSheet!$U$1:$U$1000, 2)</f>
        <v>232</v>
      </c>
      <c r="G246">
        <f>COUNTIFS(DantongWorkSheet!$E$1:$E$1000, "&gt;" &amp;$A246, DantongWorkSheet!$U$1:$U$1000, 1)</f>
        <v>552</v>
      </c>
      <c r="H246">
        <f t="shared" si="24"/>
        <v>0.89865337569074799</v>
      </c>
      <c r="I246">
        <f t="shared" si="25"/>
        <v>0.87624416680507289</v>
      </c>
      <c r="J246">
        <f t="shared" si="26"/>
        <v>0.47755370501970162</v>
      </c>
      <c r="K246">
        <f t="shared" si="27"/>
        <v>0.27524236138875302</v>
      </c>
      <c r="L246">
        <f t="shared" si="28"/>
        <v>0.19410912914920156</v>
      </c>
      <c r="M246">
        <f t="shared" si="29"/>
        <v>0.6869754267751772</v>
      </c>
      <c r="N246">
        <f t="shared" si="30"/>
        <v>0.88108455592437873</v>
      </c>
      <c r="O246">
        <f t="shared" si="31"/>
        <v>2.0634330631397191E-4</v>
      </c>
    </row>
    <row r="247" spans="1:15">
      <c r="A247">
        <v>1229.5</v>
      </c>
      <c r="B247">
        <f>COUNTIF(DantongWorkSheet!$E$1:$E$1000, "&lt;=" &amp;A247)</f>
        <v>180</v>
      </c>
      <c r="C247">
        <f>COUNTIF(DantongWorkSheet!$E$1:$E$1000, "&gt;" &amp;A247)</f>
        <v>820</v>
      </c>
      <c r="D247">
        <f>COUNTIFS(DantongWorkSheet!$E$1:$E$1000, "&lt;=" &amp;$A247, DantongWorkSheet!$U$1:$U$1000, 2)</f>
        <v>57</v>
      </c>
      <c r="E247">
        <f>COUNTIFS(DantongWorkSheet!$E$1:$E$1000, "&lt;=" &amp;$A247, DantongWorkSheet!$U$1:$U$1000, 1)</f>
        <v>123</v>
      </c>
      <c r="F247">
        <f>COUNTIFS(DantongWorkSheet!$E$1:$E$1000, "&gt;" &amp;$A247, DantongWorkSheet!$U$1:$U$1000, 2)</f>
        <v>243</v>
      </c>
      <c r="G247">
        <f>COUNTIFS(DantongWorkSheet!$E$1:$E$1000, "&gt;" &amp;$A247, DantongWorkSheet!$U$1:$U$1000, 1)</f>
        <v>577</v>
      </c>
      <c r="H247">
        <f t="shared" si="24"/>
        <v>0.90071967986235935</v>
      </c>
      <c r="I247">
        <f t="shared" si="25"/>
        <v>0.87677264723148496</v>
      </c>
      <c r="J247">
        <f t="shared" si="26"/>
        <v>0.4453076138998342</v>
      </c>
      <c r="K247">
        <f t="shared" si="27"/>
        <v>0.23476943182844567</v>
      </c>
      <c r="L247">
        <f t="shared" si="28"/>
        <v>0.16212954237522467</v>
      </c>
      <c r="M247">
        <f t="shared" si="29"/>
        <v>0.71895357072981758</v>
      </c>
      <c r="N247">
        <f t="shared" si="30"/>
        <v>0.88108311310504228</v>
      </c>
      <c r="O247">
        <f t="shared" si="31"/>
        <v>2.0778612565042209E-4</v>
      </c>
    </row>
    <row r="248" spans="1:15">
      <c r="A248">
        <v>1515</v>
      </c>
      <c r="B248">
        <f>COUNTIF(DantongWorkSheet!$E$1:$E$1000, "&lt;=" &amp;A248)</f>
        <v>312</v>
      </c>
      <c r="C248">
        <f>COUNTIF(DantongWorkSheet!$E$1:$E$1000, "&gt;" &amp;A248)</f>
        <v>688</v>
      </c>
      <c r="D248">
        <f>COUNTIFS(DantongWorkSheet!$E$1:$E$1000, "&lt;=" &amp;$A248, DantongWorkSheet!$U$1:$U$1000, 2)</f>
        <v>90</v>
      </c>
      <c r="E248">
        <f>COUNTIFS(DantongWorkSheet!$E$1:$E$1000, "&lt;=" &amp;$A248, DantongWorkSheet!$U$1:$U$1000, 1)</f>
        <v>222</v>
      </c>
      <c r="F248">
        <f>COUNTIFS(DantongWorkSheet!$E$1:$E$1000, "&gt;" &amp;$A248, DantongWorkSheet!$U$1:$U$1000, 2)</f>
        <v>210</v>
      </c>
      <c r="G248">
        <f>COUNTIFS(DantongWorkSheet!$E$1:$E$1000, "&gt;" &amp;$A248, DantongWorkSheet!$U$1:$U$1000, 1)</f>
        <v>478</v>
      </c>
      <c r="H248">
        <f t="shared" si="24"/>
        <v>0.8667256130949591</v>
      </c>
      <c r="I248">
        <f t="shared" si="25"/>
        <v>0.88759339870691834</v>
      </c>
      <c r="J248">
        <f t="shared" si="26"/>
        <v>0.52427920452954979</v>
      </c>
      <c r="K248">
        <f t="shared" si="27"/>
        <v>0.37118943661247256</v>
      </c>
      <c r="L248">
        <f t="shared" si="28"/>
        <v>0.27041839128562722</v>
      </c>
      <c r="M248">
        <f t="shared" si="29"/>
        <v>0.61066425831035975</v>
      </c>
      <c r="N248">
        <f t="shared" si="30"/>
        <v>0.88108264959598692</v>
      </c>
      <c r="O248">
        <f t="shared" si="31"/>
        <v>2.0824963470578162E-4</v>
      </c>
    </row>
    <row r="249" spans="1:15">
      <c r="A249">
        <v>997.5</v>
      </c>
      <c r="B249">
        <f>COUNTIF(DantongWorkSheet!$E$1:$E$1000, "&lt;=" &amp;A249)</f>
        <v>115</v>
      </c>
      <c r="C249">
        <f>COUNTIF(DantongWorkSheet!$E$1:$E$1000, "&gt;" &amp;A249)</f>
        <v>885</v>
      </c>
      <c r="D249">
        <f>COUNTIFS(DantongWorkSheet!$E$1:$E$1000, "&lt;=" &amp;$A249, DantongWorkSheet!$U$1:$U$1000, 2)</f>
        <v>37</v>
      </c>
      <c r="E249">
        <f>COUNTIFS(DantongWorkSheet!$E$1:$E$1000, "&lt;=" &amp;$A249, DantongWorkSheet!$U$1:$U$1000, 1)</f>
        <v>78</v>
      </c>
      <c r="F249">
        <f>COUNTIFS(DantongWorkSheet!$E$1:$E$1000, "&gt;" &amp;$A249, DantongWorkSheet!$U$1:$U$1000, 2)</f>
        <v>263</v>
      </c>
      <c r="G249">
        <f>COUNTIFS(DantongWorkSheet!$E$1:$E$1000, "&gt;" &amp;$A249, DantongWorkSheet!$U$1:$U$1000, 1)</f>
        <v>622</v>
      </c>
      <c r="H249">
        <f t="shared" si="24"/>
        <v>0.90626268051370995</v>
      </c>
      <c r="I249">
        <f t="shared" si="25"/>
        <v>0.87781035321317302</v>
      </c>
      <c r="J249">
        <f t="shared" si="26"/>
        <v>0.35883383687753689</v>
      </c>
      <c r="K249">
        <f t="shared" si="27"/>
        <v>0.15598181612717862</v>
      </c>
      <c r="L249">
        <f t="shared" si="28"/>
        <v>0.10422020825907664</v>
      </c>
      <c r="M249">
        <f t="shared" si="29"/>
        <v>0.77686216259365815</v>
      </c>
      <c r="N249">
        <f t="shared" si="30"/>
        <v>0.88108237085273478</v>
      </c>
      <c r="O249">
        <f t="shared" si="31"/>
        <v>2.0852837795792833E-4</v>
      </c>
    </row>
    <row r="250" spans="1:15">
      <c r="A250">
        <v>1371.5</v>
      </c>
      <c r="B250">
        <f>COUNTIF(DantongWorkSheet!$E$1:$E$1000, "&lt;=" &amp;A250)</f>
        <v>252</v>
      </c>
      <c r="C250">
        <f>COUNTIF(DantongWorkSheet!$E$1:$E$1000, "&gt;" &amp;A250)</f>
        <v>748</v>
      </c>
      <c r="D250">
        <f>COUNTIFS(DantongWorkSheet!$E$1:$E$1000, "&lt;=" &amp;$A250, DantongWorkSheet!$U$1:$U$1000, 2)</f>
        <v>79</v>
      </c>
      <c r="E250">
        <f>COUNTIFS(DantongWorkSheet!$E$1:$E$1000, "&lt;=" &amp;$A250, DantongWorkSheet!$U$1:$U$1000, 1)</f>
        <v>173</v>
      </c>
      <c r="F250">
        <f>COUNTIFS(DantongWorkSheet!$E$1:$E$1000, "&gt;" &amp;$A250, DantongWorkSheet!$U$1:$U$1000, 2)</f>
        <v>221</v>
      </c>
      <c r="G250">
        <f>COUNTIFS(DantongWorkSheet!$E$1:$E$1000, "&gt;" &amp;$A250, DantongWorkSheet!$U$1:$U$1000, 1)</f>
        <v>527</v>
      </c>
      <c r="H250">
        <f t="shared" si="24"/>
        <v>0.89716340569378761</v>
      </c>
      <c r="I250">
        <f t="shared" si="25"/>
        <v>0.87566339232303969</v>
      </c>
      <c r="J250">
        <f t="shared" si="26"/>
        <v>0.50110309901286698</v>
      </c>
      <c r="K250">
        <f t="shared" si="27"/>
        <v>0.31332958893128887</v>
      </c>
      <c r="L250">
        <f t="shared" si="28"/>
        <v>0.22608517823483448</v>
      </c>
      <c r="M250">
        <f t="shared" si="29"/>
        <v>0.6549962174576337</v>
      </c>
      <c r="N250">
        <f t="shared" si="30"/>
        <v>0.88108139569246813</v>
      </c>
      <c r="O250">
        <f t="shared" si="31"/>
        <v>2.0950353822457579E-4</v>
      </c>
    </row>
    <row r="251" spans="1:15">
      <c r="A251">
        <v>1247.5</v>
      </c>
      <c r="B251">
        <f>COUNTIF(DantongWorkSheet!$E$1:$E$1000, "&lt;=" &amp;A251)</f>
        <v>193</v>
      </c>
      <c r="C251">
        <f>COUNTIF(DantongWorkSheet!$E$1:$E$1000, "&gt;" &amp;A251)</f>
        <v>807</v>
      </c>
      <c r="D251">
        <f>COUNTIFS(DantongWorkSheet!$E$1:$E$1000, "&lt;=" &amp;$A251, DantongWorkSheet!$U$1:$U$1000, 2)</f>
        <v>61</v>
      </c>
      <c r="E251">
        <f>COUNTIFS(DantongWorkSheet!$E$1:$E$1000, "&lt;=" &amp;$A251, DantongWorkSheet!$U$1:$U$1000, 1)</f>
        <v>132</v>
      </c>
      <c r="F251">
        <f>COUNTIFS(DantongWorkSheet!$E$1:$E$1000, "&gt;" &amp;$A251, DantongWorkSheet!$U$1:$U$1000, 2)</f>
        <v>239</v>
      </c>
      <c r="G251">
        <f>COUNTIFS(DantongWorkSheet!$E$1:$E$1000, "&gt;" &amp;$A251, DantongWorkSheet!$U$1:$U$1000, 1)</f>
        <v>568</v>
      </c>
      <c r="H251">
        <f t="shared" si="24"/>
        <v>0.90004770386573896</v>
      </c>
      <c r="I251">
        <f t="shared" si="25"/>
        <v>0.87654440356767083</v>
      </c>
      <c r="J251">
        <f t="shared" si="26"/>
        <v>0.4580521587470433</v>
      </c>
      <c r="K251">
        <f t="shared" si="27"/>
        <v>0.2496530530571355</v>
      </c>
      <c r="L251">
        <f t="shared" si="28"/>
        <v>0.17370920684608762</v>
      </c>
      <c r="M251">
        <f t="shared" si="29"/>
        <v>0.70737133367911043</v>
      </c>
      <c r="N251">
        <f t="shared" si="30"/>
        <v>0.88108054052519802</v>
      </c>
      <c r="O251">
        <f t="shared" si="31"/>
        <v>2.1035870549468427E-4</v>
      </c>
    </row>
    <row r="252" spans="1:15">
      <c r="A252">
        <v>1374</v>
      </c>
      <c r="B252">
        <f>COUNTIF(DantongWorkSheet!$E$1:$E$1000, "&lt;=" &amp;A252)</f>
        <v>255</v>
      </c>
      <c r="C252">
        <f>COUNTIF(DantongWorkSheet!$E$1:$E$1000, "&gt;" &amp;A252)</f>
        <v>745</v>
      </c>
      <c r="D252">
        <f>COUNTIFS(DantongWorkSheet!$E$1:$E$1000, "&lt;=" &amp;$A252, DantongWorkSheet!$U$1:$U$1000, 2)</f>
        <v>80</v>
      </c>
      <c r="E252">
        <f>COUNTIFS(DantongWorkSheet!$E$1:$E$1000, "&lt;=" &amp;$A252, DantongWorkSheet!$U$1:$U$1000, 1)</f>
        <v>175</v>
      </c>
      <c r="F252">
        <f>COUNTIFS(DantongWorkSheet!$E$1:$E$1000, "&gt;" &amp;$A252, DantongWorkSheet!$U$1:$U$1000, 2)</f>
        <v>220</v>
      </c>
      <c r="G252">
        <f>COUNTIFS(DantongWorkSheet!$E$1:$E$1000, "&gt;" &amp;$A252, DantongWorkSheet!$U$1:$U$1000, 1)</f>
        <v>525</v>
      </c>
      <c r="H252">
        <f t="shared" si="24"/>
        <v>0.89742719308769514</v>
      </c>
      <c r="I252">
        <f t="shared" si="25"/>
        <v>0.87547207365018875</v>
      </c>
      <c r="J252">
        <f t="shared" si="26"/>
        <v>0.50271486618982342</v>
      </c>
      <c r="K252">
        <f t="shared" si="27"/>
        <v>0.31639231363785958</v>
      </c>
      <c r="L252">
        <f t="shared" si="28"/>
        <v>0.22884393423736227</v>
      </c>
      <c r="M252">
        <f t="shared" si="29"/>
        <v>0.65222669486939067</v>
      </c>
      <c r="N252">
        <f t="shared" si="30"/>
        <v>0.88107062910675293</v>
      </c>
      <c r="O252">
        <f t="shared" si="31"/>
        <v>2.2027012393976975E-4</v>
      </c>
    </row>
    <row r="253" spans="1:15">
      <c r="A253">
        <v>1375</v>
      </c>
      <c r="B253">
        <f>COUNTIF(DantongWorkSheet!$E$1:$E$1000, "&lt;=" &amp;A253)</f>
        <v>255</v>
      </c>
      <c r="C253">
        <f>COUNTIF(DantongWorkSheet!$E$1:$E$1000, "&gt;" &amp;A253)</f>
        <v>745</v>
      </c>
      <c r="D253">
        <f>COUNTIFS(DantongWorkSheet!$E$1:$E$1000, "&lt;=" &amp;$A253, DantongWorkSheet!$U$1:$U$1000, 2)</f>
        <v>80</v>
      </c>
      <c r="E253">
        <f>COUNTIFS(DantongWorkSheet!$E$1:$E$1000, "&lt;=" &amp;$A253, DantongWorkSheet!$U$1:$U$1000, 1)</f>
        <v>175</v>
      </c>
      <c r="F253">
        <f>COUNTIFS(DantongWorkSheet!$E$1:$E$1000, "&gt;" &amp;$A253, DantongWorkSheet!$U$1:$U$1000, 2)</f>
        <v>220</v>
      </c>
      <c r="G253">
        <f>COUNTIFS(DantongWorkSheet!$E$1:$E$1000, "&gt;" &amp;$A253, DantongWorkSheet!$U$1:$U$1000, 1)</f>
        <v>525</v>
      </c>
      <c r="H253">
        <f t="shared" si="24"/>
        <v>0.89742719308769514</v>
      </c>
      <c r="I253">
        <f t="shared" si="25"/>
        <v>0.87547207365018875</v>
      </c>
      <c r="J253">
        <f t="shared" si="26"/>
        <v>0.50271486618982342</v>
      </c>
      <c r="K253">
        <f t="shared" si="27"/>
        <v>0.31639231363785958</v>
      </c>
      <c r="L253">
        <f t="shared" si="28"/>
        <v>0.22884393423736227</v>
      </c>
      <c r="M253">
        <f t="shared" si="29"/>
        <v>0.65222669486939067</v>
      </c>
      <c r="N253">
        <f t="shared" si="30"/>
        <v>0.88107062910675293</v>
      </c>
      <c r="O253">
        <f t="shared" si="31"/>
        <v>2.2027012393976975E-4</v>
      </c>
    </row>
    <row r="254" spans="1:15">
      <c r="A254">
        <v>1026</v>
      </c>
      <c r="B254">
        <f>COUNTIF(DantongWorkSheet!$E$1:$E$1000, "&lt;=" &amp;A254)</f>
        <v>118</v>
      </c>
      <c r="C254">
        <f>COUNTIF(DantongWorkSheet!$E$1:$E$1000, "&gt;" &amp;A254)</f>
        <v>882</v>
      </c>
      <c r="D254">
        <f>COUNTIFS(DantongWorkSheet!$E$1:$E$1000, "&lt;=" &amp;$A254, DantongWorkSheet!$U$1:$U$1000, 2)</f>
        <v>38</v>
      </c>
      <c r="E254">
        <f>COUNTIFS(DantongWorkSheet!$E$1:$E$1000, "&lt;=" &amp;$A254, DantongWorkSheet!$U$1:$U$1000, 1)</f>
        <v>80</v>
      </c>
      <c r="F254">
        <f>COUNTIFS(DantongWorkSheet!$E$1:$E$1000, "&gt;" &amp;$A254, DantongWorkSheet!$U$1:$U$1000, 2)</f>
        <v>262</v>
      </c>
      <c r="G254">
        <f>COUNTIFS(DantongWorkSheet!$E$1:$E$1000, "&gt;" &amp;$A254, DantongWorkSheet!$U$1:$U$1000, 1)</f>
        <v>620</v>
      </c>
      <c r="H254">
        <f t="shared" si="24"/>
        <v>0.906579548498746</v>
      </c>
      <c r="I254">
        <f t="shared" si="25"/>
        <v>0.87765756928446015</v>
      </c>
      <c r="J254">
        <f t="shared" si="26"/>
        <v>0.36381066576542898</v>
      </c>
      <c r="K254">
        <f t="shared" si="27"/>
        <v>0.15977380529022761</v>
      </c>
      <c r="L254">
        <f t="shared" si="28"/>
        <v>0.10697638672285202</v>
      </c>
      <c r="M254">
        <f t="shared" si="29"/>
        <v>0.77409397610889386</v>
      </c>
      <c r="N254">
        <f t="shared" si="30"/>
        <v>0.88107036283174589</v>
      </c>
      <c r="O254">
        <f t="shared" si="31"/>
        <v>2.2053639894681343E-4</v>
      </c>
    </row>
    <row r="255" spans="1:15">
      <c r="A255">
        <v>1503</v>
      </c>
      <c r="B255">
        <f>COUNTIF(DantongWorkSheet!$E$1:$E$1000, "&lt;=" &amp;A255)</f>
        <v>309</v>
      </c>
      <c r="C255">
        <f>COUNTIF(DantongWorkSheet!$E$1:$E$1000, "&gt;" &amp;A255)</f>
        <v>691</v>
      </c>
      <c r="D255">
        <f>COUNTIFS(DantongWorkSheet!$E$1:$E$1000, "&lt;=" &amp;$A255, DantongWorkSheet!$U$1:$U$1000, 2)</f>
        <v>89</v>
      </c>
      <c r="E255">
        <f>COUNTIFS(DantongWorkSheet!$E$1:$E$1000, "&lt;=" &amp;$A255, DantongWorkSheet!$U$1:$U$1000, 1)</f>
        <v>220</v>
      </c>
      <c r="F255">
        <f>COUNTIFS(DantongWorkSheet!$E$1:$E$1000, "&gt;" &amp;$A255, DantongWorkSheet!$U$1:$U$1000, 2)</f>
        <v>211</v>
      </c>
      <c r="G255">
        <f>COUNTIFS(DantongWorkSheet!$E$1:$E$1000, "&gt;" &amp;$A255, DantongWorkSheet!$U$1:$U$1000, 1)</f>
        <v>480</v>
      </c>
      <c r="H255">
        <f t="shared" si="24"/>
        <v>0.86615748637869661</v>
      </c>
      <c r="I255">
        <f t="shared" si="25"/>
        <v>0.88773811643846856</v>
      </c>
      <c r="J255">
        <f t="shared" si="26"/>
        <v>0.5235452683381332</v>
      </c>
      <c r="K255">
        <f t="shared" si="27"/>
        <v>0.36847048753321554</v>
      </c>
      <c r="L255">
        <f t="shared" si="28"/>
        <v>0.26764266329101727</v>
      </c>
      <c r="M255">
        <f t="shared" si="29"/>
        <v>0.61342703845898172</v>
      </c>
      <c r="N255">
        <f t="shared" si="30"/>
        <v>0.88106970174999899</v>
      </c>
      <c r="O255">
        <f t="shared" si="31"/>
        <v>2.2119748069371337E-4</v>
      </c>
    </row>
    <row r="256" spans="1:15">
      <c r="A256">
        <v>1504</v>
      </c>
      <c r="B256">
        <f>COUNTIF(DantongWorkSheet!$E$1:$E$1000, "&lt;=" &amp;A256)</f>
        <v>309</v>
      </c>
      <c r="C256">
        <f>COUNTIF(DantongWorkSheet!$E$1:$E$1000, "&gt;" &amp;A256)</f>
        <v>691</v>
      </c>
      <c r="D256">
        <f>COUNTIFS(DantongWorkSheet!$E$1:$E$1000, "&lt;=" &amp;$A256, DantongWorkSheet!$U$1:$U$1000, 2)</f>
        <v>89</v>
      </c>
      <c r="E256">
        <f>COUNTIFS(DantongWorkSheet!$E$1:$E$1000, "&lt;=" &amp;$A256, DantongWorkSheet!$U$1:$U$1000, 1)</f>
        <v>220</v>
      </c>
      <c r="F256">
        <f>COUNTIFS(DantongWorkSheet!$E$1:$E$1000, "&gt;" &amp;$A256, DantongWorkSheet!$U$1:$U$1000, 2)</f>
        <v>211</v>
      </c>
      <c r="G256">
        <f>COUNTIFS(DantongWorkSheet!$E$1:$E$1000, "&gt;" &amp;$A256, DantongWorkSheet!$U$1:$U$1000, 1)</f>
        <v>480</v>
      </c>
      <c r="H256">
        <f t="shared" si="24"/>
        <v>0.86615748637869661</v>
      </c>
      <c r="I256">
        <f t="shared" si="25"/>
        <v>0.88773811643846856</v>
      </c>
      <c r="J256">
        <f t="shared" si="26"/>
        <v>0.5235452683381332</v>
      </c>
      <c r="K256">
        <f t="shared" si="27"/>
        <v>0.36847048753321554</v>
      </c>
      <c r="L256">
        <f t="shared" si="28"/>
        <v>0.26764266329101727</v>
      </c>
      <c r="M256">
        <f t="shared" si="29"/>
        <v>0.61342703845898172</v>
      </c>
      <c r="N256">
        <f t="shared" si="30"/>
        <v>0.88106970174999899</v>
      </c>
      <c r="O256">
        <f t="shared" si="31"/>
        <v>2.2119748069371337E-4</v>
      </c>
    </row>
    <row r="257" spans="1:15">
      <c r="A257">
        <v>1381.5</v>
      </c>
      <c r="B257">
        <f>COUNTIF(DantongWorkSheet!$E$1:$E$1000, "&lt;=" &amp;A257)</f>
        <v>258</v>
      </c>
      <c r="C257">
        <f>COUNTIF(DantongWorkSheet!$E$1:$E$1000, "&gt;" &amp;A257)</f>
        <v>742</v>
      </c>
      <c r="D257">
        <f>COUNTIFS(DantongWorkSheet!$E$1:$E$1000, "&lt;=" &amp;$A257, DantongWorkSheet!$U$1:$U$1000, 2)</f>
        <v>81</v>
      </c>
      <c r="E257">
        <f>COUNTIFS(DantongWorkSheet!$E$1:$E$1000, "&lt;=" &amp;$A257, DantongWorkSheet!$U$1:$U$1000, 1)</f>
        <v>177</v>
      </c>
      <c r="F257">
        <f>COUNTIFS(DantongWorkSheet!$E$1:$E$1000, "&gt;" &amp;$A257, DantongWorkSheet!$U$1:$U$1000, 2)</f>
        <v>219</v>
      </c>
      <c r="G257">
        <f>COUNTIFS(DantongWorkSheet!$E$1:$E$1000, "&gt;" &amp;$A257, DantongWorkSheet!$U$1:$U$1000, 1)</f>
        <v>523</v>
      </c>
      <c r="H257">
        <f t="shared" si="24"/>
        <v>0.89768449341416434</v>
      </c>
      <c r="I257">
        <f t="shared" si="25"/>
        <v>0.875279044666885</v>
      </c>
      <c r="J257">
        <f t="shared" si="26"/>
        <v>0.50427571354361889</v>
      </c>
      <c r="K257">
        <f t="shared" si="27"/>
        <v>0.31943760976663255</v>
      </c>
      <c r="L257">
        <f t="shared" si="28"/>
        <v>0.23160259930085442</v>
      </c>
      <c r="M257">
        <f t="shared" si="29"/>
        <v>0.6494570511428287</v>
      </c>
      <c r="N257">
        <f t="shared" si="30"/>
        <v>0.88105965044368317</v>
      </c>
      <c r="O257">
        <f t="shared" si="31"/>
        <v>2.3124878700953033E-4</v>
      </c>
    </row>
    <row r="258" spans="1:15">
      <c r="A258">
        <v>1499.5</v>
      </c>
      <c r="B258">
        <f>COUNTIF(DantongWorkSheet!$E$1:$E$1000, "&lt;=" &amp;A258)</f>
        <v>306</v>
      </c>
      <c r="C258">
        <f>COUNTIF(DantongWorkSheet!$E$1:$E$1000, "&gt;" &amp;A258)</f>
        <v>694</v>
      </c>
      <c r="D258">
        <f>COUNTIFS(DantongWorkSheet!$E$1:$E$1000, "&lt;=" &amp;$A258, DantongWorkSheet!$U$1:$U$1000, 2)</f>
        <v>88</v>
      </c>
      <c r="E258">
        <f>COUNTIFS(DantongWorkSheet!$E$1:$E$1000, "&lt;=" &amp;$A258, DantongWorkSheet!$U$1:$U$1000, 1)</f>
        <v>218</v>
      </c>
      <c r="F258">
        <f>COUNTIFS(DantongWorkSheet!$E$1:$E$1000, "&gt;" &amp;$A258, DantongWorkSheet!$U$1:$U$1000, 2)</f>
        <v>212</v>
      </c>
      <c r="G258">
        <f>COUNTIFS(DantongWorkSheet!$E$1:$E$1000, "&gt;" &amp;$A258, DantongWorkSheet!$U$1:$U$1000, 1)</f>
        <v>482</v>
      </c>
      <c r="H258">
        <f t="shared" si="24"/>
        <v>0.86557684517156641</v>
      </c>
      <c r="I258">
        <f t="shared" si="25"/>
        <v>0.88788148308223813</v>
      </c>
      <c r="J258">
        <f t="shared" si="26"/>
        <v>0.52276931124264725</v>
      </c>
      <c r="K258">
        <f t="shared" si="27"/>
        <v>0.36573274786617543</v>
      </c>
      <c r="L258">
        <f t="shared" si="28"/>
        <v>0.26486651462249933</v>
      </c>
      <c r="M258">
        <f t="shared" si="29"/>
        <v>0.61618974925907322</v>
      </c>
      <c r="N258">
        <f t="shared" si="30"/>
        <v>0.88105626388157254</v>
      </c>
      <c r="O258">
        <f t="shared" si="31"/>
        <v>2.3463534912016026E-4</v>
      </c>
    </row>
    <row r="259" spans="1:15">
      <c r="A259">
        <v>1284</v>
      </c>
      <c r="B259">
        <f>COUNTIF(DantongWorkSheet!$E$1:$E$1000, "&lt;=" &amp;A259)</f>
        <v>212</v>
      </c>
      <c r="C259">
        <f>COUNTIF(DantongWorkSheet!$E$1:$E$1000, "&gt;" &amp;A259)</f>
        <v>788</v>
      </c>
      <c r="D259">
        <f>COUNTIFS(DantongWorkSheet!$E$1:$E$1000, "&lt;=" &amp;$A259, DantongWorkSheet!$U$1:$U$1000, 2)</f>
        <v>67</v>
      </c>
      <c r="E259">
        <f>COUNTIFS(DantongWorkSheet!$E$1:$E$1000, "&lt;=" &amp;$A259, DantongWorkSheet!$U$1:$U$1000, 1)</f>
        <v>145</v>
      </c>
      <c r="F259">
        <f>COUNTIFS(DantongWorkSheet!$E$1:$E$1000, "&gt;" &amp;$A259, DantongWorkSheet!$U$1:$U$1000, 2)</f>
        <v>233</v>
      </c>
      <c r="G259">
        <f>COUNTIFS(DantongWorkSheet!$E$1:$E$1000, "&gt;" &amp;$A259, DantongWorkSheet!$U$1:$U$1000, 1)</f>
        <v>555</v>
      </c>
      <c r="H259">
        <f t="shared" si="24"/>
        <v>0.90002048374793375</v>
      </c>
      <c r="I259">
        <f t="shared" si="25"/>
        <v>0.87595249180251566</v>
      </c>
      <c r="J259">
        <f t="shared" si="26"/>
        <v>0.47442713198096431</v>
      </c>
      <c r="K259">
        <f t="shared" si="27"/>
        <v>0.27086118258210007</v>
      </c>
      <c r="L259">
        <f t="shared" si="28"/>
        <v>0.19080434255456194</v>
      </c>
      <c r="M259">
        <f t="shared" si="29"/>
        <v>0.69025056354038239</v>
      </c>
      <c r="N259">
        <f t="shared" si="30"/>
        <v>0.8810549060949443</v>
      </c>
      <c r="O259">
        <f t="shared" si="31"/>
        <v>2.3599313574840242E-4</v>
      </c>
    </row>
    <row r="260" spans="1:15">
      <c r="A260">
        <v>958.5</v>
      </c>
      <c r="B260">
        <f>COUNTIF(DantongWorkSheet!$E$1:$E$1000, "&lt;=" &amp;A260)</f>
        <v>108</v>
      </c>
      <c r="C260">
        <f>COUNTIF(DantongWorkSheet!$E$1:$E$1000, "&gt;" &amp;A260)</f>
        <v>892</v>
      </c>
      <c r="D260">
        <f>COUNTIFS(DantongWorkSheet!$E$1:$E$1000, "&lt;=" &amp;$A260, DantongWorkSheet!$U$1:$U$1000, 2)</f>
        <v>35</v>
      </c>
      <c r="E260">
        <f>COUNTIFS(DantongWorkSheet!$E$1:$E$1000, "&lt;=" &amp;$A260, DantongWorkSheet!$U$1:$U$1000, 1)</f>
        <v>73</v>
      </c>
      <c r="F260">
        <f>COUNTIFS(DantongWorkSheet!$E$1:$E$1000, "&gt;" &amp;$A260, DantongWorkSheet!$U$1:$U$1000, 2)</f>
        <v>265</v>
      </c>
      <c r="G260">
        <f>COUNTIFS(DantongWorkSheet!$E$1:$E$1000, "&gt;" &amp;$A260, DantongWorkSheet!$U$1:$U$1000, 1)</f>
        <v>627</v>
      </c>
      <c r="H260">
        <f t="shared" si="24"/>
        <v>0.90875696150314367</v>
      </c>
      <c r="I260">
        <f t="shared" si="25"/>
        <v>0.87769863380900748</v>
      </c>
      <c r="J260">
        <f t="shared" si="26"/>
        <v>0.3467768525098508</v>
      </c>
      <c r="K260">
        <f t="shared" si="27"/>
        <v>0.14707687118966981</v>
      </c>
      <c r="L260">
        <f t="shared" si="28"/>
        <v>9.8145751842339521E-2</v>
      </c>
      <c r="M260">
        <f t="shared" si="29"/>
        <v>0.78290718135763471</v>
      </c>
      <c r="N260">
        <f t="shared" si="30"/>
        <v>0.88105293319997424</v>
      </c>
      <c r="O260">
        <f t="shared" si="31"/>
        <v>2.3796603071846167E-4</v>
      </c>
    </row>
    <row r="261" spans="1:15">
      <c r="A261">
        <v>1537.5</v>
      </c>
      <c r="B261">
        <f>COUNTIF(DantongWorkSheet!$E$1:$E$1000, "&lt;=" &amp;A261)</f>
        <v>323</v>
      </c>
      <c r="C261">
        <f>COUNTIF(DantongWorkSheet!$E$1:$E$1000, "&gt;" &amp;A261)</f>
        <v>677</v>
      </c>
      <c r="D261">
        <f>COUNTIFS(DantongWorkSheet!$E$1:$E$1000, "&lt;=" &amp;$A261, DantongWorkSheet!$U$1:$U$1000, 2)</f>
        <v>93</v>
      </c>
      <c r="E261">
        <f>COUNTIFS(DantongWorkSheet!$E$1:$E$1000, "&lt;=" &amp;$A261, DantongWorkSheet!$U$1:$U$1000, 1)</f>
        <v>230</v>
      </c>
      <c r="F261">
        <f>COUNTIFS(DantongWorkSheet!$E$1:$E$1000, "&gt;" &amp;$A261, DantongWorkSheet!$U$1:$U$1000, 2)</f>
        <v>207</v>
      </c>
      <c r="G261">
        <f>COUNTIFS(DantongWorkSheet!$E$1:$E$1000, "&gt;" &amp;$A261, DantongWorkSheet!$U$1:$U$1000, 1)</f>
        <v>470</v>
      </c>
      <c r="H261">
        <f t="shared" si="24"/>
        <v>0.86602663596249085</v>
      </c>
      <c r="I261">
        <f t="shared" si="25"/>
        <v>0.88821916524721223</v>
      </c>
      <c r="J261">
        <f t="shared" si="26"/>
        <v>0.52661723937971638</v>
      </c>
      <c r="K261">
        <f t="shared" si="27"/>
        <v>0.38099682075596009</v>
      </c>
      <c r="L261">
        <f t="shared" si="28"/>
        <v>0.27972660341588457</v>
      </c>
      <c r="M261">
        <f t="shared" si="29"/>
        <v>0.60132437487236268</v>
      </c>
      <c r="N261">
        <f t="shared" si="30"/>
        <v>0.88105097828824719</v>
      </c>
      <c r="O261">
        <f t="shared" si="31"/>
        <v>2.399209424455151E-4</v>
      </c>
    </row>
    <row r="262" spans="1:15">
      <c r="A262">
        <v>1518</v>
      </c>
      <c r="B262">
        <f>COUNTIF(DantongWorkSheet!$E$1:$E$1000, "&lt;=" &amp;A262)</f>
        <v>313</v>
      </c>
      <c r="C262">
        <f>COUNTIF(DantongWorkSheet!$E$1:$E$1000, "&gt;" &amp;A262)</f>
        <v>687</v>
      </c>
      <c r="D262">
        <f>COUNTIFS(DantongWorkSheet!$E$1:$E$1000, "&lt;=" &amp;$A262, DantongWorkSheet!$U$1:$U$1000, 2)</f>
        <v>90</v>
      </c>
      <c r="E262">
        <f>COUNTIFS(DantongWorkSheet!$E$1:$E$1000, "&lt;=" &amp;$A262, DantongWorkSheet!$U$1:$U$1000, 1)</f>
        <v>223</v>
      </c>
      <c r="F262">
        <f>COUNTIFS(DantongWorkSheet!$E$1:$E$1000, "&gt;" &amp;$A262, DantongWorkSheet!$U$1:$U$1000, 2)</f>
        <v>210</v>
      </c>
      <c r="G262">
        <f>COUNTIFS(DantongWorkSheet!$E$1:$E$1000, "&gt;" &amp;$A262, DantongWorkSheet!$U$1:$U$1000, 1)</f>
        <v>477</v>
      </c>
      <c r="H262">
        <f t="shared" si="24"/>
        <v>0.8655221812716003</v>
      </c>
      <c r="I262">
        <f t="shared" si="25"/>
        <v>0.88811994060192145</v>
      </c>
      <c r="J262">
        <f t="shared" si="26"/>
        <v>0.52451458200932377</v>
      </c>
      <c r="K262">
        <f t="shared" si="27"/>
        <v>0.372091563144819</v>
      </c>
      <c r="L262">
        <f t="shared" si="28"/>
        <v>0.2709084427380109</v>
      </c>
      <c r="M262">
        <f t="shared" si="29"/>
        <v>0.61013839919352009</v>
      </c>
      <c r="N262">
        <f t="shared" si="30"/>
        <v>0.88104684193153093</v>
      </c>
      <c r="O262">
        <f t="shared" si="31"/>
        <v>2.4405729916177066E-4</v>
      </c>
    </row>
    <row r="263" spans="1:15">
      <c r="A263">
        <v>1287</v>
      </c>
      <c r="B263">
        <f>COUNTIF(DantongWorkSheet!$E$1:$E$1000, "&lt;=" &amp;A263)</f>
        <v>215</v>
      </c>
      <c r="C263">
        <f>COUNTIF(DantongWorkSheet!$E$1:$E$1000, "&gt;" &amp;A263)</f>
        <v>785</v>
      </c>
      <c r="D263">
        <f>COUNTIFS(DantongWorkSheet!$E$1:$E$1000, "&lt;=" &amp;$A263, DantongWorkSheet!$U$1:$U$1000, 2)</f>
        <v>68</v>
      </c>
      <c r="E263">
        <f>COUNTIFS(DantongWorkSheet!$E$1:$E$1000, "&lt;=" &amp;$A263, DantongWorkSheet!$U$1:$U$1000, 1)</f>
        <v>147</v>
      </c>
      <c r="F263">
        <f>COUNTIFS(DantongWorkSheet!$E$1:$E$1000, "&gt;" &amp;$A263, DantongWorkSheet!$U$1:$U$1000, 2)</f>
        <v>232</v>
      </c>
      <c r="G263">
        <f>COUNTIFS(DantongWorkSheet!$E$1:$E$1000, "&gt;" &amp;$A263, DantongWorkSheet!$U$1:$U$1000, 1)</f>
        <v>553</v>
      </c>
      <c r="H263">
        <f t="shared" si="24"/>
        <v>0.90028909193379225</v>
      </c>
      <c r="I263">
        <f t="shared" si="25"/>
        <v>0.87577226223836546</v>
      </c>
      <c r="J263">
        <f t="shared" si="26"/>
        <v>0.47678215854061479</v>
      </c>
      <c r="K263">
        <f t="shared" si="27"/>
        <v>0.27414982109323166</v>
      </c>
      <c r="L263">
        <f t="shared" si="28"/>
        <v>0.19356215476576533</v>
      </c>
      <c r="M263">
        <f t="shared" si="29"/>
        <v>0.68748122585711691</v>
      </c>
      <c r="N263">
        <f t="shared" si="30"/>
        <v>0.88104338062288223</v>
      </c>
      <c r="O263">
        <f t="shared" si="31"/>
        <v>2.4751860781047075E-4</v>
      </c>
    </row>
    <row r="264" spans="1:15">
      <c r="A264">
        <v>1287.5</v>
      </c>
      <c r="B264">
        <f>COUNTIF(DantongWorkSheet!$E$1:$E$1000, "&lt;=" &amp;A264)</f>
        <v>215</v>
      </c>
      <c r="C264">
        <f>COUNTIF(DantongWorkSheet!$E$1:$E$1000, "&gt;" &amp;A264)</f>
        <v>785</v>
      </c>
      <c r="D264">
        <f>COUNTIFS(DantongWorkSheet!$E$1:$E$1000, "&lt;=" &amp;$A264, DantongWorkSheet!$U$1:$U$1000, 2)</f>
        <v>68</v>
      </c>
      <c r="E264">
        <f>COUNTIFS(DantongWorkSheet!$E$1:$E$1000, "&lt;=" &amp;$A264, DantongWorkSheet!$U$1:$U$1000, 1)</f>
        <v>147</v>
      </c>
      <c r="F264">
        <f>COUNTIFS(DantongWorkSheet!$E$1:$E$1000, "&gt;" &amp;$A264, DantongWorkSheet!$U$1:$U$1000, 2)</f>
        <v>232</v>
      </c>
      <c r="G264">
        <f>COUNTIFS(DantongWorkSheet!$E$1:$E$1000, "&gt;" &amp;$A264, DantongWorkSheet!$U$1:$U$1000, 1)</f>
        <v>553</v>
      </c>
      <c r="H264">
        <f t="shared" si="24"/>
        <v>0.90028909193379225</v>
      </c>
      <c r="I264">
        <f t="shared" si="25"/>
        <v>0.87577226223836546</v>
      </c>
      <c r="J264">
        <f t="shared" si="26"/>
        <v>0.47678215854061479</v>
      </c>
      <c r="K264">
        <f t="shared" si="27"/>
        <v>0.27414982109323166</v>
      </c>
      <c r="L264">
        <f t="shared" si="28"/>
        <v>0.19356215476576533</v>
      </c>
      <c r="M264">
        <f t="shared" si="29"/>
        <v>0.68748122585711691</v>
      </c>
      <c r="N264">
        <f t="shared" si="30"/>
        <v>0.88104338062288223</v>
      </c>
      <c r="O264">
        <f t="shared" si="31"/>
        <v>2.4751860781047075E-4</v>
      </c>
    </row>
    <row r="265" spans="1:15">
      <c r="A265">
        <v>743</v>
      </c>
      <c r="B265">
        <f>COUNTIF(DantongWorkSheet!$E$1:$E$1000, "&lt;=" &amp;A265)</f>
        <v>60</v>
      </c>
      <c r="C265">
        <f>COUNTIF(DantongWorkSheet!$E$1:$E$1000, "&gt;" &amp;A265)</f>
        <v>940</v>
      </c>
      <c r="D265">
        <f>COUNTIFS(DantongWorkSheet!$E$1:$E$1000, "&lt;=" &amp;$A265, DantongWorkSheet!$U$1:$U$1000, 2)</f>
        <v>16</v>
      </c>
      <c r="E265">
        <f>COUNTIFS(DantongWorkSheet!$E$1:$E$1000, "&lt;=" &amp;$A265, DantongWorkSheet!$U$1:$U$1000, 1)</f>
        <v>44</v>
      </c>
      <c r="F265">
        <f>COUNTIFS(DantongWorkSheet!$E$1:$E$1000, "&gt;" &amp;$A265, DantongWorkSheet!$U$1:$U$1000, 2)</f>
        <v>284</v>
      </c>
      <c r="G265">
        <f>COUNTIFS(DantongWorkSheet!$E$1:$E$1000, "&gt;" &amp;$A265, DantongWorkSheet!$U$1:$U$1000, 1)</f>
        <v>656</v>
      </c>
      <c r="H265">
        <f t="shared" si="24"/>
        <v>0.83664074194116733</v>
      </c>
      <c r="I265">
        <f t="shared" si="25"/>
        <v>0.88387620510883735</v>
      </c>
      <c r="J265">
        <f t="shared" si="26"/>
        <v>0.2435336213432141</v>
      </c>
      <c r="K265">
        <f t="shared" si="27"/>
        <v>8.3911297811262164E-2</v>
      </c>
      <c r="L265">
        <f t="shared" si="28"/>
        <v>5.0198444516470035E-2</v>
      </c>
      <c r="M265">
        <f t="shared" si="29"/>
        <v>0.83084363280230711</v>
      </c>
      <c r="N265">
        <f t="shared" si="30"/>
        <v>0.88104207731877715</v>
      </c>
      <c r="O265">
        <f t="shared" si="31"/>
        <v>2.4882191191555325E-4</v>
      </c>
    </row>
    <row r="266" spans="1:15">
      <c r="A266">
        <v>975.5</v>
      </c>
      <c r="B266">
        <f>COUNTIF(DantongWorkSheet!$E$1:$E$1000, "&lt;=" &amp;A266)</f>
        <v>111</v>
      </c>
      <c r="C266">
        <f>COUNTIF(DantongWorkSheet!$E$1:$E$1000, "&gt;" &amp;A266)</f>
        <v>889</v>
      </c>
      <c r="D266">
        <f>COUNTIFS(DantongWorkSheet!$E$1:$E$1000, "&lt;=" &amp;$A266, DantongWorkSheet!$U$1:$U$1000, 2)</f>
        <v>36</v>
      </c>
      <c r="E266">
        <f>COUNTIFS(DantongWorkSheet!$E$1:$E$1000, "&lt;=" &amp;$A266, DantongWorkSheet!$U$1:$U$1000, 1)</f>
        <v>75</v>
      </c>
      <c r="F266">
        <f>COUNTIFS(DantongWorkSheet!$E$1:$E$1000, "&gt;" &amp;$A266, DantongWorkSheet!$U$1:$U$1000, 2)</f>
        <v>264</v>
      </c>
      <c r="G266">
        <f>COUNTIFS(DantongWorkSheet!$E$1:$E$1000, "&gt;" &amp;$A266, DantongWorkSheet!$U$1:$U$1000, 1)</f>
        <v>625</v>
      </c>
      <c r="H266">
        <f t="shared" si="24"/>
        <v>0.90902215608781489</v>
      </c>
      <c r="I266">
        <f t="shared" si="25"/>
        <v>0.87754660013568953</v>
      </c>
      <c r="J266">
        <f t="shared" si="26"/>
        <v>0.35202189443262993</v>
      </c>
      <c r="K266">
        <f t="shared" si="27"/>
        <v>0.15090301681492987</v>
      </c>
      <c r="L266">
        <f t="shared" si="28"/>
        <v>0.10090145932574746</v>
      </c>
      <c r="M266">
        <f t="shared" si="29"/>
        <v>0.78013892752062797</v>
      </c>
      <c r="N266">
        <f t="shared" si="30"/>
        <v>0.88104038684637542</v>
      </c>
      <c r="O266">
        <f t="shared" si="31"/>
        <v>2.5051238431728073E-4</v>
      </c>
    </row>
    <row r="267" spans="1:15">
      <c r="A267">
        <v>1508.5</v>
      </c>
      <c r="B267">
        <f>COUNTIF(DantongWorkSheet!$E$1:$E$1000, "&lt;=" &amp;A267)</f>
        <v>310</v>
      </c>
      <c r="C267">
        <f>COUNTIF(DantongWorkSheet!$E$1:$E$1000, "&gt;" &amp;A267)</f>
        <v>690</v>
      </c>
      <c r="D267">
        <f>COUNTIFS(DantongWorkSheet!$E$1:$E$1000, "&lt;=" &amp;$A267, DantongWorkSheet!$U$1:$U$1000, 2)</f>
        <v>89</v>
      </c>
      <c r="E267">
        <f>COUNTIFS(DantongWorkSheet!$E$1:$E$1000, "&lt;=" &amp;$A267, DantongWorkSheet!$U$1:$U$1000, 1)</f>
        <v>221</v>
      </c>
      <c r="F267">
        <f>COUNTIFS(DantongWorkSheet!$E$1:$E$1000, "&gt;" &amp;$A267, DantongWorkSheet!$U$1:$U$1000, 2)</f>
        <v>211</v>
      </c>
      <c r="G267">
        <f>COUNTIFS(DantongWorkSheet!$E$1:$E$1000, "&gt;" &amp;$A267, DantongWorkSheet!$U$1:$U$1000, 1)</f>
        <v>479</v>
      </c>
      <c r="H267">
        <f t="shared" si="24"/>
        <v>0.86494136984999315</v>
      </c>
      <c r="I267">
        <f t="shared" si="25"/>
        <v>0.8882622140932902</v>
      </c>
      <c r="J267">
        <f t="shared" si="26"/>
        <v>0.52379456261023327</v>
      </c>
      <c r="K267">
        <f t="shared" si="27"/>
        <v>0.36937889576762345</v>
      </c>
      <c r="L267">
        <f t="shared" si="28"/>
        <v>0.26813182465349789</v>
      </c>
      <c r="M267">
        <f t="shared" si="29"/>
        <v>0.61290092772437021</v>
      </c>
      <c r="N267">
        <f t="shared" si="30"/>
        <v>0.88103275237786804</v>
      </c>
      <c r="O267">
        <f t="shared" si="31"/>
        <v>2.5814685282465888E-4</v>
      </c>
    </row>
    <row r="268" spans="1:15">
      <c r="A268">
        <v>700.5</v>
      </c>
      <c r="B268">
        <f>COUNTIF(DantongWorkSheet!$E$1:$E$1000, "&lt;=" &amp;A268)</f>
        <v>46</v>
      </c>
      <c r="C268">
        <f>COUNTIF(DantongWorkSheet!$E$1:$E$1000, "&gt;" &amp;A268)</f>
        <v>954</v>
      </c>
      <c r="D268">
        <f>COUNTIFS(DantongWorkSheet!$E$1:$E$1000, "&lt;=" &amp;$A268, DantongWorkSheet!$U$1:$U$1000, 2)</f>
        <v>12</v>
      </c>
      <c r="E268">
        <f>COUNTIFS(DantongWorkSheet!$E$1:$E$1000, "&lt;=" &amp;$A268, DantongWorkSheet!$U$1:$U$1000, 1)</f>
        <v>34</v>
      </c>
      <c r="F268">
        <f>COUNTIFS(DantongWorkSheet!$E$1:$E$1000, "&gt;" &amp;$A268, DantongWorkSheet!$U$1:$U$1000, 2)</f>
        <v>288</v>
      </c>
      <c r="G268">
        <f>COUNTIFS(DantongWorkSheet!$E$1:$E$1000, "&gt;" &amp;$A268, DantongWorkSheet!$U$1:$U$1000, 1)</f>
        <v>666</v>
      </c>
      <c r="H268">
        <f t="shared" si="24"/>
        <v>0.828055725379504</v>
      </c>
      <c r="I268">
        <f t="shared" si="25"/>
        <v>0.88358508610525321</v>
      </c>
      <c r="J268">
        <f t="shared" si="26"/>
        <v>0.20434222711583344</v>
      </c>
      <c r="K268">
        <f t="shared" si="27"/>
        <v>6.4813642538373087E-2</v>
      </c>
      <c r="L268">
        <f t="shared" si="28"/>
        <v>3.8090563367457184E-2</v>
      </c>
      <c r="M268">
        <f t="shared" si="29"/>
        <v>0.84294017214441153</v>
      </c>
      <c r="N268">
        <f t="shared" si="30"/>
        <v>0.88103073551186872</v>
      </c>
      <c r="O268">
        <f t="shared" si="31"/>
        <v>2.6016371882398026E-4</v>
      </c>
    </row>
    <row r="269" spans="1:15">
      <c r="A269">
        <v>989.5</v>
      </c>
      <c r="B269">
        <f>COUNTIF(DantongWorkSheet!$E$1:$E$1000, "&lt;=" &amp;A269)</f>
        <v>114</v>
      </c>
      <c r="C269">
        <f>COUNTIF(DantongWorkSheet!$E$1:$E$1000, "&gt;" &amp;A269)</f>
        <v>886</v>
      </c>
      <c r="D269">
        <f>COUNTIFS(DantongWorkSheet!$E$1:$E$1000, "&lt;=" &amp;$A269, DantongWorkSheet!$U$1:$U$1000, 2)</f>
        <v>37</v>
      </c>
      <c r="E269">
        <f>COUNTIFS(DantongWorkSheet!$E$1:$E$1000, "&lt;=" &amp;$A269, DantongWorkSheet!$U$1:$U$1000, 1)</f>
        <v>77</v>
      </c>
      <c r="F269">
        <f>COUNTIFS(DantongWorkSheet!$E$1:$E$1000, "&gt;" &amp;$A269, DantongWorkSheet!$U$1:$U$1000, 2)</f>
        <v>263</v>
      </c>
      <c r="G269">
        <f>COUNTIFS(DantongWorkSheet!$E$1:$E$1000, "&gt;" &amp;$A269, DantongWorkSheet!$U$1:$U$1000, 1)</f>
        <v>623</v>
      </c>
      <c r="H269">
        <f t="shared" si="24"/>
        <v>0.90927301274563166</v>
      </c>
      <c r="I269">
        <f t="shared" si="25"/>
        <v>0.87739343244008761</v>
      </c>
      <c r="J269">
        <f t="shared" si="26"/>
        <v>0.35714994683669743</v>
      </c>
      <c r="K269">
        <f t="shared" si="27"/>
        <v>0.15471455695086289</v>
      </c>
      <c r="L269">
        <f t="shared" si="28"/>
        <v>0.10365712345300201</v>
      </c>
      <c r="M269">
        <f t="shared" si="29"/>
        <v>0.77737058114191759</v>
      </c>
      <c r="N269">
        <f t="shared" si="30"/>
        <v>0.88102770459491964</v>
      </c>
      <c r="O269">
        <f t="shared" si="31"/>
        <v>2.6319463577306745E-4</v>
      </c>
    </row>
    <row r="270" spans="1:15">
      <c r="A270">
        <v>1540</v>
      </c>
      <c r="B270">
        <f>COUNTIF(DantongWorkSheet!$E$1:$E$1000, "&lt;=" &amp;A270)</f>
        <v>324</v>
      </c>
      <c r="C270">
        <f>COUNTIF(DantongWorkSheet!$E$1:$E$1000, "&gt;" &amp;A270)</f>
        <v>676</v>
      </c>
      <c r="D270">
        <f>COUNTIFS(DantongWorkSheet!$E$1:$E$1000, "&lt;=" &amp;$A270, DantongWorkSheet!$U$1:$U$1000, 2)</f>
        <v>93</v>
      </c>
      <c r="E270">
        <f>COUNTIFS(DantongWorkSheet!$E$1:$E$1000, "&lt;=" &amp;$A270, DantongWorkSheet!$U$1:$U$1000, 1)</f>
        <v>231</v>
      </c>
      <c r="F270">
        <f>COUNTIFS(DantongWorkSheet!$E$1:$E$1000, "&gt;" &amp;$A270, DantongWorkSheet!$U$1:$U$1000, 2)</f>
        <v>207</v>
      </c>
      <c r="G270">
        <f>COUNTIFS(DantongWorkSheet!$E$1:$E$1000, "&gt;" &amp;$A270, DantongWorkSheet!$U$1:$U$1000, 1)</f>
        <v>469</v>
      </c>
      <c r="H270">
        <f t="shared" si="24"/>
        <v>0.864862972019945</v>
      </c>
      <c r="I270">
        <f t="shared" si="25"/>
        <v>0.88875356502172287</v>
      </c>
      <c r="J270">
        <f t="shared" si="26"/>
        <v>0.52680270729589773</v>
      </c>
      <c r="K270">
        <f t="shared" si="27"/>
        <v>0.38187567750481421</v>
      </c>
      <c r="L270">
        <f t="shared" si="28"/>
        <v>0.28021560293446218</v>
      </c>
      <c r="M270">
        <f t="shared" si="29"/>
        <v>0.60079740995468467</v>
      </c>
      <c r="N270">
        <f t="shared" si="30"/>
        <v>0.88101301288914691</v>
      </c>
      <c r="O270">
        <f t="shared" si="31"/>
        <v>2.7788634154579661E-4</v>
      </c>
    </row>
    <row r="271" spans="1:15">
      <c r="A271">
        <v>1282</v>
      </c>
      <c r="B271">
        <f>COUNTIF(DantongWorkSheet!$E$1:$E$1000, "&lt;=" &amp;A271)</f>
        <v>211</v>
      </c>
      <c r="C271">
        <f>COUNTIF(DantongWorkSheet!$E$1:$E$1000, "&gt;" &amp;A271)</f>
        <v>789</v>
      </c>
      <c r="D271">
        <f>COUNTIFS(DantongWorkSheet!$E$1:$E$1000, "&lt;=" &amp;$A271, DantongWorkSheet!$U$1:$U$1000, 2)</f>
        <v>67</v>
      </c>
      <c r="E271">
        <f>COUNTIFS(DantongWorkSheet!$E$1:$E$1000, "&lt;=" &amp;$A271, DantongWorkSheet!$U$1:$U$1000, 1)</f>
        <v>144</v>
      </c>
      <c r="F271">
        <f>COUNTIFS(DantongWorkSheet!$E$1:$E$1000, "&gt;" &amp;$A271, DantongWorkSheet!$U$1:$U$1000, 2)</f>
        <v>233</v>
      </c>
      <c r="G271">
        <f>COUNTIFS(DantongWorkSheet!$E$1:$E$1000, "&gt;" &amp;$A271, DantongWorkSheet!$U$1:$U$1000, 1)</f>
        <v>556</v>
      </c>
      <c r="H271">
        <f t="shared" si="24"/>
        <v>0.90168129312252288</v>
      </c>
      <c r="I271">
        <f t="shared" si="25"/>
        <v>0.87548274712535035</v>
      </c>
      <c r="J271">
        <f t="shared" si="26"/>
        <v>0.47362855524648428</v>
      </c>
      <c r="K271">
        <f t="shared" si="27"/>
        <v>0.2697613049777679</v>
      </c>
      <c r="L271">
        <f t="shared" si="28"/>
        <v>0.19025475284885232</v>
      </c>
      <c r="M271">
        <f t="shared" si="29"/>
        <v>0.69075588748190142</v>
      </c>
      <c r="N271">
        <f t="shared" si="30"/>
        <v>0.88101064033075371</v>
      </c>
      <c r="O271">
        <f t="shared" si="31"/>
        <v>2.8025889993898989E-4</v>
      </c>
    </row>
    <row r="272" spans="1:15">
      <c r="A272">
        <v>1282.5</v>
      </c>
      <c r="B272">
        <f>COUNTIF(DantongWorkSheet!$E$1:$E$1000, "&lt;=" &amp;A272)</f>
        <v>211</v>
      </c>
      <c r="C272">
        <f>COUNTIF(DantongWorkSheet!$E$1:$E$1000, "&gt;" &amp;A272)</f>
        <v>789</v>
      </c>
      <c r="D272">
        <f>COUNTIFS(DantongWorkSheet!$E$1:$E$1000, "&lt;=" &amp;$A272, DantongWorkSheet!$U$1:$U$1000, 2)</f>
        <v>67</v>
      </c>
      <c r="E272">
        <f>COUNTIFS(DantongWorkSheet!$E$1:$E$1000, "&lt;=" &amp;$A272, DantongWorkSheet!$U$1:$U$1000, 1)</f>
        <v>144</v>
      </c>
      <c r="F272">
        <f>COUNTIFS(DantongWorkSheet!$E$1:$E$1000, "&gt;" &amp;$A272, DantongWorkSheet!$U$1:$U$1000, 2)</f>
        <v>233</v>
      </c>
      <c r="G272">
        <f>COUNTIFS(DantongWorkSheet!$E$1:$E$1000, "&gt;" &amp;$A272, DantongWorkSheet!$U$1:$U$1000, 1)</f>
        <v>556</v>
      </c>
      <c r="H272">
        <f t="shared" si="24"/>
        <v>0.90168129312252288</v>
      </c>
      <c r="I272">
        <f t="shared" si="25"/>
        <v>0.87548274712535035</v>
      </c>
      <c r="J272">
        <f t="shared" si="26"/>
        <v>0.47362855524648428</v>
      </c>
      <c r="K272">
        <f t="shared" si="27"/>
        <v>0.2697613049777679</v>
      </c>
      <c r="L272">
        <f t="shared" si="28"/>
        <v>0.19025475284885232</v>
      </c>
      <c r="M272">
        <f t="shared" si="29"/>
        <v>0.69075588748190142</v>
      </c>
      <c r="N272">
        <f t="shared" si="30"/>
        <v>0.88101064033075371</v>
      </c>
      <c r="O272">
        <f t="shared" si="31"/>
        <v>2.8025889993898989E-4</v>
      </c>
    </row>
    <row r="273" spans="1:15">
      <c r="A273">
        <v>1520.5</v>
      </c>
      <c r="B273">
        <f>COUNTIF(DantongWorkSheet!$E$1:$E$1000, "&lt;=" &amp;A273)</f>
        <v>314</v>
      </c>
      <c r="C273">
        <f>COUNTIF(DantongWorkSheet!$E$1:$E$1000, "&gt;" &amp;A273)</f>
        <v>686</v>
      </c>
      <c r="D273">
        <f>COUNTIFS(DantongWorkSheet!$E$1:$E$1000, "&lt;=" &amp;$A273, DantongWorkSheet!$U$1:$U$1000, 2)</f>
        <v>90</v>
      </c>
      <c r="E273">
        <f>COUNTIFS(DantongWorkSheet!$E$1:$E$1000, "&lt;=" &amp;$A273, DantongWorkSheet!$U$1:$U$1000, 1)</f>
        <v>224</v>
      </c>
      <c r="F273">
        <f>COUNTIFS(DantongWorkSheet!$E$1:$E$1000, "&gt;" &amp;$A273, DantongWorkSheet!$U$1:$U$1000, 2)</f>
        <v>210</v>
      </c>
      <c r="G273">
        <f>COUNTIFS(DantongWorkSheet!$E$1:$E$1000, "&gt;" &amp;$A273, DantongWorkSheet!$U$1:$U$1000, 1)</f>
        <v>476</v>
      </c>
      <c r="H273">
        <f t="shared" si="24"/>
        <v>0.86432049025922564</v>
      </c>
      <c r="I273">
        <f t="shared" si="25"/>
        <v>0.88864666989807939</v>
      </c>
      <c r="J273">
        <f t="shared" si="26"/>
        <v>0.52474535023192448</v>
      </c>
      <c r="K273">
        <f t="shared" si="27"/>
        <v>0.37299158968364238</v>
      </c>
      <c r="L273">
        <f t="shared" si="28"/>
        <v>0.27139663394139685</v>
      </c>
      <c r="M273">
        <f t="shared" si="29"/>
        <v>0.60961161555008248</v>
      </c>
      <c r="N273">
        <f t="shared" si="30"/>
        <v>0.88100824949147927</v>
      </c>
      <c r="O273">
        <f t="shared" si="31"/>
        <v>2.8264973921343639E-4</v>
      </c>
    </row>
    <row r="274" spans="1:15">
      <c r="A274">
        <v>727</v>
      </c>
      <c r="B274">
        <f>COUNTIF(DantongWorkSheet!$E$1:$E$1000, "&lt;=" &amp;A274)</f>
        <v>57</v>
      </c>
      <c r="C274">
        <f>COUNTIF(DantongWorkSheet!$E$1:$E$1000, "&gt;" &amp;A274)</f>
        <v>943</v>
      </c>
      <c r="D274">
        <f>COUNTIFS(DantongWorkSheet!$E$1:$E$1000, "&lt;=" &amp;$A274, DantongWorkSheet!$U$1:$U$1000, 2)</f>
        <v>15</v>
      </c>
      <c r="E274">
        <f>COUNTIFS(DantongWorkSheet!$E$1:$E$1000, "&lt;=" &amp;$A274, DantongWorkSheet!$U$1:$U$1000, 1)</f>
        <v>42</v>
      </c>
      <c r="F274">
        <f>COUNTIFS(DantongWorkSheet!$E$1:$E$1000, "&gt;" &amp;$A274, DantongWorkSheet!$U$1:$U$1000, 2)</f>
        <v>285</v>
      </c>
      <c r="G274">
        <f>COUNTIFS(DantongWorkSheet!$E$1:$E$1000, "&gt;" &amp;$A274, DantongWorkSheet!$U$1:$U$1000, 1)</f>
        <v>658</v>
      </c>
      <c r="H274">
        <f t="shared" si="24"/>
        <v>0.83147438800972928</v>
      </c>
      <c r="I274">
        <f t="shared" si="25"/>
        <v>0.88399607711450434</v>
      </c>
      <c r="J274">
        <f t="shared" si="26"/>
        <v>0.23557497341834871</v>
      </c>
      <c r="K274">
        <f t="shared" si="27"/>
        <v>7.9844115519732098E-2</v>
      </c>
      <c r="L274">
        <f t="shared" si="28"/>
        <v>4.739404011655457E-2</v>
      </c>
      <c r="M274">
        <f t="shared" si="29"/>
        <v>0.83360830071897751</v>
      </c>
      <c r="N274">
        <f t="shared" si="30"/>
        <v>0.88100234083553208</v>
      </c>
      <c r="O274">
        <f t="shared" si="31"/>
        <v>2.8855839516062076E-4</v>
      </c>
    </row>
    <row r="275" spans="1:15">
      <c r="A275">
        <v>728.5</v>
      </c>
      <c r="B275">
        <f>COUNTIF(DantongWorkSheet!$E$1:$E$1000, "&lt;=" &amp;A275)</f>
        <v>57</v>
      </c>
      <c r="C275">
        <f>COUNTIF(DantongWorkSheet!$E$1:$E$1000, "&gt;" &amp;A275)</f>
        <v>943</v>
      </c>
      <c r="D275">
        <f>COUNTIFS(DantongWorkSheet!$E$1:$E$1000, "&lt;=" &amp;$A275, DantongWorkSheet!$U$1:$U$1000, 2)</f>
        <v>15</v>
      </c>
      <c r="E275">
        <f>COUNTIFS(DantongWorkSheet!$E$1:$E$1000, "&lt;=" &amp;$A275, DantongWorkSheet!$U$1:$U$1000, 1)</f>
        <v>42</v>
      </c>
      <c r="F275">
        <f>COUNTIFS(DantongWorkSheet!$E$1:$E$1000, "&gt;" &amp;$A275, DantongWorkSheet!$U$1:$U$1000, 2)</f>
        <v>285</v>
      </c>
      <c r="G275">
        <f>COUNTIFS(DantongWorkSheet!$E$1:$E$1000, "&gt;" &amp;$A275, DantongWorkSheet!$U$1:$U$1000, 1)</f>
        <v>658</v>
      </c>
      <c r="H275">
        <f t="shared" si="24"/>
        <v>0.83147438800972928</v>
      </c>
      <c r="I275">
        <f t="shared" si="25"/>
        <v>0.88399607711450434</v>
      </c>
      <c r="J275">
        <f t="shared" si="26"/>
        <v>0.23557497341834871</v>
      </c>
      <c r="K275">
        <f t="shared" si="27"/>
        <v>7.9844115519732098E-2</v>
      </c>
      <c r="L275">
        <f t="shared" si="28"/>
        <v>4.739404011655457E-2</v>
      </c>
      <c r="M275">
        <f t="shared" si="29"/>
        <v>0.83360830071897751</v>
      </c>
      <c r="N275">
        <f t="shared" si="30"/>
        <v>0.88100234083553208</v>
      </c>
      <c r="O275">
        <f t="shared" si="31"/>
        <v>2.8855839516062076E-4</v>
      </c>
    </row>
    <row r="276" spans="1:15">
      <c r="A276">
        <v>1533</v>
      </c>
      <c r="B276">
        <f>COUNTIF(DantongWorkSheet!$E$1:$E$1000, "&lt;=" &amp;A276)</f>
        <v>321</v>
      </c>
      <c r="C276">
        <f>COUNTIF(DantongWorkSheet!$E$1:$E$1000, "&gt;" &amp;A276)</f>
        <v>679</v>
      </c>
      <c r="D276">
        <f>COUNTIFS(DantongWorkSheet!$E$1:$E$1000, "&lt;=" &amp;$A276, DantongWorkSheet!$U$1:$U$1000, 2)</f>
        <v>92</v>
      </c>
      <c r="E276">
        <f>COUNTIFS(DantongWorkSheet!$E$1:$E$1000, "&lt;=" &amp;$A276, DantongWorkSheet!$U$1:$U$1000, 1)</f>
        <v>229</v>
      </c>
      <c r="F276">
        <f>COUNTIFS(DantongWorkSheet!$E$1:$E$1000, "&gt;" &amp;$A276, DantongWorkSheet!$U$1:$U$1000, 2)</f>
        <v>208</v>
      </c>
      <c r="G276">
        <f>COUNTIFS(DantongWorkSheet!$E$1:$E$1000, "&gt;" &amp;$A276, DantongWorkSheet!$U$1:$U$1000, 1)</f>
        <v>471</v>
      </c>
      <c r="H276">
        <f t="shared" si="24"/>
        <v>0.86429438608976306</v>
      </c>
      <c r="I276">
        <f t="shared" si="25"/>
        <v>0.88889490424330608</v>
      </c>
      <c r="J276">
        <f t="shared" si="26"/>
        <v>0.52623289001027063</v>
      </c>
      <c r="K276">
        <f t="shared" si="27"/>
        <v>0.37923271736338421</v>
      </c>
      <c r="L276">
        <f t="shared" si="28"/>
        <v>0.27743849793481395</v>
      </c>
      <c r="M276">
        <f t="shared" si="29"/>
        <v>0.60355963998120488</v>
      </c>
      <c r="N276">
        <f t="shared" si="30"/>
        <v>0.88099813791601878</v>
      </c>
      <c r="O276">
        <f t="shared" si="31"/>
        <v>2.927613146739283E-4</v>
      </c>
    </row>
    <row r="277" spans="1:15">
      <c r="A277">
        <v>1533.5</v>
      </c>
      <c r="B277">
        <f>COUNTIF(DantongWorkSheet!$E$1:$E$1000, "&lt;=" &amp;A277)</f>
        <v>321</v>
      </c>
      <c r="C277">
        <f>COUNTIF(DantongWorkSheet!$E$1:$E$1000, "&gt;" &amp;A277)</f>
        <v>679</v>
      </c>
      <c r="D277">
        <f>COUNTIFS(DantongWorkSheet!$E$1:$E$1000, "&lt;=" &amp;$A277, DantongWorkSheet!$U$1:$U$1000, 2)</f>
        <v>92</v>
      </c>
      <c r="E277">
        <f>COUNTIFS(DantongWorkSheet!$E$1:$E$1000, "&lt;=" &amp;$A277, DantongWorkSheet!$U$1:$U$1000, 1)</f>
        <v>229</v>
      </c>
      <c r="F277">
        <f>COUNTIFS(DantongWorkSheet!$E$1:$E$1000, "&gt;" &amp;$A277, DantongWorkSheet!$U$1:$U$1000, 2)</f>
        <v>208</v>
      </c>
      <c r="G277">
        <f>COUNTIFS(DantongWorkSheet!$E$1:$E$1000, "&gt;" &amp;$A277, DantongWorkSheet!$U$1:$U$1000, 1)</f>
        <v>471</v>
      </c>
      <c r="H277">
        <f t="shared" ref="H277:H340" si="32">-(IF(D277, D277/B277*LOG(D277/B277,2), 0)+ IF(E277, E277/B277*LOG(E277/B277,2), 0))</f>
        <v>0.86429438608976306</v>
      </c>
      <c r="I277">
        <f t="shared" ref="I277:I340" si="33">-(IF(F277, F277/C277*LOG(F277/C277,2), 0)+ IF(G277, G277/C277*LOG(G277/C277,2), 0))</f>
        <v>0.88889490424330608</v>
      </c>
      <c r="J277">
        <f t="shared" ref="J277:J340" si="34">-B277/$B$10*LOG(B277/$B$10, 2)</f>
        <v>0.52623289001027063</v>
      </c>
      <c r="K277">
        <f t="shared" ref="K277:K340" si="35">-C277/$B$10*LOG(C277/$B$10, 2)</f>
        <v>0.37923271736338421</v>
      </c>
      <c r="L277">
        <f t="shared" ref="L277:L340" si="36">B277/$B$10*H277</f>
        <v>0.27743849793481395</v>
      </c>
      <c r="M277">
        <f t="shared" ref="M277:M340" si="37">C277/$B$10*I277</f>
        <v>0.60355963998120488</v>
      </c>
      <c r="N277">
        <f t="shared" ref="N277:N340" si="38">L277+M277</f>
        <v>0.88099813791601878</v>
      </c>
      <c r="O277">
        <f t="shared" ref="O277:O340" si="39">$D$2-N277</f>
        <v>2.927613146739283E-4</v>
      </c>
    </row>
    <row r="278" spans="1:15">
      <c r="A278">
        <v>954.5</v>
      </c>
      <c r="B278">
        <f>COUNTIF(DantongWorkSheet!$E$1:$E$1000, "&lt;=" &amp;A278)</f>
        <v>107</v>
      </c>
      <c r="C278">
        <f>COUNTIF(DantongWorkSheet!$E$1:$E$1000, "&gt;" &amp;A278)</f>
        <v>893</v>
      </c>
      <c r="D278">
        <f>COUNTIFS(DantongWorkSheet!$E$1:$E$1000, "&lt;=" &amp;$A278, DantongWorkSheet!$U$1:$U$1000, 2)</f>
        <v>35</v>
      </c>
      <c r="E278">
        <f>COUNTIFS(DantongWorkSheet!$E$1:$E$1000, "&lt;=" &amp;$A278, DantongWorkSheet!$U$1:$U$1000, 1)</f>
        <v>72</v>
      </c>
      <c r="F278">
        <f>COUNTIFS(DantongWorkSheet!$E$1:$E$1000, "&gt;" &amp;$A278, DantongWorkSheet!$U$1:$U$1000, 2)</f>
        <v>265</v>
      </c>
      <c r="G278">
        <f>COUNTIFS(DantongWorkSheet!$E$1:$E$1000, "&gt;" &amp;$A278, DantongWorkSheet!$U$1:$U$1000, 1)</f>
        <v>628</v>
      </c>
      <c r="H278">
        <f t="shared" si="32"/>
        <v>0.91193889577572351</v>
      </c>
      <c r="I278">
        <f t="shared" si="33"/>
        <v>0.87728490273786286</v>
      </c>
      <c r="J278">
        <f t="shared" si="34"/>
        <v>0.34500195091392061</v>
      </c>
      <c r="K278">
        <f t="shared" si="35"/>
        <v>0.14579825214999168</v>
      </c>
      <c r="L278">
        <f t="shared" si="36"/>
        <v>9.7577461848002409E-2</v>
      </c>
      <c r="M278">
        <f t="shared" si="37"/>
        <v>0.78341541814491156</v>
      </c>
      <c r="N278">
        <f t="shared" si="38"/>
        <v>0.88099287999291398</v>
      </c>
      <c r="O278">
        <f t="shared" si="39"/>
        <v>2.9801923777872386E-4</v>
      </c>
    </row>
    <row r="279" spans="1:15">
      <c r="A279">
        <v>1373</v>
      </c>
      <c r="B279">
        <f>COUNTIF(DantongWorkSheet!$E$1:$E$1000, "&lt;=" &amp;A279)</f>
        <v>253</v>
      </c>
      <c r="C279">
        <f>COUNTIF(DantongWorkSheet!$E$1:$E$1000, "&gt;" &amp;A279)</f>
        <v>747</v>
      </c>
      <c r="D279">
        <f>COUNTIFS(DantongWorkSheet!$E$1:$E$1000, "&lt;=" &amp;$A279, DantongWorkSheet!$U$1:$U$1000, 2)</f>
        <v>80</v>
      </c>
      <c r="E279">
        <f>COUNTIFS(DantongWorkSheet!$E$1:$E$1000, "&lt;=" &amp;$A279, DantongWorkSheet!$U$1:$U$1000, 1)</f>
        <v>173</v>
      </c>
      <c r="F279">
        <f>COUNTIFS(DantongWorkSheet!$E$1:$E$1000, "&gt;" &amp;$A279, DantongWorkSheet!$U$1:$U$1000, 2)</f>
        <v>220</v>
      </c>
      <c r="G279">
        <f>COUNTIFS(DantongWorkSheet!$E$1:$E$1000, "&gt;" &amp;$A279, DantongWorkSheet!$U$1:$U$1000, 1)</f>
        <v>527</v>
      </c>
      <c r="H279">
        <f t="shared" si="32"/>
        <v>0.90020728626687008</v>
      </c>
      <c r="I279">
        <f t="shared" si="33"/>
        <v>0.87447780643282857</v>
      </c>
      <c r="J279">
        <f t="shared" si="34"/>
        <v>0.50164604962184756</v>
      </c>
      <c r="K279">
        <f t="shared" si="35"/>
        <v>0.31435242934901891</v>
      </c>
      <c r="L279">
        <f t="shared" si="36"/>
        <v>0.22775244342551812</v>
      </c>
      <c r="M279">
        <f t="shared" si="37"/>
        <v>0.65323492140532291</v>
      </c>
      <c r="N279">
        <f t="shared" si="38"/>
        <v>0.88098736483084106</v>
      </c>
      <c r="O279">
        <f t="shared" si="39"/>
        <v>3.0353439985164599E-4</v>
      </c>
    </row>
    <row r="280" spans="1:15">
      <c r="A280">
        <v>1531</v>
      </c>
      <c r="B280">
        <f>COUNTIF(DantongWorkSheet!$E$1:$E$1000, "&lt;=" &amp;A280)</f>
        <v>318</v>
      </c>
      <c r="C280">
        <f>COUNTIF(DantongWorkSheet!$E$1:$E$1000, "&gt;" &amp;A280)</f>
        <v>682</v>
      </c>
      <c r="D280">
        <f>COUNTIFS(DantongWorkSheet!$E$1:$E$1000, "&lt;=" &amp;$A280, DantongWorkSheet!$U$1:$U$1000, 2)</f>
        <v>91</v>
      </c>
      <c r="E280">
        <f>COUNTIFS(DantongWorkSheet!$E$1:$E$1000, "&lt;=" &amp;$A280, DantongWorkSheet!$U$1:$U$1000, 1)</f>
        <v>227</v>
      </c>
      <c r="F280">
        <f>COUNTIFS(DantongWorkSheet!$E$1:$E$1000, "&gt;" &amp;$A280, DantongWorkSheet!$U$1:$U$1000, 2)</f>
        <v>209</v>
      </c>
      <c r="G280">
        <f>COUNTIFS(DantongWorkSheet!$E$1:$E$1000, "&gt;" &amp;$A280, DantongWorkSheet!$U$1:$U$1000, 1)</f>
        <v>473</v>
      </c>
      <c r="H280">
        <f t="shared" si="32"/>
        <v>0.86371371354498727</v>
      </c>
      <c r="I280">
        <f t="shared" si="33"/>
        <v>0.88903490381238592</v>
      </c>
      <c r="J280">
        <f t="shared" si="34"/>
        <v>0.52562262274211857</v>
      </c>
      <c r="K280">
        <f t="shared" si="35"/>
        <v>0.37657063454505768</v>
      </c>
      <c r="L280">
        <f t="shared" si="36"/>
        <v>0.27466096090730596</v>
      </c>
      <c r="M280">
        <f t="shared" si="37"/>
        <v>0.60632180440004724</v>
      </c>
      <c r="N280">
        <f t="shared" si="38"/>
        <v>0.8809827653073532</v>
      </c>
      <c r="O280">
        <f t="shared" si="39"/>
        <v>3.0813392333950418E-4</v>
      </c>
    </row>
    <row r="281" spans="1:15">
      <c r="A281">
        <v>967.5</v>
      </c>
      <c r="B281">
        <f>COUNTIF(DantongWorkSheet!$E$1:$E$1000, "&lt;=" &amp;A281)</f>
        <v>110</v>
      </c>
      <c r="C281">
        <f>COUNTIF(DantongWorkSheet!$E$1:$E$1000, "&gt;" &amp;A281)</f>
        <v>890</v>
      </c>
      <c r="D281">
        <f>COUNTIFS(DantongWorkSheet!$E$1:$E$1000, "&lt;=" &amp;$A281, DantongWorkSheet!$U$1:$U$1000, 2)</f>
        <v>36</v>
      </c>
      <c r="E281">
        <f>COUNTIFS(DantongWorkSheet!$E$1:$E$1000, "&lt;=" &amp;$A281, DantongWorkSheet!$U$1:$U$1000, 1)</f>
        <v>74</v>
      </c>
      <c r="F281">
        <f>COUNTIFS(DantongWorkSheet!$E$1:$E$1000, "&gt;" &amp;$A281, DantongWorkSheet!$U$1:$U$1000, 2)</f>
        <v>264</v>
      </c>
      <c r="G281">
        <f>COUNTIFS(DantongWorkSheet!$E$1:$E$1000, "&gt;" &amp;$A281, DantongWorkSheet!$U$1:$U$1000, 1)</f>
        <v>626</v>
      </c>
      <c r="H281">
        <f t="shared" si="32"/>
        <v>0.91211563072042756</v>
      </c>
      <c r="I281">
        <f t="shared" si="33"/>
        <v>0.87713136215662446</v>
      </c>
      <c r="J281">
        <f t="shared" si="34"/>
        <v>0.35028670282511704</v>
      </c>
      <c r="K281">
        <f t="shared" si="35"/>
        <v>0.14962925533941096</v>
      </c>
      <c r="L281">
        <f t="shared" si="36"/>
        <v>0.10033271937924704</v>
      </c>
      <c r="M281">
        <f t="shared" si="37"/>
        <v>0.78064691231939576</v>
      </c>
      <c r="N281">
        <f t="shared" si="38"/>
        <v>0.8809796316986428</v>
      </c>
      <c r="O281">
        <f t="shared" si="39"/>
        <v>3.1126753204990809E-4</v>
      </c>
    </row>
    <row r="282" spans="1:15">
      <c r="A282">
        <v>1557</v>
      </c>
      <c r="B282">
        <f>COUNTIF(DantongWorkSheet!$E$1:$E$1000, "&lt;=" &amp;A282)</f>
        <v>335</v>
      </c>
      <c r="C282">
        <f>COUNTIF(DantongWorkSheet!$E$1:$E$1000, "&gt;" &amp;A282)</f>
        <v>665</v>
      </c>
      <c r="D282">
        <f>COUNTIFS(DantongWorkSheet!$E$1:$E$1000, "&lt;=" &amp;$A282, DantongWorkSheet!$U$1:$U$1000, 2)</f>
        <v>96</v>
      </c>
      <c r="E282">
        <f>COUNTIFS(DantongWorkSheet!$E$1:$E$1000, "&lt;=" &amp;$A282, DantongWorkSheet!$U$1:$U$1000, 1)</f>
        <v>239</v>
      </c>
      <c r="F282">
        <f>COUNTIFS(DantongWorkSheet!$E$1:$E$1000, "&gt;" &amp;$A282, DantongWorkSheet!$U$1:$U$1000, 2)</f>
        <v>204</v>
      </c>
      <c r="G282">
        <f>COUNTIFS(DantongWorkSheet!$E$1:$E$1000, "&gt;" &amp;$A282, DantongWorkSheet!$U$1:$U$1000, 1)</f>
        <v>461</v>
      </c>
      <c r="H282">
        <f t="shared" si="32"/>
        <v>0.86424544302683648</v>
      </c>
      <c r="I282">
        <f t="shared" si="33"/>
        <v>0.88940610136583031</v>
      </c>
      <c r="J282">
        <f t="shared" si="34"/>
        <v>0.52855194477117906</v>
      </c>
      <c r="K282">
        <f t="shared" si="35"/>
        <v>0.39140154659190085</v>
      </c>
      <c r="L282">
        <f t="shared" si="36"/>
        <v>0.28952222341399025</v>
      </c>
      <c r="M282">
        <f t="shared" si="37"/>
        <v>0.5914550574082772</v>
      </c>
      <c r="N282">
        <f t="shared" si="38"/>
        <v>0.88097728082226745</v>
      </c>
      <c r="O282">
        <f t="shared" si="39"/>
        <v>3.1361840842525357E-4</v>
      </c>
    </row>
    <row r="283" spans="1:15">
      <c r="A283">
        <v>1542.5</v>
      </c>
      <c r="B283">
        <f>COUNTIF(DantongWorkSheet!$E$1:$E$1000, "&lt;=" &amp;A283)</f>
        <v>325</v>
      </c>
      <c r="C283">
        <f>COUNTIF(DantongWorkSheet!$E$1:$E$1000, "&gt;" &amp;A283)</f>
        <v>675</v>
      </c>
      <c r="D283">
        <f>COUNTIFS(DantongWorkSheet!$E$1:$E$1000, "&lt;=" &amp;$A283, DantongWorkSheet!$U$1:$U$1000, 2)</f>
        <v>93</v>
      </c>
      <c r="E283">
        <f>COUNTIFS(DantongWorkSheet!$E$1:$E$1000, "&lt;=" &amp;$A283, DantongWorkSheet!$U$1:$U$1000, 1)</f>
        <v>232</v>
      </c>
      <c r="F283">
        <f>COUNTIFS(DantongWorkSheet!$E$1:$E$1000, "&gt;" &amp;$A283, DantongWorkSheet!$U$1:$U$1000, 2)</f>
        <v>207</v>
      </c>
      <c r="G283">
        <f>COUNTIFS(DantongWorkSheet!$E$1:$E$1000, "&gt;" &amp;$A283, DantongWorkSheet!$U$1:$U$1000, 1)</f>
        <v>468</v>
      </c>
      <c r="H283">
        <f t="shared" si="32"/>
        <v>0.86370095313845185</v>
      </c>
      <c r="I283">
        <f t="shared" si="33"/>
        <v>0.88928815272723971</v>
      </c>
      <c r="J283">
        <f t="shared" si="34"/>
        <v>0.52698372244253788</v>
      </c>
      <c r="K283">
        <f t="shared" si="35"/>
        <v>0.38275240008862832</v>
      </c>
      <c r="L283">
        <f t="shared" si="36"/>
        <v>0.28070280976999684</v>
      </c>
      <c r="M283">
        <f t="shared" si="37"/>
        <v>0.60026950309088689</v>
      </c>
      <c r="N283">
        <f t="shared" si="38"/>
        <v>0.88097231286088373</v>
      </c>
      <c r="O283">
        <f t="shared" si="39"/>
        <v>3.1858636980897082E-4</v>
      </c>
    </row>
    <row r="284" spans="1:15">
      <c r="A284">
        <v>1523</v>
      </c>
      <c r="B284">
        <f>COUNTIF(DantongWorkSheet!$E$1:$E$1000, "&lt;=" &amp;A284)</f>
        <v>315</v>
      </c>
      <c r="C284">
        <f>COUNTIF(DantongWorkSheet!$E$1:$E$1000, "&gt;" &amp;A284)</f>
        <v>685</v>
      </c>
      <c r="D284">
        <f>COUNTIFS(DantongWorkSheet!$E$1:$E$1000, "&lt;=" &amp;$A284, DantongWorkSheet!$U$1:$U$1000, 2)</f>
        <v>90</v>
      </c>
      <c r="E284">
        <f>COUNTIFS(DantongWorkSheet!$E$1:$E$1000, "&lt;=" &amp;$A284, DantongWorkSheet!$U$1:$U$1000, 1)</f>
        <v>225</v>
      </c>
      <c r="F284">
        <f>COUNTIFS(DantongWorkSheet!$E$1:$E$1000, "&gt;" &amp;$A284, DantongWorkSheet!$U$1:$U$1000, 2)</f>
        <v>210</v>
      </c>
      <c r="G284">
        <f>COUNTIFS(DantongWorkSheet!$E$1:$E$1000, "&gt;" &amp;$A284, DantongWorkSheet!$U$1:$U$1000, 1)</f>
        <v>475</v>
      </c>
      <c r="H284">
        <f t="shared" si="32"/>
        <v>0.863120568566631</v>
      </c>
      <c r="I284">
        <f t="shared" si="33"/>
        <v>0.88917358260908164</v>
      </c>
      <c r="J284">
        <f t="shared" si="34"/>
        <v>0.52497152387656465</v>
      </c>
      <c r="K284">
        <f t="shared" si="35"/>
        <v>0.37388951316772562</v>
      </c>
      <c r="L284">
        <f t="shared" si="36"/>
        <v>0.27188297909848874</v>
      </c>
      <c r="M284">
        <f t="shared" si="37"/>
        <v>0.60908390408722102</v>
      </c>
      <c r="N284">
        <f t="shared" si="38"/>
        <v>0.88096688318570981</v>
      </c>
      <c r="O284">
        <f t="shared" si="39"/>
        <v>3.2401604498288883E-4</v>
      </c>
    </row>
    <row r="285" spans="1:15">
      <c r="A285">
        <v>976</v>
      </c>
      <c r="B285">
        <f>COUNTIF(DantongWorkSheet!$E$1:$E$1000, "&lt;=" &amp;A285)</f>
        <v>113</v>
      </c>
      <c r="C285">
        <f>COUNTIF(DantongWorkSheet!$E$1:$E$1000, "&gt;" &amp;A285)</f>
        <v>887</v>
      </c>
      <c r="D285">
        <f>COUNTIFS(DantongWorkSheet!$E$1:$E$1000, "&lt;=" &amp;$A285, DantongWorkSheet!$U$1:$U$1000, 2)</f>
        <v>37</v>
      </c>
      <c r="E285">
        <f>COUNTIFS(DantongWorkSheet!$E$1:$E$1000, "&lt;=" &amp;$A285, DantongWorkSheet!$U$1:$U$1000, 1)</f>
        <v>76</v>
      </c>
      <c r="F285">
        <f>COUNTIFS(DantongWorkSheet!$E$1:$E$1000, "&gt;" &amp;$A285, DantongWorkSheet!$U$1:$U$1000, 2)</f>
        <v>263</v>
      </c>
      <c r="G285">
        <f>COUNTIFS(DantongWorkSheet!$E$1:$E$1000, "&gt;" &amp;$A285, DantongWorkSheet!$U$1:$U$1000, 1)</f>
        <v>624</v>
      </c>
      <c r="H285">
        <f t="shared" si="32"/>
        <v>0.91228280710559795</v>
      </c>
      <c r="I285">
        <f t="shared" si="33"/>
        <v>0.87697667676564273</v>
      </c>
      <c r="J285">
        <f t="shared" si="34"/>
        <v>0.35545340141389964</v>
      </c>
      <c r="K285">
        <f t="shared" si="35"/>
        <v>0.15344566945022753</v>
      </c>
      <c r="L285">
        <f t="shared" si="36"/>
        <v>0.10308795720293257</v>
      </c>
      <c r="M285">
        <f t="shared" si="37"/>
        <v>0.77787831229112514</v>
      </c>
      <c r="N285">
        <f t="shared" si="38"/>
        <v>0.88096626949405765</v>
      </c>
      <c r="O285">
        <f t="shared" si="39"/>
        <v>3.2462973663505146E-4</v>
      </c>
    </row>
    <row r="286" spans="1:15">
      <c r="A286">
        <v>979.5</v>
      </c>
      <c r="B286">
        <f>COUNTIF(DantongWorkSheet!$E$1:$E$1000, "&lt;=" &amp;A286)</f>
        <v>113</v>
      </c>
      <c r="C286">
        <f>COUNTIF(DantongWorkSheet!$E$1:$E$1000, "&gt;" &amp;A286)</f>
        <v>887</v>
      </c>
      <c r="D286">
        <f>COUNTIFS(DantongWorkSheet!$E$1:$E$1000, "&lt;=" &amp;$A286, DantongWorkSheet!$U$1:$U$1000, 2)</f>
        <v>37</v>
      </c>
      <c r="E286">
        <f>COUNTIFS(DantongWorkSheet!$E$1:$E$1000, "&lt;=" &amp;$A286, DantongWorkSheet!$U$1:$U$1000, 1)</f>
        <v>76</v>
      </c>
      <c r="F286">
        <f>COUNTIFS(DantongWorkSheet!$E$1:$E$1000, "&gt;" &amp;$A286, DantongWorkSheet!$U$1:$U$1000, 2)</f>
        <v>263</v>
      </c>
      <c r="G286">
        <f>COUNTIFS(DantongWorkSheet!$E$1:$E$1000, "&gt;" &amp;$A286, DantongWorkSheet!$U$1:$U$1000, 1)</f>
        <v>624</v>
      </c>
      <c r="H286">
        <f t="shared" si="32"/>
        <v>0.91228280710559795</v>
      </c>
      <c r="I286">
        <f t="shared" si="33"/>
        <v>0.87697667676564273</v>
      </c>
      <c r="J286">
        <f t="shared" si="34"/>
        <v>0.35545340141389964</v>
      </c>
      <c r="K286">
        <f t="shared" si="35"/>
        <v>0.15344566945022753</v>
      </c>
      <c r="L286">
        <f t="shared" si="36"/>
        <v>0.10308795720293257</v>
      </c>
      <c r="M286">
        <f t="shared" si="37"/>
        <v>0.77787831229112514</v>
      </c>
      <c r="N286">
        <f t="shared" si="38"/>
        <v>0.88096626949405765</v>
      </c>
      <c r="O286">
        <f t="shared" si="39"/>
        <v>3.2462973663505146E-4</v>
      </c>
    </row>
    <row r="287" spans="1:15">
      <c r="A287">
        <v>1286</v>
      </c>
      <c r="B287">
        <f>COUNTIF(DantongWorkSheet!$E$1:$E$1000, "&lt;=" &amp;A287)</f>
        <v>213</v>
      </c>
      <c r="C287">
        <f>COUNTIF(DantongWorkSheet!$E$1:$E$1000, "&gt;" &amp;A287)</f>
        <v>787</v>
      </c>
      <c r="D287">
        <f>COUNTIFS(DantongWorkSheet!$E$1:$E$1000, "&lt;=" &amp;$A287, DantongWorkSheet!$U$1:$U$1000, 2)</f>
        <v>68</v>
      </c>
      <c r="E287">
        <f>COUNTIFS(DantongWorkSheet!$E$1:$E$1000, "&lt;=" &amp;$A287, DantongWorkSheet!$U$1:$U$1000, 1)</f>
        <v>145</v>
      </c>
      <c r="F287">
        <f>COUNTIFS(DantongWorkSheet!$E$1:$E$1000, "&gt;" &amp;$A287, DantongWorkSheet!$U$1:$U$1000, 2)</f>
        <v>232</v>
      </c>
      <c r="G287">
        <f>COUNTIFS(DantongWorkSheet!$E$1:$E$1000, "&gt;" &amp;$A287, DantongWorkSheet!$U$1:$U$1000, 1)</f>
        <v>555</v>
      </c>
      <c r="H287">
        <f t="shared" si="32"/>
        <v>0.90356271291509382</v>
      </c>
      <c r="I287">
        <f t="shared" si="33"/>
        <v>0.874829114762389</v>
      </c>
      <c r="J287">
        <f t="shared" si="34"/>
        <v>0.47521890352492108</v>
      </c>
      <c r="K287">
        <f t="shared" si="35"/>
        <v>0.27195922935467071</v>
      </c>
      <c r="L287">
        <f t="shared" si="36"/>
        <v>0.19245885785091499</v>
      </c>
      <c r="M287">
        <f t="shared" si="37"/>
        <v>0.68849051331800015</v>
      </c>
      <c r="N287">
        <f t="shared" si="38"/>
        <v>0.88094937116891514</v>
      </c>
      <c r="O287">
        <f t="shared" si="39"/>
        <v>3.415280617775629E-4</v>
      </c>
    </row>
    <row r="288" spans="1:15">
      <c r="A288">
        <v>1546</v>
      </c>
      <c r="B288">
        <f>COUNTIF(DantongWorkSheet!$E$1:$E$1000, "&lt;=" &amp;A288)</f>
        <v>329</v>
      </c>
      <c r="C288">
        <f>COUNTIF(DantongWorkSheet!$E$1:$E$1000, "&gt;" &amp;A288)</f>
        <v>671</v>
      </c>
      <c r="D288">
        <f>COUNTIFS(DantongWorkSheet!$E$1:$E$1000, "&lt;=" &amp;$A288, DantongWorkSheet!$U$1:$U$1000, 2)</f>
        <v>94</v>
      </c>
      <c r="E288">
        <f>COUNTIFS(DantongWorkSheet!$E$1:$E$1000, "&lt;=" &amp;$A288, DantongWorkSheet!$U$1:$U$1000, 1)</f>
        <v>235</v>
      </c>
      <c r="F288">
        <f>COUNTIFS(DantongWorkSheet!$E$1:$E$1000, "&gt;" &amp;$A288, DantongWorkSheet!$U$1:$U$1000, 2)</f>
        <v>206</v>
      </c>
      <c r="G288">
        <f>COUNTIFS(DantongWorkSheet!$E$1:$E$1000, "&gt;" &amp;$A288, DantongWorkSheet!$U$1:$U$1000, 1)</f>
        <v>465</v>
      </c>
      <c r="H288">
        <f t="shared" si="32"/>
        <v>0.863120568566631</v>
      </c>
      <c r="I288">
        <f t="shared" si="33"/>
        <v>0.88968532000405687</v>
      </c>
      <c r="J288">
        <f t="shared" si="34"/>
        <v>0.52766352809493222</v>
      </c>
      <c r="K288">
        <f t="shared" si="35"/>
        <v>0.38623788539793724</v>
      </c>
      <c r="L288">
        <f t="shared" si="36"/>
        <v>0.28396666705842161</v>
      </c>
      <c r="M288">
        <f t="shared" si="37"/>
        <v>0.59697884972272219</v>
      </c>
      <c r="N288">
        <f t="shared" si="38"/>
        <v>0.88094551678114374</v>
      </c>
      <c r="O288">
        <f t="shared" si="39"/>
        <v>3.453824495489588E-4</v>
      </c>
    </row>
    <row r="289" spans="1:15">
      <c r="A289">
        <v>1547.5</v>
      </c>
      <c r="B289">
        <f>COUNTIF(DantongWorkSheet!$E$1:$E$1000, "&lt;=" &amp;A289)</f>
        <v>329</v>
      </c>
      <c r="C289">
        <f>COUNTIF(DantongWorkSheet!$E$1:$E$1000, "&gt;" &amp;A289)</f>
        <v>671</v>
      </c>
      <c r="D289">
        <f>COUNTIFS(DantongWorkSheet!$E$1:$E$1000, "&lt;=" &amp;$A289, DantongWorkSheet!$U$1:$U$1000, 2)</f>
        <v>94</v>
      </c>
      <c r="E289">
        <f>COUNTIFS(DantongWorkSheet!$E$1:$E$1000, "&lt;=" &amp;$A289, DantongWorkSheet!$U$1:$U$1000, 1)</f>
        <v>235</v>
      </c>
      <c r="F289">
        <f>COUNTIFS(DantongWorkSheet!$E$1:$E$1000, "&gt;" &amp;$A289, DantongWorkSheet!$U$1:$U$1000, 2)</f>
        <v>206</v>
      </c>
      <c r="G289">
        <f>COUNTIFS(DantongWorkSheet!$E$1:$E$1000, "&gt;" &amp;$A289, DantongWorkSheet!$U$1:$U$1000, 1)</f>
        <v>465</v>
      </c>
      <c r="H289">
        <f t="shared" si="32"/>
        <v>0.863120568566631</v>
      </c>
      <c r="I289">
        <f t="shared" si="33"/>
        <v>0.88968532000405687</v>
      </c>
      <c r="J289">
        <f t="shared" si="34"/>
        <v>0.52766352809493222</v>
      </c>
      <c r="K289">
        <f t="shared" si="35"/>
        <v>0.38623788539793724</v>
      </c>
      <c r="L289">
        <f t="shared" si="36"/>
        <v>0.28396666705842161</v>
      </c>
      <c r="M289">
        <f t="shared" si="37"/>
        <v>0.59697884972272219</v>
      </c>
      <c r="N289">
        <f t="shared" si="38"/>
        <v>0.88094551678114374</v>
      </c>
      <c r="O289">
        <f t="shared" si="39"/>
        <v>3.453824495489588E-4</v>
      </c>
    </row>
    <row r="290" spans="1:15">
      <c r="A290">
        <v>1532.5</v>
      </c>
      <c r="B290">
        <f>COUNTIF(DantongWorkSheet!$E$1:$E$1000, "&lt;=" &amp;A290)</f>
        <v>319</v>
      </c>
      <c r="C290">
        <f>COUNTIF(DantongWorkSheet!$E$1:$E$1000, "&gt;" &amp;A290)</f>
        <v>681</v>
      </c>
      <c r="D290">
        <f>COUNTIFS(DantongWorkSheet!$E$1:$E$1000, "&lt;=" &amp;$A290, DantongWorkSheet!$U$1:$U$1000, 2)</f>
        <v>91</v>
      </c>
      <c r="E290">
        <f>COUNTIFS(DantongWorkSheet!$E$1:$E$1000, "&lt;=" &amp;$A290, DantongWorkSheet!$U$1:$U$1000, 1)</f>
        <v>228</v>
      </c>
      <c r="F290">
        <f>COUNTIFS(DantongWorkSheet!$E$1:$E$1000, "&gt;" &amp;$A290, DantongWorkSheet!$U$1:$U$1000, 2)</f>
        <v>209</v>
      </c>
      <c r="G290">
        <f>COUNTIFS(DantongWorkSheet!$E$1:$E$1000, "&gt;" &amp;$A290, DantongWorkSheet!$U$1:$U$1000, 1)</f>
        <v>472</v>
      </c>
      <c r="H290">
        <f t="shared" si="32"/>
        <v>0.86252786301990869</v>
      </c>
      <c r="I290">
        <f t="shared" si="33"/>
        <v>0.88956447126655935</v>
      </c>
      <c r="J290">
        <f t="shared" si="34"/>
        <v>0.52583056301621245</v>
      </c>
      <c r="K290">
        <f t="shared" si="35"/>
        <v>0.37746011501866078</v>
      </c>
      <c r="L290">
        <f t="shared" si="36"/>
        <v>0.27514638830335086</v>
      </c>
      <c r="M290">
        <f t="shared" si="37"/>
        <v>0.60579340493252698</v>
      </c>
      <c r="N290">
        <f t="shared" si="38"/>
        <v>0.88093979323587779</v>
      </c>
      <c r="O290">
        <f t="shared" si="39"/>
        <v>3.5110599481491533E-4</v>
      </c>
    </row>
    <row r="291" spans="1:15">
      <c r="A291">
        <v>1563</v>
      </c>
      <c r="B291">
        <f>COUNTIF(DantongWorkSheet!$E$1:$E$1000, "&lt;=" &amp;A291)</f>
        <v>336</v>
      </c>
      <c r="C291">
        <f>COUNTIF(DantongWorkSheet!$E$1:$E$1000, "&gt;" &amp;A291)</f>
        <v>664</v>
      </c>
      <c r="D291">
        <f>COUNTIFS(DantongWorkSheet!$E$1:$E$1000, "&lt;=" &amp;$A291, DantongWorkSheet!$U$1:$U$1000, 2)</f>
        <v>96</v>
      </c>
      <c r="E291">
        <f>COUNTIFS(DantongWorkSheet!$E$1:$E$1000, "&lt;=" &amp;$A291, DantongWorkSheet!$U$1:$U$1000, 1)</f>
        <v>240</v>
      </c>
      <c r="F291">
        <f>COUNTIFS(DantongWorkSheet!$E$1:$E$1000, "&gt;" &amp;$A291, DantongWorkSheet!$U$1:$U$1000, 2)</f>
        <v>204</v>
      </c>
      <c r="G291">
        <f>COUNTIFS(DantongWorkSheet!$E$1:$E$1000, "&gt;" &amp;$A291, DantongWorkSheet!$U$1:$U$1000, 1)</f>
        <v>460</v>
      </c>
      <c r="H291">
        <f t="shared" si="32"/>
        <v>0.863120568566631</v>
      </c>
      <c r="I291">
        <f t="shared" si="33"/>
        <v>0.88994877894241031</v>
      </c>
      <c r="J291">
        <f t="shared" si="34"/>
        <v>0.5286848655927977</v>
      </c>
      <c r="K291">
        <f t="shared" si="35"/>
        <v>0.39225458260126778</v>
      </c>
      <c r="L291">
        <f t="shared" si="36"/>
        <v>0.29000851103838804</v>
      </c>
      <c r="M291">
        <f t="shared" si="37"/>
        <v>0.59092598921776052</v>
      </c>
      <c r="N291">
        <f t="shared" si="38"/>
        <v>0.88093450025614861</v>
      </c>
      <c r="O291">
        <f t="shared" si="39"/>
        <v>3.5639897454409208E-4</v>
      </c>
    </row>
    <row r="292" spans="1:15">
      <c r="A292">
        <v>1543.5</v>
      </c>
      <c r="B292">
        <f>COUNTIF(DantongWorkSheet!$E$1:$E$1000, "&lt;=" &amp;A292)</f>
        <v>326</v>
      </c>
      <c r="C292">
        <f>COUNTIF(DantongWorkSheet!$E$1:$E$1000, "&gt;" &amp;A292)</f>
        <v>674</v>
      </c>
      <c r="D292">
        <f>COUNTIFS(DantongWorkSheet!$E$1:$E$1000, "&lt;=" &amp;$A292, DantongWorkSheet!$U$1:$U$1000, 2)</f>
        <v>93</v>
      </c>
      <c r="E292">
        <f>COUNTIFS(DantongWorkSheet!$E$1:$E$1000, "&lt;=" &amp;$A292, DantongWorkSheet!$U$1:$U$1000, 1)</f>
        <v>233</v>
      </c>
      <c r="F292">
        <f>COUNTIFS(DantongWorkSheet!$E$1:$E$1000, "&gt;" &amp;$A292, DantongWorkSheet!$U$1:$U$1000, 2)</f>
        <v>207</v>
      </c>
      <c r="G292">
        <f>COUNTIFS(DantongWorkSheet!$E$1:$E$1000, "&gt;" &amp;$A292, DantongWorkSheet!$U$1:$U$1000, 1)</f>
        <v>467</v>
      </c>
      <c r="H292">
        <f t="shared" si="32"/>
        <v>0.86254060472956162</v>
      </c>
      <c r="I292">
        <f t="shared" si="33"/>
        <v>0.88982292413916941</v>
      </c>
      <c r="J292">
        <f t="shared" si="34"/>
        <v>0.52716029852050905</v>
      </c>
      <c r="K292">
        <f t="shared" si="35"/>
        <v>0.38362698534567402</v>
      </c>
      <c r="L292">
        <f t="shared" si="36"/>
        <v>0.28118823714183711</v>
      </c>
      <c r="M292">
        <f t="shared" si="37"/>
        <v>0.59974065086980022</v>
      </c>
      <c r="N292">
        <f t="shared" si="38"/>
        <v>0.88092888801163727</v>
      </c>
      <c r="O292">
        <f t="shared" si="39"/>
        <v>3.6201121905543587E-4</v>
      </c>
    </row>
    <row r="293" spans="1:15">
      <c r="A293">
        <v>1525.5</v>
      </c>
      <c r="B293">
        <f>COUNTIF(DantongWorkSheet!$E$1:$E$1000, "&lt;=" &amp;A293)</f>
        <v>316</v>
      </c>
      <c r="C293">
        <f>COUNTIF(DantongWorkSheet!$E$1:$E$1000, "&gt;" &amp;A293)</f>
        <v>684</v>
      </c>
      <c r="D293">
        <f>COUNTIFS(DantongWorkSheet!$E$1:$E$1000, "&lt;=" &amp;$A293, DantongWorkSheet!$U$1:$U$1000, 2)</f>
        <v>90</v>
      </c>
      <c r="E293">
        <f>COUNTIFS(DantongWorkSheet!$E$1:$E$1000, "&lt;=" &amp;$A293, DantongWorkSheet!$U$1:$U$1000, 1)</f>
        <v>226</v>
      </c>
      <c r="F293">
        <f>COUNTIFS(DantongWorkSheet!$E$1:$E$1000, "&gt;" &amp;$A293, DantongWorkSheet!$U$1:$U$1000, 2)</f>
        <v>210</v>
      </c>
      <c r="G293">
        <f>COUNTIFS(DantongWorkSheet!$E$1:$E$1000, "&gt;" &amp;$A293, DantongWorkSheet!$U$1:$U$1000, 1)</f>
        <v>474</v>
      </c>
      <c r="H293">
        <f t="shared" si="32"/>
        <v>0.86192244382424488</v>
      </c>
      <c r="I293">
        <f t="shared" si="33"/>
        <v>0.88970067469925951</v>
      </c>
      <c r="J293">
        <f t="shared" si="34"/>
        <v>0.52519311752925502</v>
      </c>
      <c r="K293">
        <f t="shared" si="35"/>
        <v>0.37478533052691337</v>
      </c>
      <c r="L293">
        <f t="shared" si="36"/>
        <v>0.27236749224846141</v>
      </c>
      <c r="M293">
        <f t="shared" si="37"/>
        <v>0.60855526149429351</v>
      </c>
      <c r="N293">
        <f t="shared" si="38"/>
        <v>0.88092275374275486</v>
      </c>
      <c r="O293">
        <f t="shared" si="39"/>
        <v>3.6814548793784319E-4</v>
      </c>
    </row>
    <row r="294" spans="1:15">
      <c r="A294">
        <v>730.5</v>
      </c>
      <c r="B294">
        <f>COUNTIF(DantongWorkSheet!$E$1:$E$1000, "&lt;=" &amp;A294)</f>
        <v>58</v>
      </c>
      <c r="C294">
        <f>COUNTIF(DantongWorkSheet!$E$1:$E$1000, "&gt;" &amp;A294)</f>
        <v>942</v>
      </c>
      <c r="D294">
        <f>COUNTIFS(DantongWorkSheet!$E$1:$E$1000, "&lt;=" &amp;$A294, DantongWorkSheet!$U$1:$U$1000, 2)</f>
        <v>15</v>
      </c>
      <c r="E294">
        <f>COUNTIFS(DantongWorkSheet!$E$1:$E$1000, "&lt;=" &amp;$A294, DantongWorkSheet!$U$1:$U$1000, 1)</f>
        <v>43</v>
      </c>
      <c r="F294">
        <f>COUNTIFS(DantongWorkSheet!$E$1:$E$1000, "&gt;" &amp;$A294, DantongWorkSheet!$U$1:$U$1000, 2)</f>
        <v>285</v>
      </c>
      <c r="G294">
        <f>COUNTIFS(DantongWorkSheet!$E$1:$E$1000, "&gt;" &amp;$A294, DantongWorkSheet!$U$1:$U$1000, 1)</f>
        <v>657</v>
      </c>
      <c r="H294">
        <f t="shared" si="32"/>
        <v>0.82465783329450337</v>
      </c>
      <c r="I294">
        <f t="shared" si="33"/>
        <v>0.88438301371934358</v>
      </c>
      <c r="J294">
        <f t="shared" si="34"/>
        <v>0.2382525907930019</v>
      </c>
      <c r="K294">
        <f t="shared" si="35"/>
        <v>8.1201375016444297E-2</v>
      </c>
      <c r="L294">
        <f t="shared" si="36"/>
        <v>4.7830154331081197E-2</v>
      </c>
      <c r="M294">
        <f t="shared" si="37"/>
        <v>0.83308879892362164</v>
      </c>
      <c r="N294">
        <f t="shared" si="38"/>
        <v>0.88091895325470282</v>
      </c>
      <c r="O294">
        <f t="shared" si="39"/>
        <v>3.7194597598988466E-4</v>
      </c>
    </row>
    <row r="295" spans="1:15">
      <c r="A295">
        <v>1553</v>
      </c>
      <c r="B295">
        <f>COUNTIF(DantongWorkSheet!$E$1:$E$1000, "&lt;=" &amp;A295)</f>
        <v>333</v>
      </c>
      <c r="C295">
        <f>COUNTIF(DantongWorkSheet!$E$1:$E$1000, "&gt;" &amp;A295)</f>
        <v>667</v>
      </c>
      <c r="D295">
        <f>COUNTIFS(DantongWorkSheet!$E$1:$E$1000, "&lt;=" &amp;$A295, DantongWorkSheet!$U$1:$U$1000, 2)</f>
        <v>95</v>
      </c>
      <c r="E295">
        <f>COUNTIFS(DantongWorkSheet!$E$1:$E$1000, "&lt;=" &amp;$A295, DantongWorkSheet!$U$1:$U$1000, 1)</f>
        <v>238</v>
      </c>
      <c r="F295">
        <f>COUNTIFS(DantongWorkSheet!$E$1:$E$1000, "&gt;" &amp;$A295, DantongWorkSheet!$U$1:$U$1000, 2)</f>
        <v>205</v>
      </c>
      <c r="G295">
        <f>COUNTIFS(DantongWorkSheet!$E$1:$E$1000, "&gt;" &amp;$A295, DantongWorkSheet!$U$1:$U$1000, 1)</f>
        <v>462</v>
      </c>
      <c r="H295">
        <f t="shared" si="32"/>
        <v>0.86255281013813723</v>
      </c>
      <c r="I295">
        <f t="shared" si="33"/>
        <v>0.89008646312936013</v>
      </c>
      <c r="J295">
        <f t="shared" si="34"/>
        <v>0.5282731705577447</v>
      </c>
      <c r="K295">
        <f t="shared" si="35"/>
        <v>0.38968896942949383</v>
      </c>
      <c r="L295">
        <f t="shared" si="36"/>
        <v>0.28723008577599973</v>
      </c>
      <c r="M295">
        <f t="shared" si="37"/>
        <v>0.59368767090728325</v>
      </c>
      <c r="N295">
        <f t="shared" si="38"/>
        <v>0.88091775668328298</v>
      </c>
      <c r="O295">
        <f t="shared" si="39"/>
        <v>3.7314254740972164E-4</v>
      </c>
    </row>
    <row r="296" spans="1:15">
      <c r="A296">
        <v>1553.5</v>
      </c>
      <c r="B296">
        <f>COUNTIF(DantongWorkSheet!$E$1:$E$1000, "&lt;=" &amp;A296)</f>
        <v>333</v>
      </c>
      <c r="C296">
        <f>COUNTIF(DantongWorkSheet!$E$1:$E$1000, "&gt;" &amp;A296)</f>
        <v>667</v>
      </c>
      <c r="D296">
        <f>COUNTIFS(DantongWorkSheet!$E$1:$E$1000, "&lt;=" &amp;$A296, DantongWorkSheet!$U$1:$U$1000, 2)</f>
        <v>95</v>
      </c>
      <c r="E296">
        <f>COUNTIFS(DantongWorkSheet!$E$1:$E$1000, "&lt;=" &amp;$A296, DantongWorkSheet!$U$1:$U$1000, 1)</f>
        <v>238</v>
      </c>
      <c r="F296">
        <f>COUNTIFS(DantongWorkSheet!$E$1:$E$1000, "&gt;" &amp;$A296, DantongWorkSheet!$U$1:$U$1000, 2)</f>
        <v>205</v>
      </c>
      <c r="G296">
        <f>COUNTIFS(DantongWorkSheet!$E$1:$E$1000, "&gt;" &amp;$A296, DantongWorkSheet!$U$1:$U$1000, 1)</f>
        <v>462</v>
      </c>
      <c r="H296">
        <f t="shared" si="32"/>
        <v>0.86255281013813723</v>
      </c>
      <c r="I296">
        <f t="shared" si="33"/>
        <v>0.89008646312936013</v>
      </c>
      <c r="J296">
        <f t="shared" si="34"/>
        <v>0.5282731705577447</v>
      </c>
      <c r="K296">
        <f t="shared" si="35"/>
        <v>0.38968896942949383</v>
      </c>
      <c r="L296">
        <f t="shared" si="36"/>
        <v>0.28723008577599973</v>
      </c>
      <c r="M296">
        <f t="shared" si="37"/>
        <v>0.59368767090728325</v>
      </c>
      <c r="N296">
        <f t="shared" si="38"/>
        <v>0.88091775668328298</v>
      </c>
      <c r="O296">
        <f t="shared" si="39"/>
        <v>3.7314254740972164E-4</v>
      </c>
    </row>
    <row r="297" spans="1:15">
      <c r="A297">
        <v>959.5</v>
      </c>
      <c r="B297">
        <f>COUNTIF(DantongWorkSheet!$E$1:$E$1000, "&lt;=" &amp;A297)</f>
        <v>109</v>
      </c>
      <c r="C297">
        <f>COUNTIF(DantongWorkSheet!$E$1:$E$1000, "&gt;" &amp;A297)</f>
        <v>891</v>
      </c>
      <c r="D297">
        <f>COUNTIFS(DantongWorkSheet!$E$1:$E$1000, "&lt;=" &amp;$A297, DantongWorkSheet!$U$1:$U$1000, 2)</f>
        <v>36</v>
      </c>
      <c r="E297">
        <f>COUNTIFS(DantongWorkSheet!$E$1:$E$1000, "&lt;=" &amp;$A297, DantongWorkSheet!$U$1:$U$1000, 1)</f>
        <v>73</v>
      </c>
      <c r="F297">
        <f>COUNTIFS(DantongWorkSheet!$E$1:$E$1000, "&gt;" &amp;$A297, DantongWorkSheet!$U$1:$U$1000, 2)</f>
        <v>264</v>
      </c>
      <c r="G297">
        <f>COUNTIFS(DantongWorkSheet!$E$1:$E$1000, "&gt;" &amp;$A297, DantongWorkSheet!$U$1:$U$1000, 1)</f>
        <v>627</v>
      </c>
      <c r="H297">
        <f t="shared" si="32"/>
        <v>0.91520732615156386</v>
      </c>
      <c r="I297">
        <f t="shared" si="33"/>
        <v>0.87671628899946397</v>
      </c>
      <c r="J297">
        <f t="shared" si="34"/>
        <v>0.34853839562748257</v>
      </c>
      <c r="K297">
        <f t="shared" si="35"/>
        <v>0.14835387285788706</v>
      </c>
      <c r="L297">
        <f t="shared" si="36"/>
        <v>9.9757598550520465E-2</v>
      </c>
      <c r="M297">
        <f t="shared" si="37"/>
        <v>0.78115421349852243</v>
      </c>
      <c r="N297">
        <f t="shared" si="38"/>
        <v>0.8809118120490429</v>
      </c>
      <c r="O297">
        <f t="shared" si="39"/>
        <v>3.7908718164980648E-4</v>
      </c>
    </row>
    <row r="298" spans="1:15">
      <c r="A298">
        <v>1550.5</v>
      </c>
      <c r="B298">
        <f>COUNTIF(DantongWorkSheet!$E$1:$E$1000, "&lt;=" &amp;A298)</f>
        <v>330</v>
      </c>
      <c r="C298">
        <f>COUNTIF(DantongWorkSheet!$E$1:$E$1000, "&gt;" &amp;A298)</f>
        <v>670</v>
      </c>
      <c r="D298">
        <f>COUNTIFS(DantongWorkSheet!$E$1:$E$1000, "&lt;=" &amp;$A298, DantongWorkSheet!$U$1:$U$1000, 2)</f>
        <v>94</v>
      </c>
      <c r="E298">
        <f>COUNTIFS(DantongWorkSheet!$E$1:$E$1000, "&lt;=" &amp;$A298, DantongWorkSheet!$U$1:$U$1000, 1)</f>
        <v>236</v>
      </c>
      <c r="F298">
        <f>COUNTIFS(DantongWorkSheet!$E$1:$E$1000, "&gt;" &amp;$A298, DantongWorkSheet!$U$1:$U$1000, 2)</f>
        <v>206</v>
      </c>
      <c r="G298">
        <f>COUNTIFS(DantongWorkSheet!$E$1:$E$1000, "&gt;" &amp;$A298, DantongWorkSheet!$U$1:$U$1000, 1)</f>
        <v>464</v>
      </c>
      <c r="H298">
        <f t="shared" si="32"/>
        <v>0.86197339089099012</v>
      </c>
      <c r="I298">
        <f t="shared" si="33"/>
        <v>0.89022282215269222</v>
      </c>
      <c r="J298">
        <f t="shared" si="34"/>
        <v>0.52782248323736947</v>
      </c>
      <c r="K298">
        <f t="shared" si="35"/>
        <v>0.38710388954235797</v>
      </c>
      <c r="L298">
        <f t="shared" si="36"/>
        <v>0.28445121899402676</v>
      </c>
      <c r="M298">
        <f t="shared" si="37"/>
        <v>0.5964492908423038</v>
      </c>
      <c r="N298">
        <f t="shared" si="38"/>
        <v>0.8809005098363305</v>
      </c>
      <c r="O298">
        <f t="shared" si="39"/>
        <v>3.9038939436220055E-4</v>
      </c>
    </row>
    <row r="299" spans="1:15">
      <c r="A299">
        <v>1567.5</v>
      </c>
      <c r="B299">
        <f>COUNTIF(DantongWorkSheet!$E$1:$E$1000, "&lt;=" &amp;A299)</f>
        <v>337</v>
      </c>
      <c r="C299">
        <f>COUNTIF(DantongWorkSheet!$E$1:$E$1000, "&gt;" &amp;A299)</f>
        <v>663</v>
      </c>
      <c r="D299">
        <f>COUNTIFS(DantongWorkSheet!$E$1:$E$1000, "&lt;=" &amp;$A299, DantongWorkSheet!$U$1:$U$1000, 2)</f>
        <v>96</v>
      </c>
      <c r="E299">
        <f>COUNTIFS(DantongWorkSheet!$E$1:$E$1000, "&lt;=" &amp;$A299, DantongWorkSheet!$U$1:$U$1000, 1)</f>
        <v>241</v>
      </c>
      <c r="F299">
        <f>COUNTIFS(DantongWorkSheet!$E$1:$E$1000, "&gt;" &amp;$A299, DantongWorkSheet!$U$1:$U$1000, 2)</f>
        <v>204</v>
      </c>
      <c r="G299">
        <f>COUNTIFS(DantongWorkSheet!$E$1:$E$1000, "&gt;" &amp;$A299, DantongWorkSheet!$U$1:$U$1000, 1)</f>
        <v>459</v>
      </c>
      <c r="H299">
        <f t="shared" si="32"/>
        <v>0.86199727346479105</v>
      </c>
      <c r="I299">
        <f t="shared" si="33"/>
        <v>0.89049164021949134</v>
      </c>
      <c r="J299">
        <f t="shared" si="34"/>
        <v>0.52881349267283706</v>
      </c>
      <c r="K299">
        <f t="shared" si="35"/>
        <v>0.39310544587631807</v>
      </c>
      <c r="L299">
        <f t="shared" si="36"/>
        <v>0.29049308115763461</v>
      </c>
      <c r="M299">
        <f t="shared" si="37"/>
        <v>0.59039595746552276</v>
      </c>
      <c r="N299">
        <f t="shared" si="38"/>
        <v>0.88088903862315737</v>
      </c>
      <c r="O299">
        <f t="shared" si="39"/>
        <v>4.0186060753533148E-4</v>
      </c>
    </row>
    <row r="300" spans="1:15">
      <c r="A300">
        <v>1545</v>
      </c>
      <c r="B300">
        <f>COUNTIF(DantongWorkSheet!$E$1:$E$1000, "&lt;=" &amp;A300)</f>
        <v>327</v>
      </c>
      <c r="C300">
        <f>COUNTIF(DantongWorkSheet!$E$1:$E$1000, "&gt;" &amp;A300)</f>
        <v>673</v>
      </c>
      <c r="D300">
        <f>COUNTIFS(DantongWorkSheet!$E$1:$E$1000, "&lt;=" &amp;$A300, DantongWorkSheet!$U$1:$U$1000, 2)</f>
        <v>93</v>
      </c>
      <c r="E300">
        <f>COUNTIFS(DantongWorkSheet!$E$1:$E$1000, "&lt;=" &amp;$A300, DantongWorkSheet!$U$1:$U$1000, 1)</f>
        <v>234</v>
      </c>
      <c r="F300">
        <f>COUNTIFS(DantongWorkSheet!$E$1:$E$1000, "&gt;" &amp;$A300, DantongWorkSheet!$U$1:$U$1000, 2)</f>
        <v>207</v>
      </c>
      <c r="G300">
        <f>COUNTIFS(DantongWorkSheet!$E$1:$E$1000, "&gt;" &amp;$A300, DantongWorkSheet!$U$1:$U$1000, 1)</f>
        <v>466</v>
      </c>
      <c r="H300">
        <f t="shared" si="32"/>
        <v>0.86138195144437124</v>
      </c>
      <c r="I300">
        <f t="shared" si="33"/>
        <v>0.89035787497992347</v>
      </c>
      <c r="J300">
        <f t="shared" si="34"/>
        <v>0.52733244914662947</v>
      </c>
      <c r="K300">
        <f t="shared" si="35"/>
        <v>0.38449943010484111</v>
      </c>
      <c r="L300">
        <f t="shared" si="36"/>
        <v>0.28167189812230942</v>
      </c>
      <c r="M300">
        <f t="shared" si="37"/>
        <v>0.59921084986148854</v>
      </c>
      <c r="N300">
        <f t="shared" si="38"/>
        <v>0.88088274798379795</v>
      </c>
      <c r="O300">
        <f t="shared" si="39"/>
        <v>4.0815124689475013E-4</v>
      </c>
    </row>
    <row r="301" spans="1:15">
      <c r="A301">
        <v>694</v>
      </c>
      <c r="B301">
        <f>COUNTIF(DantongWorkSheet!$E$1:$E$1000, "&lt;=" &amp;A301)</f>
        <v>44</v>
      </c>
      <c r="C301">
        <f>COUNTIF(DantongWorkSheet!$E$1:$E$1000, "&gt;" &amp;A301)</f>
        <v>956</v>
      </c>
      <c r="D301">
        <f>COUNTIFS(DantongWorkSheet!$E$1:$E$1000, "&lt;=" &amp;$A301, DantongWorkSheet!$U$1:$U$1000, 2)</f>
        <v>11</v>
      </c>
      <c r="E301">
        <f>COUNTIFS(DantongWorkSheet!$E$1:$E$1000, "&lt;=" &amp;$A301, DantongWorkSheet!$U$1:$U$1000, 1)</f>
        <v>33</v>
      </c>
      <c r="F301">
        <f>COUNTIFS(DantongWorkSheet!$E$1:$E$1000, "&gt;" &amp;$A301, DantongWorkSheet!$U$1:$U$1000, 2)</f>
        <v>289</v>
      </c>
      <c r="G301">
        <f>COUNTIFS(DantongWorkSheet!$E$1:$E$1000, "&gt;" &amp;$A301, DantongWorkSheet!$U$1:$U$1000, 1)</f>
        <v>667</v>
      </c>
      <c r="H301">
        <f t="shared" si="32"/>
        <v>0.81127812445913283</v>
      </c>
      <c r="I301">
        <f t="shared" si="33"/>
        <v>0.88408577170165392</v>
      </c>
      <c r="J301">
        <f t="shared" si="34"/>
        <v>0.19827951730509075</v>
      </c>
      <c r="K301">
        <f t="shared" si="35"/>
        <v>6.2061107707359647E-2</v>
      </c>
      <c r="L301">
        <f t="shared" si="36"/>
        <v>3.5696237476201841E-2</v>
      </c>
      <c r="M301">
        <f t="shared" si="37"/>
        <v>0.84518599774678116</v>
      </c>
      <c r="N301">
        <f t="shared" si="38"/>
        <v>0.88088223522298303</v>
      </c>
      <c r="O301">
        <f t="shared" si="39"/>
        <v>4.0866400770966926E-4</v>
      </c>
    </row>
    <row r="302" spans="1:15">
      <c r="A302">
        <v>1528</v>
      </c>
      <c r="B302">
        <f>COUNTIF(DantongWorkSheet!$E$1:$E$1000, "&lt;=" &amp;A302)</f>
        <v>317</v>
      </c>
      <c r="C302">
        <f>COUNTIF(DantongWorkSheet!$E$1:$E$1000, "&gt;" &amp;A302)</f>
        <v>683</v>
      </c>
      <c r="D302">
        <f>COUNTIFS(DantongWorkSheet!$E$1:$E$1000, "&lt;=" &amp;$A302, DantongWorkSheet!$U$1:$U$1000, 2)</f>
        <v>90</v>
      </c>
      <c r="E302">
        <f>COUNTIFS(DantongWorkSheet!$E$1:$E$1000, "&lt;=" &amp;$A302, DantongWorkSheet!$U$1:$U$1000, 1)</f>
        <v>227</v>
      </c>
      <c r="F302">
        <f>COUNTIFS(DantongWorkSheet!$E$1:$E$1000, "&gt;" &amp;$A302, DantongWorkSheet!$U$1:$U$1000, 2)</f>
        <v>210</v>
      </c>
      <c r="G302">
        <f>COUNTIFS(DantongWorkSheet!$E$1:$E$1000, "&gt;" &amp;$A302, DantongWorkSheet!$U$1:$U$1000, 1)</f>
        <v>473</v>
      </c>
      <c r="H302">
        <f t="shared" si="32"/>
        <v>0.86072614280594228</v>
      </c>
      <c r="I302">
        <f t="shared" si="33"/>
        <v>0.89022794208303369</v>
      </c>
      <c r="J302">
        <f t="shared" si="34"/>
        <v>0.52541014568368949</v>
      </c>
      <c r="K302">
        <f t="shared" si="35"/>
        <v>0.37567903868207364</v>
      </c>
      <c r="L302">
        <f t="shared" si="36"/>
        <v>0.27285018726948373</v>
      </c>
      <c r="M302">
        <f t="shared" si="37"/>
        <v>0.6080256844427121</v>
      </c>
      <c r="N302">
        <f t="shared" si="38"/>
        <v>0.88087587171219583</v>
      </c>
      <c r="O302">
        <f t="shared" si="39"/>
        <v>4.1502751849686881E-4</v>
      </c>
    </row>
    <row r="303" spans="1:15">
      <c r="A303">
        <v>1554.5</v>
      </c>
      <c r="B303">
        <f>COUNTIF(DantongWorkSheet!$E$1:$E$1000, "&lt;=" &amp;A303)</f>
        <v>334</v>
      </c>
      <c r="C303">
        <f>COUNTIF(DantongWorkSheet!$E$1:$E$1000, "&gt;" &amp;A303)</f>
        <v>666</v>
      </c>
      <c r="D303">
        <f>COUNTIFS(DantongWorkSheet!$E$1:$E$1000, "&lt;=" &amp;$A303, DantongWorkSheet!$U$1:$U$1000, 2)</f>
        <v>95</v>
      </c>
      <c r="E303">
        <f>COUNTIFS(DantongWorkSheet!$E$1:$E$1000, "&lt;=" &amp;$A303, DantongWorkSheet!$U$1:$U$1000, 1)</f>
        <v>239</v>
      </c>
      <c r="F303">
        <f>COUNTIFS(DantongWorkSheet!$E$1:$E$1000, "&gt;" &amp;$A303, DantongWorkSheet!$U$1:$U$1000, 2)</f>
        <v>205</v>
      </c>
      <c r="G303">
        <f>COUNTIFS(DantongWorkSheet!$E$1:$E$1000, "&gt;" &amp;$A303, DantongWorkSheet!$U$1:$U$1000, 1)</f>
        <v>461</v>
      </c>
      <c r="H303">
        <f t="shared" si="32"/>
        <v>0.86141851433381578</v>
      </c>
      <c r="I303">
        <f t="shared" si="33"/>
        <v>0.89062672152089983</v>
      </c>
      <c r="J303">
        <f t="shared" si="34"/>
        <v>0.5284147173908037</v>
      </c>
      <c r="K303">
        <f t="shared" si="35"/>
        <v>0.39054634111548936</v>
      </c>
      <c r="L303">
        <f t="shared" si="36"/>
        <v>0.28771378378749446</v>
      </c>
      <c r="M303">
        <f t="shared" si="37"/>
        <v>0.59315739653291932</v>
      </c>
      <c r="N303">
        <f t="shared" si="38"/>
        <v>0.88087118032041378</v>
      </c>
      <c r="O303">
        <f t="shared" si="39"/>
        <v>4.1971891027892116E-4</v>
      </c>
    </row>
    <row r="304" spans="1:15">
      <c r="A304">
        <v>723</v>
      </c>
      <c r="B304">
        <f>COUNTIF(DantongWorkSheet!$E$1:$E$1000, "&lt;=" &amp;A304)</f>
        <v>55</v>
      </c>
      <c r="C304">
        <f>COUNTIF(DantongWorkSheet!$E$1:$E$1000, "&gt;" &amp;A304)</f>
        <v>945</v>
      </c>
      <c r="D304">
        <f>COUNTIFS(DantongWorkSheet!$E$1:$E$1000, "&lt;=" &amp;$A304, DantongWorkSheet!$U$1:$U$1000, 2)</f>
        <v>14</v>
      </c>
      <c r="E304">
        <f>COUNTIFS(DantongWorkSheet!$E$1:$E$1000, "&lt;=" &amp;$A304, DantongWorkSheet!$U$1:$U$1000, 1)</f>
        <v>41</v>
      </c>
      <c r="F304">
        <f>COUNTIFS(DantongWorkSheet!$E$1:$E$1000, "&gt;" &amp;$A304, DantongWorkSheet!$U$1:$U$1000, 2)</f>
        <v>286</v>
      </c>
      <c r="G304">
        <f>COUNTIFS(DantongWorkSheet!$E$1:$E$1000, "&gt;" &amp;$A304, DantongWorkSheet!$U$1:$U$1000, 1)</f>
        <v>659</v>
      </c>
      <c r="H304">
        <f t="shared" si="32"/>
        <v>0.81840332992197062</v>
      </c>
      <c r="I304">
        <f t="shared" si="33"/>
        <v>0.8845007413635404</v>
      </c>
      <c r="J304">
        <f t="shared" si="34"/>
        <v>0.23014335141255854</v>
      </c>
      <c r="K304">
        <f t="shared" si="35"/>
        <v>7.7125008448201263E-2</v>
      </c>
      <c r="L304">
        <f t="shared" si="36"/>
        <v>4.5012183145708387E-2</v>
      </c>
      <c r="M304">
        <f t="shared" si="37"/>
        <v>0.83585320058854562</v>
      </c>
      <c r="N304">
        <f t="shared" si="38"/>
        <v>0.88086538373425405</v>
      </c>
      <c r="O304">
        <f t="shared" si="39"/>
        <v>4.2551549643865538E-4</v>
      </c>
    </row>
    <row r="305" spans="1:15">
      <c r="A305">
        <v>1552.5</v>
      </c>
      <c r="B305">
        <f>COUNTIF(DantongWorkSheet!$E$1:$E$1000, "&lt;=" &amp;A305)</f>
        <v>331</v>
      </c>
      <c r="C305">
        <f>COUNTIF(DantongWorkSheet!$E$1:$E$1000, "&gt;" &amp;A305)</f>
        <v>669</v>
      </c>
      <c r="D305">
        <f>COUNTIFS(DantongWorkSheet!$E$1:$E$1000, "&lt;=" &amp;$A305, DantongWorkSheet!$U$1:$U$1000, 2)</f>
        <v>94</v>
      </c>
      <c r="E305">
        <f>COUNTIFS(DantongWorkSheet!$E$1:$E$1000, "&lt;=" &amp;$A305, DantongWorkSheet!$U$1:$U$1000, 1)</f>
        <v>237</v>
      </c>
      <c r="F305">
        <f>COUNTIFS(DantongWorkSheet!$E$1:$E$1000, "&gt;" &amp;$A305, DantongWorkSheet!$U$1:$U$1000, 2)</f>
        <v>206</v>
      </c>
      <c r="G305">
        <f>COUNTIFS(DantongWorkSheet!$E$1:$E$1000, "&gt;" &amp;$A305, DantongWorkSheet!$U$1:$U$1000, 1)</f>
        <v>463</v>
      </c>
      <c r="H305">
        <f t="shared" si="32"/>
        <v>0.86082788400786625</v>
      </c>
      <c r="I305">
        <f t="shared" si="33"/>
        <v>0.890760502212115</v>
      </c>
      <c r="J305">
        <f t="shared" si="34"/>
        <v>0.52797706656996179</v>
      </c>
      <c r="K305">
        <f t="shared" si="35"/>
        <v>0.38796774040979887</v>
      </c>
      <c r="L305">
        <f t="shared" si="36"/>
        <v>0.28493402960660374</v>
      </c>
      <c r="M305">
        <f t="shared" si="37"/>
        <v>0.59591877597990495</v>
      </c>
      <c r="N305">
        <f t="shared" si="38"/>
        <v>0.88085280558650869</v>
      </c>
      <c r="O305">
        <f t="shared" si="39"/>
        <v>4.380936441840122E-4</v>
      </c>
    </row>
    <row r="306" spans="1:15">
      <c r="A306">
        <v>701</v>
      </c>
      <c r="B306">
        <f>COUNTIF(DantongWorkSheet!$E$1:$E$1000, "&lt;=" &amp;A306)</f>
        <v>48</v>
      </c>
      <c r="C306">
        <f>COUNTIF(DantongWorkSheet!$E$1:$E$1000, "&gt;" &amp;A306)</f>
        <v>952</v>
      </c>
      <c r="D306">
        <f>COUNTIFS(DantongWorkSheet!$E$1:$E$1000, "&lt;=" &amp;$A306, DantongWorkSheet!$U$1:$U$1000, 2)</f>
        <v>12</v>
      </c>
      <c r="E306">
        <f>COUNTIFS(DantongWorkSheet!$E$1:$E$1000, "&lt;=" &amp;$A306, DantongWorkSheet!$U$1:$U$1000, 1)</f>
        <v>36</v>
      </c>
      <c r="F306">
        <f>COUNTIFS(DantongWorkSheet!$E$1:$E$1000, "&gt;" &amp;$A306, DantongWorkSheet!$U$1:$U$1000, 2)</f>
        <v>288</v>
      </c>
      <c r="G306">
        <f>COUNTIFS(DantongWorkSheet!$E$1:$E$1000, "&gt;" &amp;$A306, DantongWorkSheet!$U$1:$U$1000, 1)</f>
        <v>664</v>
      </c>
      <c r="H306">
        <f t="shared" si="32"/>
        <v>0.81127812445913283</v>
      </c>
      <c r="I306">
        <f t="shared" si="33"/>
        <v>0.88435076453720418</v>
      </c>
      <c r="J306">
        <f t="shared" si="34"/>
        <v>0.2102794456291647</v>
      </c>
      <c r="K306">
        <f t="shared" si="35"/>
        <v>6.7560128329144695E-2</v>
      </c>
      <c r="L306">
        <f t="shared" si="36"/>
        <v>3.8941349974038378E-2</v>
      </c>
      <c r="M306">
        <f t="shared" si="37"/>
        <v>0.84190192783941831</v>
      </c>
      <c r="N306">
        <f t="shared" si="38"/>
        <v>0.88084327781345673</v>
      </c>
      <c r="O306">
        <f t="shared" si="39"/>
        <v>4.4762141723597715E-4</v>
      </c>
    </row>
    <row r="307" spans="1:15">
      <c r="A307">
        <v>704</v>
      </c>
      <c r="B307">
        <f>COUNTIF(DantongWorkSheet!$E$1:$E$1000, "&lt;=" &amp;A307)</f>
        <v>48</v>
      </c>
      <c r="C307">
        <f>COUNTIF(DantongWorkSheet!$E$1:$E$1000, "&gt;" &amp;A307)</f>
        <v>952</v>
      </c>
      <c r="D307">
        <f>COUNTIFS(DantongWorkSheet!$E$1:$E$1000, "&lt;=" &amp;$A307, DantongWorkSheet!$U$1:$U$1000, 2)</f>
        <v>12</v>
      </c>
      <c r="E307">
        <f>COUNTIFS(DantongWorkSheet!$E$1:$E$1000, "&lt;=" &amp;$A307, DantongWorkSheet!$U$1:$U$1000, 1)</f>
        <v>36</v>
      </c>
      <c r="F307">
        <f>COUNTIFS(DantongWorkSheet!$E$1:$E$1000, "&gt;" &amp;$A307, DantongWorkSheet!$U$1:$U$1000, 2)</f>
        <v>288</v>
      </c>
      <c r="G307">
        <f>COUNTIFS(DantongWorkSheet!$E$1:$E$1000, "&gt;" &amp;$A307, DantongWorkSheet!$U$1:$U$1000, 1)</f>
        <v>664</v>
      </c>
      <c r="H307">
        <f t="shared" si="32"/>
        <v>0.81127812445913283</v>
      </c>
      <c r="I307">
        <f t="shared" si="33"/>
        <v>0.88435076453720418</v>
      </c>
      <c r="J307">
        <f t="shared" si="34"/>
        <v>0.2102794456291647</v>
      </c>
      <c r="K307">
        <f t="shared" si="35"/>
        <v>6.7560128329144695E-2</v>
      </c>
      <c r="L307">
        <f t="shared" si="36"/>
        <v>3.8941349974038378E-2</v>
      </c>
      <c r="M307">
        <f t="shared" si="37"/>
        <v>0.84190192783941831</v>
      </c>
      <c r="N307">
        <f t="shared" si="38"/>
        <v>0.88084327781345673</v>
      </c>
      <c r="O307">
        <f t="shared" si="39"/>
        <v>4.4762141723597715E-4</v>
      </c>
    </row>
    <row r="308" spans="1:15">
      <c r="A308">
        <v>1568.5</v>
      </c>
      <c r="B308">
        <f>COUNTIF(DantongWorkSheet!$E$1:$E$1000, "&lt;=" &amp;A308)</f>
        <v>338</v>
      </c>
      <c r="C308">
        <f>COUNTIF(DantongWorkSheet!$E$1:$E$1000, "&gt;" &amp;A308)</f>
        <v>662</v>
      </c>
      <c r="D308">
        <f>COUNTIFS(DantongWorkSheet!$E$1:$E$1000, "&lt;=" &amp;$A308, DantongWorkSheet!$U$1:$U$1000, 2)</f>
        <v>96</v>
      </c>
      <c r="E308">
        <f>COUNTIFS(DantongWorkSheet!$E$1:$E$1000, "&lt;=" &amp;$A308, DantongWorkSheet!$U$1:$U$1000, 1)</f>
        <v>242</v>
      </c>
      <c r="F308">
        <f>COUNTIFS(DantongWorkSheet!$E$1:$E$1000, "&gt;" &amp;$A308, DantongWorkSheet!$U$1:$U$1000, 2)</f>
        <v>204</v>
      </c>
      <c r="G308">
        <f>COUNTIFS(DantongWorkSheet!$E$1:$E$1000, "&gt;" &amp;$A308, DantongWorkSheet!$U$1:$U$1000, 1)</f>
        <v>458</v>
      </c>
      <c r="H308">
        <f t="shared" si="32"/>
        <v>0.86087557980383278</v>
      </c>
      <c r="I308">
        <f t="shared" si="33"/>
        <v>0.89103468065829716</v>
      </c>
      <c r="J308">
        <f t="shared" si="34"/>
        <v>0.52893783875240707</v>
      </c>
      <c r="K308">
        <f t="shared" si="35"/>
        <v>0.3939541331399235</v>
      </c>
      <c r="L308">
        <f t="shared" si="36"/>
        <v>0.29097594597369553</v>
      </c>
      <c r="M308">
        <f t="shared" si="37"/>
        <v>0.5898649585957928</v>
      </c>
      <c r="N308">
        <f t="shared" si="38"/>
        <v>0.88084090456948827</v>
      </c>
      <c r="O308">
        <f t="shared" si="39"/>
        <v>4.4999466120443365E-4</v>
      </c>
    </row>
    <row r="309" spans="1:15">
      <c r="A309">
        <v>736</v>
      </c>
      <c r="B309">
        <f>COUNTIF(DantongWorkSheet!$E$1:$E$1000, "&lt;=" &amp;A309)</f>
        <v>59</v>
      </c>
      <c r="C309">
        <f>COUNTIF(DantongWorkSheet!$E$1:$E$1000, "&gt;" &amp;A309)</f>
        <v>941</v>
      </c>
      <c r="D309">
        <f>COUNTIFS(DantongWorkSheet!$E$1:$E$1000, "&lt;=" &amp;$A309, DantongWorkSheet!$U$1:$U$1000, 2)</f>
        <v>15</v>
      </c>
      <c r="E309">
        <f>COUNTIFS(DantongWorkSheet!$E$1:$E$1000, "&lt;=" &amp;$A309, DantongWorkSheet!$U$1:$U$1000, 1)</f>
        <v>44</v>
      </c>
      <c r="F309">
        <f>COUNTIFS(DantongWorkSheet!$E$1:$E$1000, "&gt;" &amp;$A309, DantongWorkSheet!$U$1:$U$1000, 2)</f>
        <v>285</v>
      </c>
      <c r="G309">
        <f>COUNTIFS(DantongWorkSheet!$E$1:$E$1000, "&gt;" &amp;$A309, DantongWorkSheet!$U$1:$U$1000, 1)</f>
        <v>656</v>
      </c>
      <c r="H309">
        <f t="shared" si="32"/>
        <v>0.81792525013864026</v>
      </c>
      <c r="I309">
        <f t="shared" si="33"/>
        <v>0.88477006670376268</v>
      </c>
      <c r="J309">
        <f t="shared" si="34"/>
        <v>0.24090533288271446</v>
      </c>
      <c r="K309">
        <f t="shared" si="35"/>
        <v>8.2557102989470887E-2</v>
      </c>
      <c r="L309">
        <f t="shared" si="36"/>
        <v>4.8257589758179772E-2</v>
      </c>
      <c r="M309">
        <f t="shared" si="37"/>
        <v>0.83256863276824067</v>
      </c>
      <c r="N309">
        <f t="shared" si="38"/>
        <v>0.8808262225264204</v>
      </c>
      <c r="O309">
        <f t="shared" si="39"/>
        <v>4.6467670427230434E-4</v>
      </c>
    </row>
    <row r="310" spans="1:15">
      <c r="A310">
        <v>709</v>
      </c>
      <c r="B310">
        <f>COUNTIF(DantongWorkSheet!$E$1:$E$1000, "&lt;=" &amp;A310)</f>
        <v>52</v>
      </c>
      <c r="C310">
        <f>COUNTIF(DantongWorkSheet!$E$1:$E$1000, "&gt;" &amp;A310)</f>
        <v>948</v>
      </c>
      <c r="D310">
        <f>COUNTIFS(DantongWorkSheet!$E$1:$E$1000, "&lt;=" &amp;$A310, DantongWorkSheet!$U$1:$U$1000, 2)</f>
        <v>13</v>
      </c>
      <c r="E310">
        <f>COUNTIFS(DantongWorkSheet!$E$1:$E$1000, "&lt;=" &amp;$A310, DantongWorkSheet!$U$1:$U$1000, 1)</f>
        <v>39</v>
      </c>
      <c r="F310">
        <f>COUNTIFS(DantongWorkSheet!$E$1:$E$1000, "&gt;" &amp;$A310, DantongWorkSheet!$U$1:$U$1000, 2)</f>
        <v>287</v>
      </c>
      <c r="G310">
        <f>COUNTIFS(DantongWorkSheet!$E$1:$E$1000, "&gt;" &amp;$A310, DantongWorkSheet!$U$1:$U$1000, 1)</f>
        <v>661</v>
      </c>
      <c r="H310">
        <f t="shared" si="32"/>
        <v>0.81127812445913283</v>
      </c>
      <c r="I310">
        <f t="shared" si="33"/>
        <v>0.88461765922261937</v>
      </c>
      <c r="J310">
        <f t="shared" si="34"/>
        <v>0.22179791745909175</v>
      </c>
      <c r="K310">
        <f t="shared" si="35"/>
        <v>7.3034901904108954E-2</v>
      </c>
      <c r="L310">
        <f t="shared" si="36"/>
        <v>4.2186462471874908E-2</v>
      </c>
      <c r="M310">
        <f t="shared" si="37"/>
        <v>0.83861754094304308</v>
      </c>
      <c r="N310">
        <f t="shared" si="38"/>
        <v>0.88080400341491805</v>
      </c>
      <c r="O310">
        <f t="shared" si="39"/>
        <v>4.8689581577465724E-4</v>
      </c>
    </row>
    <row r="311" spans="1:15">
      <c r="A311">
        <v>713</v>
      </c>
      <c r="B311">
        <f>COUNTIF(DantongWorkSheet!$E$1:$E$1000, "&lt;=" &amp;A311)</f>
        <v>52</v>
      </c>
      <c r="C311">
        <f>COUNTIF(DantongWorkSheet!$E$1:$E$1000, "&gt;" &amp;A311)</f>
        <v>948</v>
      </c>
      <c r="D311">
        <f>COUNTIFS(DantongWorkSheet!$E$1:$E$1000, "&lt;=" &amp;$A311, DantongWorkSheet!$U$1:$U$1000, 2)</f>
        <v>13</v>
      </c>
      <c r="E311">
        <f>COUNTIFS(DantongWorkSheet!$E$1:$E$1000, "&lt;=" &amp;$A311, DantongWorkSheet!$U$1:$U$1000, 1)</f>
        <v>39</v>
      </c>
      <c r="F311">
        <f>COUNTIFS(DantongWorkSheet!$E$1:$E$1000, "&gt;" &amp;$A311, DantongWorkSheet!$U$1:$U$1000, 2)</f>
        <v>287</v>
      </c>
      <c r="G311">
        <f>COUNTIFS(DantongWorkSheet!$E$1:$E$1000, "&gt;" &amp;$A311, DantongWorkSheet!$U$1:$U$1000, 1)</f>
        <v>661</v>
      </c>
      <c r="H311">
        <f t="shared" si="32"/>
        <v>0.81127812445913283</v>
      </c>
      <c r="I311">
        <f t="shared" si="33"/>
        <v>0.88461765922261937</v>
      </c>
      <c r="J311">
        <f t="shared" si="34"/>
        <v>0.22179791745909175</v>
      </c>
      <c r="K311">
        <f t="shared" si="35"/>
        <v>7.3034901904108954E-2</v>
      </c>
      <c r="L311">
        <f t="shared" si="36"/>
        <v>4.2186462471874908E-2</v>
      </c>
      <c r="M311">
        <f t="shared" si="37"/>
        <v>0.83861754094304308</v>
      </c>
      <c r="N311">
        <f t="shared" si="38"/>
        <v>0.88080400341491805</v>
      </c>
      <c r="O311">
        <f t="shared" si="39"/>
        <v>4.8689581577465724E-4</v>
      </c>
    </row>
    <row r="312" spans="1:15">
      <c r="A312">
        <v>1570.5</v>
      </c>
      <c r="B312">
        <f>COUNTIF(DantongWorkSheet!$E$1:$E$1000, "&lt;=" &amp;A312)</f>
        <v>339</v>
      </c>
      <c r="C312">
        <f>COUNTIF(DantongWorkSheet!$E$1:$E$1000, "&gt;" &amp;A312)</f>
        <v>661</v>
      </c>
      <c r="D312">
        <f>COUNTIFS(DantongWorkSheet!$E$1:$E$1000, "&lt;=" &amp;$A312, DantongWorkSheet!$U$1:$U$1000, 2)</f>
        <v>96</v>
      </c>
      <c r="E312">
        <f>COUNTIFS(DantongWorkSheet!$E$1:$E$1000, "&lt;=" &amp;$A312, DantongWorkSheet!$U$1:$U$1000, 1)</f>
        <v>243</v>
      </c>
      <c r="F312">
        <f>COUNTIFS(DantongWorkSheet!$E$1:$E$1000, "&gt;" &amp;$A312, DantongWorkSheet!$U$1:$U$1000, 2)</f>
        <v>204</v>
      </c>
      <c r="G312">
        <f>COUNTIFS(DantongWorkSheet!$E$1:$E$1000, "&gt;" &amp;$A312, DantongWorkSheet!$U$1:$U$1000, 1)</f>
        <v>457</v>
      </c>
      <c r="H312">
        <f t="shared" si="32"/>
        <v>0.85975550902001419</v>
      </c>
      <c r="I312">
        <f t="shared" si="33"/>
        <v>0.89157789566242251</v>
      </c>
      <c r="J312">
        <f t="shared" si="34"/>
        <v>0.52905791649722689</v>
      </c>
      <c r="K312">
        <f t="shared" si="35"/>
        <v>0.39480064110505536</v>
      </c>
      <c r="L312">
        <f t="shared" si="36"/>
        <v>0.29145711755778481</v>
      </c>
      <c r="M312">
        <f t="shared" si="37"/>
        <v>0.58933298903286135</v>
      </c>
      <c r="N312">
        <f t="shared" si="38"/>
        <v>0.88079010659064616</v>
      </c>
      <c r="O312">
        <f t="shared" si="39"/>
        <v>5.0079264004654345E-4</v>
      </c>
    </row>
    <row r="313" spans="1:15">
      <c r="A313" s="6">
        <v>263</v>
      </c>
      <c r="B313">
        <f>COUNTIF(DantongWorkSheet!$E$1:$E$1000, "&lt;=" &amp;A313)</f>
        <v>1</v>
      </c>
      <c r="C313">
        <f>COUNTIF(DantongWorkSheet!$E$1:$E$1000, "&gt;" &amp;A313)</f>
        <v>999</v>
      </c>
      <c r="D313">
        <f>COUNTIFS(DantongWorkSheet!$E$1:$E$1000, "&lt;=" &amp;$A313, DantongWorkSheet!$U$1:$U$1000, 2)</f>
        <v>0</v>
      </c>
      <c r="E313">
        <f>COUNTIFS(DantongWorkSheet!$E$1:$E$1000, "&lt;=" &amp;$A313, DantongWorkSheet!$U$1:$U$1000, 1)</f>
        <v>1</v>
      </c>
      <c r="F313">
        <f>COUNTIFS(DantongWorkSheet!$E$1:$E$1000, "&gt;" &amp;$A313, DantongWorkSheet!$U$1:$U$1000, 2)</f>
        <v>300</v>
      </c>
      <c r="G313">
        <f>COUNTIFS(DantongWorkSheet!$E$1:$E$1000, "&gt;" &amp;$A313, DantongWorkSheet!$U$1:$U$1000, 1)</f>
        <v>699</v>
      </c>
      <c r="H313">
        <f t="shared" si="32"/>
        <v>0</v>
      </c>
      <c r="I313">
        <f t="shared" si="33"/>
        <v>0.88165767433276443</v>
      </c>
      <c r="J313">
        <f t="shared" si="34"/>
        <v>9.9657842846620874E-3</v>
      </c>
      <c r="K313">
        <f t="shared" si="35"/>
        <v>1.44197345279905E-3</v>
      </c>
      <c r="L313">
        <f t="shared" si="36"/>
        <v>0</v>
      </c>
      <c r="M313">
        <f t="shared" si="37"/>
        <v>0.88077601665843164</v>
      </c>
      <c r="N313">
        <f t="shared" si="38"/>
        <v>0.88077601665843164</v>
      </c>
      <c r="O313">
        <f t="shared" si="39"/>
        <v>5.1488257226106615E-4</v>
      </c>
    </row>
    <row r="314" spans="1:15">
      <c r="A314">
        <v>1573</v>
      </c>
      <c r="B314">
        <f>COUNTIF(DantongWorkSheet!$E$1:$E$1000, "&lt;=" &amp;A314)</f>
        <v>340</v>
      </c>
      <c r="C314">
        <f>COUNTIF(DantongWorkSheet!$E$1:$E$1000, "&gt;" &amp;A314)</f>
        <v>660</v>
      </c>
      <c r="D314">
        <f>COUNTIFS(DantongWorkSheet!$E$1:$E$1000, "&lt;=" &amp;$A314, DantongWorkSheet!$U$1:$U$1000, 2)</f>
        <v>96</v>
      </c>
      <c r="E314">
        <f>COUNTIFS(DantongWorkSheet!$E$1:$E$1000, "&lt;=" &amp;$A314, DantongWorkSheet!$U$1:$U$1000, 1)</f>
        <v>244</v>
      </c>
      <c r="F314">
        <f>COUNTIFS(DantongWorkSheet!$E$1:$E$1000, "&gt;" &amp;$A314, DantongWorkSheet!$U$1:$U$1000, 2)</f>
        <v>204</v>
      </c>
      <c r="G314">
        <f>COUNTIFS(DantongWorkSheet!$E$1:$E$1000, "&gt;" &amp;$A314, DantongWorkSheet!$U$1:$U$1000, 1)</f>
        <v>456</v>
      </c>
      <c r="H314">
        <f t="shared" si="32"/>
        <v>0.85863708191836285</v>
      </c>
      <c r="I314">
        <f t="shared" si="33"/>
        <v>0.89212128057716833</v>
      </c>
      <c r="J314">
        <f t="shared" si="34"/>
        <v>0.52917373849829097</v>
      </c>
      <c r="K314">
        <f t="shared" si="35"/>
        <v>0.39564496647473901</v>
      </c>
      <c r="L314">
        <f t="shared" si="36"/>
        <v>0.2919366078522434</v>
      </c>
      <c r="M314">
        <f t="shared" si="37"/>
        <v>0.5888000451809311</v>
      </c>
      <c r="N314">
        <f t="shared" si="38"/>
        <v>0.8807366530331745</v>
      </c>
      <c r="O314">
        <f t="shared" si="39"/>
        <v>5.5424619751820448E-4</v>
      </c>
    </row>
    <row r="315" spans="1:15">
      <c r="A315">
        <v>707.5</v>
      </c>
      <c r="B315">
        <f>COUNTIF(DantongWorkSheet!$E$1:$E$1000, "&lt;=" &amp;A315)</f>
        <v>49</v>
      </c>
      <c r="C315">
        <f>COUNTIF(DantongWorkSheet!$E$1:$E$1000, "&gt;" &amp;A315)</f>
        <v>951</v>
      </c>
      <c r="D315">
        <f>COUNTIFS(DantongWorkSheet!$E$1:$E$1000, "&lt;=" &amp;$A315, DantongWorkSheet!$U$1:$U$1000, 2)</f>
        <v>12</v>
      </c>
      <c r="E315">
        <f>COUNTIFS(DantongWorkSheet!$E$1:$E$1000, "&lt;=" &amp;$A315, DantongWorkSheet!$U$1:$U$1000, 1)</f>
        <v>37</v>
      </c>
      <c r="F315">
        <f>COUNTIFS(DantongWorkSheet!$E$1:$E$1000, "&gt;" &amp;$A315, DantongWorkSheet!$U$1:$U$1000, 2)</f>
        <v>288</v>
      </c>
      <c r="G315">
        <f>COUNTIFS(DantongWorkSheet!$E$1:$E$1000, "&gt;" &amp;$A315, DantongWorkSheet!$U$1:$U$1000, 1)</f>
        <v>663</v>
      </c>
      <c r="H315">
        <f t="shared" si="32"/>
        <v>0.80309097601469781</v>
      </c>
      <c r="I315">
        <f t="shared" si="33"/>
        <v>0.88473377558187616</v>
      </c>
      <c r="J315">
        <f t="shared" si="34"/>
        <v>0.21320264758679705</v>
      </c>
      <c r="K315">
        <f t="shared" si="35"/>
        <v>6.8931098865249008E-2</v>
      </c>
      <c r="L315">
        <f t="shared" si="36"/>
        <v>3.9351457824720194E-2</v>
      </c>
      <c r="M315">
        <f t="shared" si="37"/>
        <v>0.84138182057836419</v>
      </c>
      <c r="N315">
        <f t="shared" si="38"/>
        <v>0.88073327840308435</v>
      </c>
      <c r="O315">
        <f t="shared" si="39"/>
        <v>5.5762082760835163E-4</v>
      </c>
    </row>
    <row r="316" spans="1:15">
      <c r="A316">
        <v>451</v>
      </c>
      <c r="B316">
        <f>COUNTIF(DantongWorkSheet!$E$1:$E$1000, "&lt;=" &amp;A316)</f>
        <v>15</v>
      </c>
      <c r="C316">
        <f>COUNTIF(DantongWorkSheet!$E$1:$E$1000, "&gt;" &amp;A316)</f>
        <v>985</v>
      </c>
      <c r="D316">
        <f>COUNTIFS(DantongWorkSheet!$E$1:$E$1000, "&lt;=" &amp;$A316, DantongWorkSheet!$U$1:$U$1000, 2)</f>
        <v>3</v>
      </c>
      <c r="E316">
        <f>COUNTIFS(DantongWorkSheet!$E$1:$E$1000, "&lt;=" &amp;$A316, DantongWorkSheet!$U$1:$U$1000, 1)</f>
        <v>12</v>
      </c>
      <c r="F316">
        <f>COUNTIFS(DantongWorkSheet!$E$1:$E$1000, "&gt;" &amp;$A316, DantongWorkSheet!$U$1:$U$1000, 2)</f>
        <v>297</v>
      </c>
      <c r="G316">
        <f>COUNTIFS(DantongWorkSheet!$E$1:$E$1000, "&gt;" &amp;$A316, DantongWorkSheet!$U$1:$U$1000, 1)</f>
        <v>688</v>
      </c>
      <c r="H316">
        <f t="shared" si="32"/>
        <v>0.72192809488736231</v>
      </c>
      <c r="I316">
        <f t="shared" si="33"/>
        <v>0.88314445230021499</v>
      </c>
      <c r="J316">
        <f t="shared" si="34"/>
        <v>9.0883405335803538E-2</v>
      </c>
      <c r="K316">
        <f t="shared" si="35"/>
        <v>2.1477304763573221E-2</v>
      </c>
      <c r="L316">
        <f t="shared" si="36"/>
        <v>1.0828921423310434E-2</v>
      </c>
      <c r="M316">
        <f t="shared" si="37"/>
        <v>0.86989728551571177</v>
      </c>
      <c r="N316">
        <f t="shared" si="38"/>
        <v>0.88072620693902226</v>
      </c>
      <c r="O316">
        <f t="shared" si="39"/>
        <v>5.6469229167044332E-4</v>
      </c>
    </row>
    <row r="317" spans="1:15">
      <c r="A317">
        <v>1575.5</v>
      </c>
      <c r="B317">
        <f>COUNTIF(DantongWorkSheet!$E$1:$E$1000, "&lt;=" &amp;A317)</f>
        <v>341</v>
      </c>
      <c r="C317">
        <f>COUNTIF(DantongWorkSheet!$E$1:$E$1000, "&gt;" &amp;A317)</f>
        <v>659</v>
      </c>
      <c r="D317">
        <f>COUNTIFS(DantongWorkSheet!$E$1:$E$1000, "&lt;=" &amp;$A317, DantongWorkSheet!$U$1:$U$1000, 2)</f>
        <v>96</v>
      </c>
      <c r="E317">
        <f>COUNTIFS(DantongWorkSheet!$E$1:$E$1000, "&lt;=" &amp;$A317, DantongWorkSheet!$U$1:$U$1000, 1)</f>
        <v>245</v>
      </c>
      <c r="F317">
        <f>COUNTIFS(DantongWorkSheet!$E$1:$E$1000, "&gt;" &amp;$A317, DantongWorkSheet!$U$1:$U$1000, 2)</f>
        <v>204</v>
      </c>
      <c r="G317">
        <f>COUNTIFS(DantongWorkSheet!$E$1:$E$1000, "&gt;" &amp;$A317, DantongWorkSheet!$U$1:$U$1000, 1)</f>
        <v>455</v>
      </c>
      <c r="H317">
        <f t="shared" si="32"/>
        <v>0.85752031868733725</v>
      </c>
      <c r="I317">
        <f t="shared" si="33"/>
        <v>0.89266483068886848</v>
      </c>
      <c r="J317">
        <f t="shared" si="34"/>
        <v>0.52928531727252881</v>
      </c>
      <c r="K317">
        <f t="shared" si="35"/>
        <v>0.39648710594200925</v>
      </c>
      <c r="L317">
        <f t="shared" si="36"/>
        <v>0.29241442867238204</v>
      </c>
      <c r="M317">
        <f t="shared" si="37"/>
        <v>0.58826612342396434</v>
      </c>
      <c r="N317">
        <f t="shared" si="38"/>
        <v>0.88068055209634633</v>
      </c>
      <c r="O317">
        <f t="shared" si="39"/>
        <v>6.1034713434637844E-4</v>
      </c>
    </row>
    <row r="318" spans="1:15">
      <c r="A318">
        <v>1579.5</v>
      </c>
      <c r="B318">
        <f>COUNTIF(DantongWorkSheet!$E$1:$E$1000, "&lt;=" &amp;A318)</f>
        <v>342</v>
      </c>
      <c r="C318">
        <f>COUNTIF(DantongWorkSheet!$E$1:$E$1000, "&gt;" &amp;A318)</f>
        <v>658</v>
      </c>
      <c r="D318">
        <f>COUNTIFS(DantongWorkSheet!$E$1:$E$1000, "&lt;=" &amp;$A318, DantongWorkSheet!$U$1:$U$1000, 2)</f>
        <v>96</v>
      </c>
      <c r="E318">
        <f>COUNTIFS(DantongWorkSheet!$E$1:$E$1000, "&lt;=" &amp;$A318, DantongWorkSheet!$U$1:$U$1000, 1)</f>
        <v>246</v>
      </c>
      <c r="F318">
        <f>COUNTIFS(DantongWorkSheet!$E$1:$E$1000, "&gt;" &amp;$A318, DantongWorkSheet!$U$1:$U$1000, 2)</f>
        <v>204</v>
      </c>
      <c r="G318">
        <f>COUNTIFS(DantongWorkSheet!$E$1:$E$1000, "&gt;" &amp;$A318, DantongWorkSheet!$U$1:$U$1000, 1)</f>
        <v>454</v>
      </c>
      <c r="H318">
        <f t="shared" si="32"/>
        <v>0.85640523891313758</v>
      </c>
      <c r="I318">
        <f t="shared" si="33"/>
        <v>0.89320854122420723</v>
      </c>
      <c r="J318">
        <f t="shared" si="34"/>
        <v>0.52939266526345674</v>
      </c>
      <c r="K318">
        <f t="shared" si="35"/>
        <v>0.39732705618986436</v>
      </c>
      <c r="L318">
        <f t="shared" si="36"/>
        <v>0.29289059170829307</v>
      </c>
      <c r="M318">
        <f t="shared" si="37"/>
        <v>0.58773122012552836</v>
      </c>
      <c r="N318">
        <f t="shared" si="38"/>
        <v>0.88062181183382138</v>
      </c>
      <c r="O318">
        <f t="shared" si="39"/>
        <v>6.6908739687132623E-4</v>
      </c>
    </row>
    <row r="319" spans="1:15">
      <c r="A319">
        <v>708.5</v>
      </c>
      <c r="B319">
        <f>COUNTIF(DantongWorkSheet!$E$1:$E$1000, "&lt;=" &amp;A319)</f>
        <v>50</v>
      </c>
      <c r="C319">
        <f>COUNTIF(DantongWorkSheet!$E$1:$E$1000, "&gt;" &amp;A319)</f>
        <v>950</v>
      </c>
      <c r="D319">
        <f>COUNTIFS(DantongWorkSheet!$E$1:$E$1000, "&lt;=" &amp;$A319, DantongWorkSheet!$U$1:$U$1000, 2)</f>
        <v>12</v>
      </c>
      <c r="E319">
        <f>COUNTIFS(DantongWorkSheet!$E$1:$E$1000, "&lt;=" &amp;$A319, DantongWorkSheet!$U$1:$U$1000, 1)</f>
        <v>38</v>
      </c>
      <c r="F319">
        <f>COUNTIFS(DantongWorkSheet!$E$1:$E$1000, "&gt;" &amp;$A319, DantongWorkSheet!$U$1:$U$1000, 2)</f>
        <v>288</v>
      </c>
      <c r="G319">
        <f>COUNTIFS(DantongWorkSheet!$E$1:$E$1000, "&gt;" &amp;$A319, DantongWorkSheet!$U$1:$U$1000, 1)</f>
        <v>662</v>
      </c>
      <c r="H319">
        <f t="shared" si="32"/>
        <v>0.79504027938452226</v>
      </c>
      <c r="I319">
        <f t="shared" si="33"/>
        <v>0.88511689930066395</v>
      </c>
      <c r="J319">
        <f t="shared" si="34"/>
        <v>0.21609640474436814</v>
      </c>
      <c r="K319">
        <f t="shared" si="35"/>
        <v>7.0300552371588082E-2</v>
      </c>
      <c r="L319">
        <f t="shared" si="36"/>
        <v>3.9752013969226119E-2</v>
      </c>
      <c r="M319">
        <f t="shared" si="37"/>
        <v>0.84086105433563074</v>
      </c>
      <c r="N319">
        <f t="shared" si="38"/>
        <v>0.88061306830485686</v>
      </c>
      <c r="O319">
        <f t="shared" si="39"/>
        <v>6.7783092583584281E-4</v>
      </c>
    </row>
    <row r="320" spans="1:15">
      <c r="A320">
        <v>717</v>
      </c>
      <c r="B320">
        <f>COUNTIF(DantongWorkSheet!$E$1:$E$1000, "&lt;=" &amp;A320)</f>
        <v>54</v>
      </c>
      <c r="C320">
        <f>COUNTIF(DantongWorkSheet!$E$1:$E$1000, "&gt;" &amp;A320)</f>
        <v>946</v>
      </c>
      <c r="D320">
        <f>COUNTIFS(DantongWorkSheet!$E$1:$E$1000, "&lt;=" &amp;$A320, DantongWorkSheet!$U$1:$U$1000, 2)</f>
        <v>13</v>
      </c>
      <c r="E320">
        <f>COUNTIFS(DantongWorkSheet!$E$1:$E$1000, "&lt;=" &amp;$A320, DantongWorkSheet!$U$1:$U$1000, 1)</f>
        <v>41</v>
      </c>
      <c r="F320">
        <f>COUNTIFS(DantongWorkSheet!$E$1:$E$1000, "&gt;" &amp;$A320, DantongWorkSheet!$U$1:$U$1000, 2)</f>
        <v>287</v>
      </c>
      <c r="G320">
        <f>COUNTIFS(DantongWorkSheet!$E$1:$E$1000, "&gt;" &amp;$A320, DantongWorkSheet!$U$1:$U$1000, 1)</f>
        <v>659</v>
      </c>
      <c r="H320">
        <f t="shared" si="32"/>
        <v>0.79626993688243841</v>
      </c>
      <c r="I320">
        <f t="shared" si="33"/>
        <v>0.88538662111293809</v>
      </c>
      <c r="J320">
        <f t="shared" si="34"/>
        <v>0.22738842625492542</v>
      </c>
      <c r="K320">
        <f t="shared" si="35"/>
        <v>7.5763164111266559E-2</v>
      </c>
      <c r="L320">
        <f t="shared" si="36"/>
        <v>4.2998576591651676E-2</v>
      </c>
      <c r="M320">
        <f t="shared" si="37"/>
        <v>0.83757574357283937</v>
      </c>
      <c r="N320">
        <f t="shared" si="38"/>
        <v>0.880574320164491</v>
      </c>
      <c r="O320">
        <f t="shared" si="39"/>
        <v>7.1657906620170575E-4</v>
      </c>
    </row>
    <row r="321" spans="1:15">
      <c r="A321">
        <v>718</v>
      </c>
      <c r="B321">
        <f>COUNTIF(DantongWorkSheet!$E$1:$E$1000, "&lt;=" &amp;A321)</f>
        <v>54</v>
      </c>
      <c r="C321">
        <f>COUNTIF(DantongWorkSheet!$E$1:$E$1000, "&gt;" &amp;A321)</f>
        <v>946</v>
      </c>
      <c r="D321">
        <f>COUNTIFS(DantongWorkSheet!$E$1:$E$1000, "&lt;=" &amp;$A321, DantongWorkSheet!$U$1:$U$1000, 2)</f>
        <v>13</v>
      </c>
      <c r="E321">
        <f>COUNTIFS(DantongWorkSheet!$E$1:$E$1000, "&lt;=" &amp;$A321, DantongWorkSheet!$U$1:$U$1000, 1)</f>
        <v>41</v>
      </c>
      <c r="F321">
        <f>COUNTIFS(DantongWorkSheet!$E$1:$E$1000, "&gt;" &amp;$A321, DantongWorkSheet!$U$1:$U$1000, 2)</f>
        <v>287</v>
      </c>
      <c r="G321">
        <f>COUNTIFS(DantongWorkSheet!$E$1:$E$1000, "&gt;" &amp;$A321, DantongWorkSheet!$U$1:$U$1000, 1)</f>
        <v>659</v>
      </c>
      <c r="H321">
        <f t="shared" si="32"/>
        <v>0.79626993688243841</v>
      </c>
      <c r="I321">
        <f t="shared" si="33"/>
        <v>0.88538662111293809</v>
      </c>
      <c r="J321">
        <f t="shared" si="34"/>
        <v>0.22738842625492542</v>
      </c>
      <c r="K321">
        <f t="shared" si="35"/>
        <v>7.5763164111266559E-2</v>
      </c>
      <c r="L321">
        <f t="shared" si="36"/>
        <v>4.2998576591651676E-2</v>
      </c>
      <c r="M321">
        <f t="shared" si="37"/>
        <v>0.83757574357283937</v>
      </c>
      <c r="N321">
        <f t="shared" si="38"/>
        <v>0.880574320164491</v>
      </c>
      <c r="O321">
        <f t="shared" si="39"/>
        <v>7.1657906620170575E-4</v>
      </c>
    </row>
    <row r="322" spans="1:15">
      <c r="A322">
        <v>1583.5</v>
      </c>
      <c r="B322">
        <f>COUNTIF(DantongWorkSheet!$E$1:$E$1000, "&lt;=" &amp;A322)</f>
        <v>343</v>
      </c>
      <c r="C322">
        <f>COUNTIF(DantongWorkSheet!$E$1:$E$1000, "&gt;" &amp;A322)</f>
        <v>657</v>
      </c>
      <c r="D322">
        <f>COUNTIFS(DantongWorkSheet!$E$1:$E$1000, "&lt;=" &amp;$A322, DantongWorkSheet!$U$1:$U$1000, 2)</f>
        <v>96</v>
      </c>
      <c r="E322">
        <f>COUNTIFS(DantongWorkSheet!$E$1:$E$1000, "&lt;=" &amp;$A322, DantongWorkSheet!$U$1:$U$1000, 1)</f>
        <v>247</v>
      </c>
      <c r="F322">
        <f>COUNTIFS(DantongWorkSheet!$E$1:$E$1000, "&gt;" &amp;$A322, DantongWorkSheet!$U$1:$U$1000, 2)</f>
        <v>204</v>
      </c>
      <c r="G322">
        <f>COUNTIFS(DantongWorkSheet!$E$1:$E$1000, "&gt;" &amp;$A322, DantongWorkSheet!$U$1:$U$1000, 1)</f>
        <v>453</v>
      </c>
      <c r="H322">
        <f t="shared" si="32"/>
        <v>0.85529186159366843</v>
      </c>
      <c r="I322">
        <f t="shared" si="33"/>
        <v>0.89375240734952954</v>
      </c>
      <c r="J322">
        <f t="shared" si="34"/>
        <v>0.5294957948418213</v>
      </c>
      <c r="K322">
        <f t="shared" si="35"/>
        <v>0.39816481389122066</v>
      </c>
      <c r="L322">
        <f t="shared" si="36"/>
        <v>0.29336510852662828</v>
      </c>
      <c r="M322">
        <f t="shared" si="37"/>
        <v>0.5871953316286409</v>
      </c>
      <c r="N322">
        <f t="shared" si="38"/>
        <v>0.88056044015526913</v>
      </c>
      <c r="O322">
        <f t="shared" si="39"/>
        <v>7.3045907542357291E-4</v>
      </c>
    </row>
    <row r="323" spans="1:15">
      <c r="A323">
        <v>688</v>
      </c>
      <c r="B323">
        <f>COUNTIF(DantongWorkSheet!$E$1:$E$1000, "&lt;=" &amp;A323)</f>
        <v>43</v>
      </c>
      <c r="C323">
        <f>COUNTIF(DantongWorkSheet!$E$1:$E$1000, "&gt;" &amp;A323)</f>
        <v>957</v>
      </c>
      <c r="D323">
        <f>COUNTIFS(DantongWorkSheet!$E$1:$E$1000, "&lt;=" &amp;$A323, DantongWorkSheet!$U$1:$U$1000, 2)</f>
        <v>10</v>
      </c>
      <c r="E323">
        <f>COUNTIFS(DantongWorkSheet!$E$1:$E$1000, "&lt;=" &amp;$A323, DantongWorkSheet!$U$1:$U$1000, 1)</f>
        <v>33</v>
      </c>
      <c r="F323">
        <f>COUNTIFS(DantongWorkSheet!$E$1:$E$1000, "&gt;" &amp;$A323, DantongWorkSheet!$U$1:$U$1000, 2)</f>
        <v>290</v>
      </c>
      <c r="G323">
        <f>COUNTIFS(DantongWorkSheet!$E$1:$E$1000, "&gt;" &amp;$A323, DantongWorkSheet!$U$1:$U$1000, 1)</f>
        <v>667</v>
      </c>
      <c r="H323">
        <f t="shared" si="32"/>
        <v>0.78244412940668895</v>
      </c>
      <c r="I323">
        <f t="shared" si="33"/>
        <v>0.88496363638315301</v>
      </c>
      <c r="J323">
        <f t="shared" si="34"/>
        <v>0.19519933978827955</v>
      </c>
      <c r="K323">
        <f t="shared" si="35"/>
        <v>6.0682575858490892E-2</v>
      </c>
      <c r="L323">
        <f t="shared" si="36"/>
        <v>3.3645097564487622E-2</v>
      </c>
      <c r="M323">
        <f t="shared" si="37"/>
        <v>0.84691020001867734</v>
      </c>
      <c r="N323">
        <f t="shared" si="38"/>
        <v>0.88055529758316498</v>
      </c>
      <c r="O323">
        <f t="shared" si="39"/>
        <v>7.3560164752772828E-4</v>
      </c>
    </row>
    <row r="324" spans="1:15">
      <c r="A324">
        <v>456</v>
      </c>
      <c r="B324">
        <f>COUNTIF(DantongWorkSheet!$E$1:$E$1000, "&lt;=" &amp;A324)</f>
        <v>16</v>
      </c>
      <c r="C324">
        <f>COUNTIF(DantongWorkSheet!$E$1:$E$1000, "&gt;" &amp;A324)</f>
        <v>984</v>
      </c>
      <c r="D324">
        <f>COUNTIFS(DantongWorkSheet!$E$1:$E$1000, "&lt;=" &amp;$A324, DantongWorkSheet!$U$1:$U$1000, 2)</f>
        <v>3</v>
      </c>
      <c r="E324">
        <f>COUNTIFS(DantongWorkSheet!$E$1:$E$1000, "&lt;=" &amp;$A324, DantongWorkSheet!$U$1:$U$1000, 1)</f>
        <v>13</v>
      </c>
      <c r="F324">
        <f>COUNTIFS(DantongWorkSheet!$E$1:$E$1000, "&gt;" &amp;$A324, DantongWorkSheet!$U$1:$U$1000, 2)</f>
        <v>297</v>
      </c>
      <c r="G324">
        <f>COUNTIFS(DantongWorkSheet!$E$1:$E$1000, "&gt;" &amp;$A324, DantongWorkSheet!$U$1:$U$1000, 1)</f>
        <v>687</v>
      </c>
      <c r="H324">
        <f t="shared" si="32"/>
        <v>0.69621226012514581</v>
      </c>
      <c r="I324">
        <f t="shared" si="33"/>
        <v>0.88351550198978646</v>
      </c>
      <c r="J324">
        <f t="shared" si="34"/>
        <v>9.5452548554593411E-2</v>
      </c>
      <c r="K324">
        <f t="shared" si="35"/>
        <v>2.2897462853681636E-2</v>
      </c>
      <c r="L324">
        <f t="shared" si="36"/>
        <v>1.1139396162002333E-2</v>
      </c>
      <c r="M324">
        <f t="shared" si="37"/>
        <v>0.8693792539579499</v>
      </c>
      <c r="N324">
        <f t="shared" si="38"/>
        <v>0.88051865011995223</v>
      </c>
      <c r="O324">
        <f t="shared" si="39"/>
        <v>7.7224911074047498E-4</v>
      </c>
    </row>
    <row r="325" spans="1:15">
      <c r="A325">
        <v>1588</v>
      </c>
      <c r="B325">
        <f>COUNTIF(DantongWorkSheet!$E$1:$E$1000, "&lt;=" &amp;A325)</f>
        <v>344</v>
      </c>
      <c r="C325">
        <f>COUNTIF(DantongWorkSheet!$E$1:$E$1000, "&gt;" &amp;A325)</f>
        <v>656</v>
      </c>
      <c r="D325">
        <f>COUNTIFS(DantongWorkSheet!$E$1:$E$1000, "&lt;=" &amp;$A325, DantongWorkSheet!$U$1:$U$1000, 2)</f>
        <v>96</v>
      </c>
      <c r="E325">
        <f>COUNTIFS(DantongWorkSheet!$E$1:$E$1000, "&lt;=" &amp;$A325, DantongWorkSheet!$U$1:$U$1000, 1)</f>
        <v>248</v>
      </c>
      <c r="F325">
        <f>COUNTIFS(DantongWorkSheet!$E$1:$E$1000, "&gt;" &amp;$A325, DantongWorkSheet!$U$1:$U$1000, 2)</f>
        <v>204</v>
      </c>
      <c r="G325">
        <f>COUNTIFS(DantongWorkSheet!$E$1:$E$1000, "&gt;" &amp;$A325, DantongWorkSheet!$U$1:$U$1000, 1)</f>
        <v>452</v>
      </c>
      <c r="H325">
        <f t="shared" si="32"/>
        <v>0.85418020515216753</v>
      </c>
      <c r="I325">
        <f t="shared" si="33"/>
        <v>0.89429642417014166</v>
      </c>
      <c r="J325">
        <f t="shared" si="34"/>
        <v>0.52959471830623617</v>
      </c>
      <c r="K325">
        <f t="shared" si="35"/>
        <v>0.39900037570886621</v>
      </c>
      <c r="L325">
        <f t="shared" si="36"/>
        <v>0.29383799057234561</v>
      </c>
      <c r="M325">
        <f t="shared" si="37"/>
        <v>0.58665845425561292</v>
      </c>
      <c r="N325">
        <f t="shared" si="38"/>
        <v>0.88049644482795852</v>
      </c>
      <c r="O325">
        <f t="shared" si="39"/>
        <v>7.9445440273417933E-4</v>
      </c>
    </row>
    <row r="326" spans="1:15">
      <c r="A326">
        <v>1591.5</v>
      </c>
      <c r="B326">
        <f>COUNTIF(DantongWorkSheet!$E$1:$E$1000, "&lt;=" &amp;A326)</f>
        <v>345</v>
      </c>
      <c r="C326">
        <f>COUNTIF(DantongWorkSheet!$E$1:$E$1000, "&gt;" &amp;A326)</f>
        <v>655</v>
      </c>
      <c r="D326">
        <f>COUNTIFS(DantongWorkSheet!$E$1:$E$1000, "&lt;=" &amp;$A326, DantongWorkSheet!$U$1:$U$1000, 2)</f>
        <v>96</v>
      </c>
      <c r="E326">
        <f>COUNTIFS(DantongWorkSheet!$E$1:$E$1000, "&lt;=" &amp;$A326, DantongWorkSheet!$U$1:$U$1000, 1)</f>
        <v>249</v>
      </c>
      <c r="F326">
        <f>COUNTIFS(DantongWorkSheet!$E$1:$E$1000, "&gt;" &amp;$A326, DantongWorkSheet!$U$1:$U$1000, 2)</f>
        <v>204</v>
      </c>
      <c r="G326">
        <f>COUNTIFS(DantongWorkSheet!$E$1:$E$1000, "&gt;" &amp;$A326, DantongWorkSheet!$U$1:$U$1000, 1)</f>
        <v>451</v>
      </c>
      <c r="H326">
        <f t="shared" si="32"/>
        <v>0.85307028745050784</v>
      </c>
      <c r="I326">
        <f t="shared" si="33"/>
        <v>0.89484058672960365</v>
      </c>
      <c r="J326">
        <f t="shared" si="34"/>
        <v>0.52968944788381167</v>
      </c>
      <c r="K326">
        <f t="shared" si="35"/>
        <v>0.39983373829541469</v>
      </c>
      <c r="L326">
        <f t="shared" si="36"/>
        <v>0.29430924917042517</v>
      </c>
      <c r="M326">
        <f t="shared" si="37"/>
        <v>0.58612058430789038</v>
      </c>
      <c r="N326">
        <f t="shared" si="38"/>
        <v>0.8804298334783156</v>
      </c>
      <c r="O326">
        <f t="shared" si="39"/>
        <v>8.6106575237709926E-4</v>
      </c>
    </row>
    <row r="327" spans="1:15">
      <c r="A327">
        <v>1593.5</v>
      </c>
      <c r="B327">
        <f>COUNTIF(DantongWorkSheet!$E$1:$E$1000, "&lt;=" &amp;A327)</f>
        <v>346</v>
      </c>
      <c r="C327">
        <f>COUNTIF(DantongWorkSheet!$E$1:$E$1000, "&gt;" &amp;A327)</f>
        <v>654</v>
      </c>
      <c r="D327">
        <f>COUNTIFS(DantongWorkSheet!$E$1:$E$1000, "&lt;=" &amp;$A327, DantongWorkSheet!$U$1:$U$1000, 2)</f>
        <v>96</v>
      </c>
      <c r="E327">
        <f>COUNTIFS(DantongWorkSheet!$E$1:$E$1000, "&lt;=" &amp;$A327, DantongWorkSheet!$U$1:$U$1000, 1)</f>
        <v>250</v>
      </c>
      <c r="F327">
        <f>COUNTIFS(DantongWorkSheet!$E$1:$E$1000, "&gt;" &amp;$A327, DantongWorkSheet!$U$1:$U$1000, 2)</f>
        <v>204</v>
      </c>
      <c r="G327">
        <f>COUNTIFS(DantongWorkSheet!$E$1:$E$1000, "&gt;" &amp;$A327, DantongWorkSheet!$U$1:$U$1000, 1)</f>
        <v>450</v>
      </c>
      <c r="H327">
        <f t="shared" si="32"/>
        <v>0.85196212580217912</v>
      </c>
      <c r="I327">
        <f t="shared" si="33"/>
        <v>0.89538489000901267</v>
      </c>
      <c r="J327">
        <f t="shared" si="34"/>
        <v>0.52977999573077539</v>
      </c>
      <c r="K327">
        <f t="shared" si="35"/>
        <v>0.40066489829325896</v>
      </c>
      <c r="L327">
        <f t="shared" si="36"/>
        <v>0.29477889552755393</v>
      </c>
      <c r="M327">
        <f t="shared" si="37"/>
        <v>0.58558171806589432</v>
      </c>
      <c r="N327">
        <f t="shared" si="38"/>
        <v>0.8803606135934483</v>
      </c>
      <c r="O327">
        <f t="shared" si="39"/>
        <v>9.3028563724439906E-4</v>
      </c>
    </row>
    <row r="328" spans="1:15">
      <c r="A328">
        <v>1991</v>
      </c>
      <c r="B328">
        <f>COUNTIF(DantongWorkSheet!$E$1:$E$1000, "&lt;=" &amp;A328)</f>
        <v>431</v>
      </c>
      <c r="C328">
        <f>COUNTIF(DantongWorkSheet!$E$1:$E$1000, "&gt;" &amp;A328)</f>
        <v>569</v>
      </c>
      <c r="D328">
        <f>COUNTIFS(DantongWorkSheet!$E$1:$E$1000, "&lt;=" &amp;$A328, DantongWorkSheet!$U$1:$U$1000, 2)</f>
        <v>121</v>
      </c>
      <c r="E328">
        <f>COUNTIFS(DantongWorkSheet!$E$1:$E$1000, "&lt;=" &amp;$A328, DantongWorkSheet!$U$1:$U$1000, 1)</f>
        <v>310</v>
      </c>
      <c r="F328">
        <f>COUNTIFS(DantongWorkSheet!$E$1:$E$1000, "&gt;" &amp;$A328, DantongWorkSheet!$U$1:$U$1000, 2)</f>
        <v>179</v>
      </c>
      <c r="G328">
        <f>COUNTIFS(DantongWorkSheet!$E$1:$E$1000, "&gt;" &amp;$A328, DantongWorkSheet!$U$1:$U$1000, 1)</f>
        <v>390</v>
      </c>
      <c r="H328">
        <f t="shared" si="32"/>
        <v>0.8564604921627883</v>
      </c>
      <c r="I328">
        <f t="shared" si="33"/>
        <v>0.89839759012266263</v>
      </c>
      <c r="J328">
        <f t="shared" si="34"/>
        <v>0.52333753722195819</v>
      </c>
      <c r="K328">
        <f t="shared" si="35"/>
        <v>0.46288118270028239</v>
      </c>
      <c r="L328">
        <f t="shared" si="36"/>
        <v>0.36913447212216177</v>
      </c>
      <c r="M328">
        <f t="shared" si="37"/>
        <v>0.51118822877979497</v>
      </c>
      <c r="N328">
        <f t="shared" si="38"/>
        <v>0.88032270090195675</v>
      </c>
      <c r="O328">
        <f t="shared" si="39"/>
        <v>9.6819832873595857E-4</v>
      </c>
    </row>
    <row r="329" spans="1:15">
      <c r="A329">
        <v>1955</v>
      </c>
      <c r="B329">
        <f>COUNTIF(DantongWorkSheet!$E$1:$E$1000, "&lt;=" &amp;A329)</f>
        <v>421</v>
      </c>
      <c r="C329">
        <f>COUNTIF(DantongWorkSheet!$E$1:$E$1000, "&gt;" &amp;A329)</f>
        <v>579</v>
      </c>
      <c r="D329">
        <f>COUNTIFS(DantongWorkSheet!$E$1:$E$1000, "&lt;=" &amp;$A329, DantongWorkSheet!$U$1:$U$1000, 2)</f>
        <v>118</v>
      </c>
      <c r="E329">
        <f>COUNTIFS(DantongWorkSheet!$E$1:$E$1000, "&lt;=" &amp;$A329, DantongWorkSheet!$U$1:$U$1000, 1)</f>
        <v>303</v>
      </c>
      <c r="F329">
        <f>COUNTIFS(DantongWorkSheet!$E$1:$E$1000, "&gt;" &amp;$A329, DantongWorkSheet!$U$1:$U$1000, 2)</f>
        <v>182</v>
      </c>
      <c r="G329">
        <f>COUNTIFS(DantongWorkSheet!$E$1:$E$1000, "&gt;" &amp;$A329, DantongWorkSheet!$U$1:$U$1000, 1)</f>
        <v>397</v>
      </c>
      <c r="H329">
        <f t="shared" si="32"/>
        <v>0.85583890093575155</v>
      </c>
      <c r="I329">
        <f t="shared" si="33"/>
        <v>0.89811432593065832</v>
      </c>
      <c r="J329">
        <f t="shared" si="34"/>
        <v>0.52545340973178589</v>
      </c>
      <c r="K329">
        <f t="shared" si="35"/>
        <v>0.45646318832358046</v>
      </c>
      <c r="L329">
        <f t="shared" si="36"/>
        <v>0.36030817729395137</v>
      </c>
      <c r="M329">
        <f t="shared" si="37"/>
        <v>0.52000819471385118</v>
      </c>
      <c r="N329">
        <f t="shared" si="38"/>
        <v>0.88031637200780255</v>
      </c>
      <c r="O329">
        <f t="shared" si="39"/>
        <v>9.7452722289015359E-4</v>
      </c>
    </row>
    <row r="330" spans="1:15">
      <c r="A330">
        <v>1675</v>
      </c>
      <c r="B330">
        <f>COUNTIF(DantongWorkSheet!$E$1:$E$1000, "&lt;=" &amp;A330)</f>
        <v>357</v>
      </c>
      <c r="C330">
        <f>COUNTIF(DantongWorkSheet!$E$1:$E$1000, "&gt;" &amp;A330)</f>
        <v>643</v>
      </c>
      <c r="D330">
        <f>COUNTIFS(DantongWorkSheet!$E$1:$E$1000, "&lt;=" &amp;$A330, DantongWorkSheet!$U$1:$U$1000, 2)</f>
        <v>99</v>
      </c>
      <c r="E330">
        <f>COUNTIFS(DantongWorkSheet!$E$1:$E$1000, "&lt;=" &amp;$A330, DantongWorkSheet!$U$1:$U$1000, 1)</f>
        <v>258</v>
      </c>
      <c r="F330">
        <f>COUNTIFS(DantongWorkSheet!$E$1:$E$1000, "&gt;" &amp;$A330, DantongWorkSheet!$U$1:$U$1000, 2)</f>
        <v>201</v>
      </c>
      <c r="G330">
        <f>COUNTIFS(DantongWorkSheet!$E$1:$E$1000, "&gt;" &amp;$A330, DantongWorkSheet!$U$1:$U$1000, 1)</f>
        <v>442</v>
      </c>
      <c r="H330">
        <f t="shared" si="32"/>
        <v>0.85176083185240248</v>
      </c>
      <c r="I330">
        <f t="shared" si="33"/>
        <v>0.89614876686453004</v>
      </c>
      <c r="J330">
        <f t="shared" si="34"/>
        <v>0.53050343536597655</v>
      </c>
      <c r="K330">
        <f t="shared" si="35"/>
        <v>0.40966131676585188</v>
      </c>
      <c r="L330">
        <f t="shared" si="36"/>
        <v>0.30407861697130767</v>
      </c>
      <c r="M330">
        <f t="shared" si="37"/>
        <v>0.57622365709389278</v>
      </c>
      <c r="N330">
        <f t="shared" si="38"/>
        <v>0.88030227406520045</v>
      </c>
      <c r="O330">
        <f t="shared" si="39"/>
        <v>9.8862516549225177E-4</v>
      </c>
    </row>
    <row r="331" spans="1:15">
      <c r="A331">
        <v>471</v>
      </c>
      <c r="B331">
        <f>COUNTIF(DantongWorkSheet!$E$1:$E$1000, "&lt;=" &amp;A331)</f>
        <v>17</v>
      </c>
      <c r="C331">
        <f>COUNTIF(DantongWorkSheet!$E$1:$E$1000, "&gt;" &amp;A331)</f>
        <v>983</v>
      </c>
      <c r="D331">
        <f>COUNTIFS(DantongWorkSheet!$E$1:$E$1000, "&lt;=" &amp;$A331, DantongWorkSheet!$U$1:$U$1000, 2)</f>
        <v>3</v>
      </c>
      <c r="E331">
        <f>COUNTIFS(DantongWorkSheet!$E$1:$E$1000, "&lt;=" &amp;$A331, DantongWorkSheet!$U$1:$U$1000, 1)</f>
        <v>14</v>
      </c>
      <c r="F331">
        <f>COUNTIFS(DantongWorkSheet!$E$1:$E$1000, "&gt;" &amp;$A331, DantongWorkSheet!$U$1:$U$1000, 2)</f>
        <v>297</v>
      </c>
      <c r="G331">
        <f>COUNTIFS(DantongWorkSheet!$E$1:$E$1000, "&gt;" &amp;$A331, DantongWorkSheet!$U$1:$U$1000, 1)</f>
        <v>686</v>
      </c>
      <c r="H331">
        <f t="shared" si="32"/>
        <v>0.67229481707563798</v>
      </c>
      <c r="I331">
        <f t="shared" si="33"/>
        <v>0.88388666181120445</v>
      </c>
      <c r="J331">
        <f t="shared" si="34"/>
        <v>9.9931464537999712E-2</v>
      </c>
      <c r="K331">
        <f t="shared" si="35"/>
        <v>2.4316154790040838E-2</v>
      </c>
      <c r="L331">
        <f t="shared" si="36"/>
        <v>1.1429011890285846E-2</v>
      </c>
      <c r="M331">
        <f t="shared" si="37"/>
        <v>0.86886058856041393</v>
      </c>
      <c r="N331">
        <f t="shared" si="38"/>
        <v>0.88028960045069982</v>
      </c>
      <c r="O331">
        <f t="shared" si="39"/>
        <v>1.0012987799928874E-3</v>
      </c>
    </row>
    <row r="332" spans="1:15">
      <c r="A332">
        <v>1596</v>
      </c>
      <c r="B332">
        <f>COUNTIF(DantongWorkSheet!$E$1:$E$1000, "&lt;=" &amp;A332)</f>
        <v>347</v>
      </c>
      <c r="C332">
        <f>COUNTIF(DantongWorkSheet!$E$1:$E$1000, "&gt;" &amp;A332)</f>
        <v>653</v>
      </c>
      <c r="D332">
        <f>COUNTIFS(DantongWorkSheet!$E$1:$E$1000, "&lt;=" &amp;$A332, DantongWorkSheet!$U$1:$U$1000, 2)</f>
        <v>96</v>
      </c>
      <c r="E332">
        <f>COUNTIFS(DantongWorkSheet!$E$1:$E$1000, "&lt;=" &amp;$A332, DantongWorkSheet!$U$1:$U$1000, 1)</f>
        <v>251</v>
      </c>
      <c r="F332">
        <f>COUNTIFS(DantongWorkSheet!$E$1:$E$1000, "&gt;" &amp;$A332, DantongWorkSheet!$U$1:$U$1000, 2)</f>
        <v>204</v>
      </c>
      <c r="G332">
        <f>COUNTIFS(DantongWorkSheet!$E$1:$E$1000, "&gt;" &amp;$A332, DantongWorkSheet!$U$1:$U$1000, 1)</f>
        <v>449</v>
      </c>
      <c r="H332">
        <f t="shared" si="32"/>
        <v>0.85085573698496186</v>
      </c>
      <c r="I332">
        <f t="shared" si="33"/>
        <v>0.89592932892627752</v>
      </c>
      <c r="J332">
        <f t="shared" si="34"/>
        <v>0.52986637393308778</v>
      </c>
      <c r="K332">
        <f t="shared" si="35"/>
        <v>0.4014938523345235</v>
      </c>
      <c r="L332">
        <f t="shared" si="36"/>
        <v>0.29524694073378177</v>
      </c>
      <c r="M332">
        <f t="shared" si="37"/>
        <v>0.58504185178885926</v>
      </c>
      <c r="N332">
        <f t="shared" si="38"/>
        <v>0.88028879252264103</v>
      </c>
      <c r="O332">
        <f t="shared" si="39"/>
        <v>1.0021067080516755E-3</v>
      </c>
    </row>
    <row r="333" spans="1:15">
      <c r="A333">
        <v>1939</v>
      </c>
      <c r="B333">
        <f>COUNTIF(DantongWorkSheet!$E$1:$E$1000, "&lt;=" &amp;A333)</f>
        <v>415</v>
      </c>
      <c r="C333">
        <f>COUNTIF(DantongWorkSheet!$E$1:$E$1000, "&gt;" &amp;A333)</f>
        <v>585</v>
      </c>
      <c r="D333">
        <f>COUNTIFS(DantongWorkSheet!$E$1:$E$1000, "&lt;=" &amp;$A333, DantongWorkSheet!$U$1:$U$1000, 2)</f>
        <v>116</v>
      </c>
      <c r="E333">
        <f>COUNTIFS(DantongWorkSheet!$E$1:$E$1000, "&lt;=" &amp;$A333, DantongWorkSheet!$U$1:$U$1000, 1)</f>
        <v>299</v>
      </c>
      <c r="F333">
        <f>COUNTIFS(DantongWorkSheet!$E$1:$E$1000, "&gt;" &amp;$A333, DantongWorkSheet!$U$1:$U$1000, 2)</f>
        <v>184</v>
      </c>
      <c r="G333">
        <f>COUNTIFS(DantongWorkSheet!$E$1:$E$1000, "&gt;" &amp;$A333, DantongWorkSheet!$U$1:$U$1000, 1)</f>
        <v>401</v>
      </c>
      <c r="H333">
        <f t="shared" si="32"/>
        <v>0.85479331895710209</v>
      </c>
      <c r="I333">
        <f t="shared" si="33"/>
        <v>0.89833344879057309</v>
      </c>
      <c r="J333">
        <f t="shared" si="34"/>
        <v>0.526558954747537</v>
      </c>
      <c r="K333">
        <f t="shared" si="35"/>
        <v>0.45249251006192237</v>
      </c>
      <c r="L333">
        <f t="shared" si="36"/>
        <v>0.35473922736719737</v>
      </c>
      <c r="M333">
        <f t="shared" si="37"/>
        <v>0.52552506754248518</v>
      </c>
      <c r="N333">
        <f t="shared" si="38"/>
        <v>0.88026429490968261</v>
      </c>
      <c r="O333">
        <f t="shared" si="39"/>
        <v>1.0266043210100939E-3</v>
      </c>
    </row>
    <row r="334" spans="1:15">
      <c r="A334" s="6">
        <v>307</v>
      </c>
      <c r="B334">
        <f>COUNTIF(DantongWorkSheet!$E$1:$E$1000, "&lt;=" &amp;A334)</f>
        <v>2</v>
      </c>
      <c r="C334">
        <f>COUNTIF(DantongWorkSheet!$E$1:$E$1000, "&gt;" &amp;A334)</f>
        <v>998</v>
      </c>
      <c r="D334">
        <f>COUNTIFS(DantongWorkSheet!$E$1:$E$1000, "&lt;=" &amp;$A334, DantongWorkSheet!$U$1:$U$1000, 2)</f>
        <v>0</v>
      </c>
      <c r="E334">
        <f>COUNTIFS(DantongWorkSheet!$E$1:$E$1000, "&lt;=" &amp;$A334, DantongWorkSheet!$U$1:$U$1000, 1)</f>
        <v>2</v>
      </c>
      <c r="F334">
        <f>COUNTIFS(DantongWorkSheet!$E$1:$E$1000, "&gt;" &amp;$A334, DantongWorkSheet!$U$1:$U$1000, 2)</f>
        <v>300</v>
      </c>
      <c r="G334">
        <f>COUNTIFS(DantongWorkSheet!$E$1:$E$1000, "&gt;" &amp;$A334, DantongWorkSheet!$U$1:$U$1000, 1)</f>
        <v>698</v>
      </c>
      <c r="H334">
        <f t="shared" si="32"/>
        <v>0</v>
      </c>
      <c r="I334">
        <f t="shared" si="33"/>
        <v>0.88202456341030511</v>
      </c>
      <c r="J334">
        <f t="shared" si="34"/>
        <v>1.7931568569324173E-2</v>
      </c>
      <c r="K334">
        <f t="shared" si="35"/>
        <v>2.8825027661768593E-3</v>
      </c>
      <c r="L334">
        <f t="shared" si="36"/>
        <v>0</v>
      </c>
      <c r="M334">
        <f t="shared" si="37"/>
        <v>0.88026051428348451</v>
      </c>
      <c r="N334">
        <f t="shared" si="38"/>
        <v>0.88026051428348451</v>
      </c>
      <c r="O334">
        <f t="shared" si="39"/>
        <v>1.0303849472081961E-3</v>
      </c>
    </row>
    <row r="335" spans="1:15">
      <c r="A335">
        <v>1998.5</v>
      </c>
      <c r="B335">
        <f>COUNTIF(DantongWorkSheet!$E$1:$E$1000, "&lt;=" &amp;A335)</f>
        <v>432</v>
      </c>
      <c r="C335">
        <f>COUNTIF(DantongWorkSheet!$E$1:$E$1000, "&gt;" &amp;A335)</f>
        <v>568</v>
      </c>
      <c r="D335">
        <f>COUNTIFS(DantongWorkSheet!$E$1:$E$1000, "&lt;=" &amp;$A335, DantongWorkSheet!$U$1:$U$1000, 2)</f>
        <v>121</v>
      </c>
      <c r="E335">
        <f>COUNTIFS(DantongWorkSheet!$E$1:$E$1000, "&lt;=" &amp;$A335, DantongWorkSheet!$U$1:$U$1000, 1)</f>
        <v>311</v>
      </c>
      <c r="F335">
        <f>COUNTIFS(DantongWorkSheet!$E$1:$E$1000, "&gt;" &amp;$A335, DantongWorkSheet!$U$1:$U$1000, 2)</f>
        <v>179</v>
      </c>
      <c r="G335">
        <f>COUNTIFS(DantongWorkSheet!$E$1:$E$1000, "&gt;" &amp;$A335, DantongWorkSheet!$U$1:$U$1000, 1)</f>
        <v>389</v>
      </c>
      <c r="H335">
        <f t="shared" si="32"/>
        <v>0.85557694378188676</v>
      </c>
      <c r="I335">
        <f t="shared" si="33"/>
        <v>0.89901882314917048</v>
      </c>
      <c r="J335">
        <f t="shared" si="34"/>
        <v>0.5231074100394032</v>
      </c>
      <c r="K335">
        <f t="shared" si="35"/>
        <v>0.46350910980940613</v>
      </c>
      <c r="L335">
        <f t="shared" si="36"/>
        <v>0.36960923971377507</v>
      </c>
      <c r="M335">
        <f t="shared" si="37"/>
        <v>0.51064269154872877</v>
      </c>
      <c r="N335">
        <f t="shared" si="38"/>
        <v>0.88025193126250389</v>
      </c>
      <c r="O335">
        <f t="shared" si="39"/>
        <v>1.0389679681888087E-3</v>
      </c>
    </row>
    <row r="336" spans="1:15">
      <c r="A336">
        <v>1959</v>
      </c>
      <c r="B336">
        <f>COUNTIF(DantongWorkSheet!$E$1:$E$1000, "&lt;=" &amp;A336)</f>
        <v>422</v>
      </c>
      <c r="C336">
        <f>COUNTIF(DantongWorkSheet!$E$1:$E$1000, "&gt;" &amp;A336)</f>
        <v>578</v>
      </c>
      <c r="D336">
        <f>COUNTIFS(DantongWorkSheet!$E$1:$E$1000, "&lt;=" &amp;$A336, DantongWorkSheet!$U$1:$U$1000, 2)</f>
        <v>118</v>
      </c>
      <c r="E336">
        <f>COUNTIFS(DantongWorkSheet!$E$1:$E$1000, "&lt;=" &amp;$A336, DantongWorkSheet!$U$1:$U$1000, 1)</f>
        <v>304</v>
      </c>
      <c r="F336">
        <f>COUNTIFS(DantongWorkSheet!$E$1:$E$1000, "&gt;" &amp;$A336, DantongWorkSheet!$U$1:$U$1000, 2)</f>
        <v>182</v>
      </c>
      <c r="G336">
        <f>COUNTIFS(DantongWorkSheet!$E$1:$E$1000, "&gt;" &amp;$A336, DantongWorkSheet!$U$1:$U$1000, 1)</f>
        <v>396</v>
      </c>
      <c r="H336">
        <f t="shared" si="32"/>
        <v>0.85493368180778395</v>
      </c>
      <c r="I336">
        <f t="shared" si="33"/>
        <v>0.89872525677803505</v>
      </c>
      <c r="J336">
        <f t="shared" si="34"/>
        <v>0.52525711049296864</v>
      </c>
      <c r="K336">
        <f t="shared" si="35"/>
        <v>0.457116272049294</v>
      </c>
      <c r="L336">
        <f t="shared" si="36"/>
        <v>0.36078201372288482</v>
      </c>
      <c r="M336">
        <f t="shared" si="37"/>
        <v>0.51946319841770427</v>
      </c>
      <c r="N336">
        <f t="shared" si="38"/>
        <v>0.88024521214058904</v>
      </c>
      <c r="O336">
        <f t="shared" si="39"/>
        <v>1.0456870901036641E-3</v>
      </c>
    </row>
    <row r="337" spans="1:15">
      <c r="A337">
        <v>1845</v>
      </c>
      <c r="B337">
        <f>COUNTIF(DantongWorkSheet!$E$1:$E$1000, "&lt;=" &amp;A337)</f>
        <v>385</v>
      </c>
      <c r="C337">
        <f>COUNTIF(DantongWorkSheet!$E$1:$E$1000, "&gt;" &amp;A337)</f>
        <v>615</v>
      </c>
      <c r="D337">
        <f>COUNTIFS(DantongWorkSheet!$E$1:$E$1000, "&lt;=" &amp;$A337, DantongWorkSheet!$U$1:$U$1000, 2)</f>
        <v>107</v>
      </c>
      <c r="E337">
        <f>COUNTIFS(DantongWorkSheet!$E$1:$E$1000, "&lt;=" &amp;$A337, DantongWorkSheet!$U$1:$U$1000, 1)</f>
        <v>278</v>
      </c>
      <c r="F337">
        <f>COUNTIFS(DantongWorkSheet!$E$1:$E$1000, "&gt;" &amp;$A337, DantongWorkSheet!$U$1:$U$1000, 2)</f>
        <v>193</v>
      </c>
      <c r="G337">
        <f>COUNTIFS(DantongWorkSheet!$E$1:$E$1000, "&gt;" &amp;$A337, DantongWorkSheet!$U$1:$U$1000, 1)</f>
        <v>422</v>
      </c>
      <c r="H337">
        <f t="shared" si="32"/>
        <v>0.85260402321328255</v>
      </c>
      <c r="I337">
        <f t="shared" si="33"/>
        <v>0.89753517611737998</v>
      </c>
      <c r="J337">
        <f t="shared" si="34"/>
        <v>0.53017181489573195</v>
      </c>
      <c r="K337">
        <f t="shared" si="35"/>
        <v>0.43132513592782318</v>
      </c>
      <c r="L337">
        <f t="shared" si="36"/>
        <v>0.32825254893711381</v>
      </c>
      <c r="M337">
        <f t="shared" si="37"/>
        <v>0.55198413331218865</v>
      </c>
      <c r="N337">
        <f t="shared" si="38"/>
        <v>0.8802366822493024</v>
      </c>
      <c r="O337">
        <f t="shared" si="39"/>
        <v>1.0542169813902991E-3</v>
      </c>
    </row>
    <row r="338" spans="1:15">
      <c r="A338">
        <v>1848</v>
      </c>
      <c r="B338">
        <f>COUNTIF(DantongWorkSheet!$E$1:$E$1000, "&lt;=" &amp;A338)</f>
        <v>385</v>
      </c>
      <c r="C338">
        <f>COUNTIF(DantongWorkSheet!$E$1:$E$1000, "&gt;" &amp;A338)</f>
        <v>615</v>
      </c>
      <c r="D338">
        <f>COUNTIFS(DantongWorkSheet!$E$1:$E$1000, "&lt;=" &amp;$A338, DantongWorkSheet!$U$1:$U$1000, 2)</f>
        <v>107</v>
      </c>
      <c r="E338">
        <f>COUNTIFS(DantongWorkSheet!$E$1:$E$1000, "&lt;=" &amp;$A338, DantongWorkSheet!$U$1:$U$1000, 1)</f>
        <v>278</v>
      </c>
      <c r="F338">
        <f>COUNTIFS(DantongWorkSheet!$E$1:$E$1000, "&gt;" &amp;$A338, DantongWorkSheet!$U$1:$U$1000, 2)</f>
        <v>193</v>
      </c>
      <c r="G338">
        <f>COUNTIFS(DantongWorkSheet!$E$1:$E$1000, "&gt;" &amp;$A338, DantongWorkSheet!$U$1:$U$1000, 1)</f>
        <v>422</v>
      </c>
      <c r="H338">
        <f t="shared" si="32"/>
        <v>0.85260402321328255</v>
      </c>
      <c r="I338">
        <f t="shared" si="33"/>
        <v>0.89753517611737998</v>
      </c>
      <c r="J338">
        <f t="shared" si="34"/>
        <v>0.53017181489573195</v>
      </c>
      <c r="K338">
        <f t="shared" si="35"/>
        <v>0.43132513592782318</v>
      </c>
      <c r="L338">
        <f t="shared" si="36"/>
        <v>0.32825254893711381</v>
      </c>
      <c r="M338">
        <f t="shared" si="37"/>
        <v>0.55198413331218865</v>
      </c>
      <c r="N338">
        <f t="shared" si="38"/>
        <v>0.8802366822493024</v>
      </c>
      <c r="O338">
        <f t="shared" si="39"/>
        <v>1.0542169813902991E-3</v>
      </c>
    </row>
    <row r="339" spans="1:15">
      <c r="A339">
        <v>1697.5</v>
      </c>
      <c r="B339">
        <f>COUNTIF(DantongWorkSheet!$E$1:$E$1000, "&lt;=" &amp;A339)</f>
        <v>358</v>
      </c>
      <c r="C339">
        <f>COUNTIF(DantongWorkSheet!$E$1:$E$1000, "&gt;" &amp;A339)</f>
        <v>642</v>
      </c>
      <c r="D339">
        <f>COUNTIFS(DantongWorkSheet!$E$1:$E$1000, "&lt;=" &amp;$A339, DantongWorkSheet!$U$1:$U$1000, 2)</f>
        <v>99</v>
      </c>
      <c r="E339">
        <f>COUNTIFS(DantongWorkSheet!$E$1:$E$1000, "&lt;=" &amp;$A339, DantongWorkSheet!$U$1:$U$1000, 1)</f>
        <v>259</v>
      </c>
      <c r="F339">
        <f>COUNTIFS(DantongWorkSheet!$E$1:$E$1000, "&gt;" &amp;$A339, DantongWorkSheet!$U$1:$U$1000, 2)</f>
        <v>201</v>
      </c>
      <c r="G339">
        <f>COUNTIFS(DantongWorkSheet!$E$1:$E$1000, "&gt;" &amp;$A339, DantongWorkSheet!$U$1:$U$1000, 1)</f>
        <v>441</v>
      </c>
      <c r="H339">
        <f t="shared" si="32"/>
        <v>0.85068825799414793</v>
      </c>
      <c r="I339">
        <f t="shared" si="33"/>
        <v>0.8967015170010707</v>
      </c>
      <c r="J339">
        <f t="shared" si="34"/>
        <v>0.53054472564842337</v>
      </c>
      <c r="K339">
        <f t="shared" si="35"/>
        <v>0.41046578002054124</v>
      </c>
      <c r="L339">
        <f t="shared" si="36"/>
        <v>0.30454639636190495</v>
      </c>
      <c r="M339">
        <f t="shared" si="37"/>
        <v>0.57568237391468735</v>
      </c>
      <c r="N339">
        <f t="shared" si="38"/>
        <v>0.8802287702765923</v>
      </c>
      <c r="O339">
        <f t="shared" si="39"/>
        <v>1.0621289541004053E-3</v>
      </c>
    </row>
    <row r="340" spans="1:15">
      <c r="A340">
        <v>1982</v>
      </c>
      <c r="B340">
        <f>COUNTIF(DantongWorkSheet!$E$1:$E$1000, "&lt;=" &amp;A340)</f>
        <v>429</v>
      </c>
      <c r="C340">
        <f>COUNTIF(DantongWorkSheet!$E$1:$E$1000, "&gt;" &amp;A340)</f>
        <v>571</v>
      </c>
      <c r="D340">
        <f>COUNTIFS(DantongWorkSheet!$E$1:$E$1000, "&lt;=" &amp;$A340, DantongWorkSheet!$U$1:$U$1000, 2)</f>
        <v>120</v>
      </c>
      <c r="E340">
        <f>COUNTIFS(DantongWorkSheet!$E$1:$E$1000, "&lt;=" &amp;$A340, DantongWorkSheet!$U$1:$U$1000, 1)</f>
        <v>309</v>
      </c>
      <c r="F340">
        <f>COUNTIFS(DantongWorkSheet!$E$1:$E$1000, "&gt;" &amp;$A340, DantongWorkSheet!$U$1:$U$1000, 2)</f>
        <v>180</v>
      </c>
      <c r="G340">
        <f>COUNTIFS(DantongWorkSheet!$E$1:$E$1000, "&gt;" &amp;$A340, DantongWorkSheet!$U$1:$U$1000, 1)</f>
        <v>391</v>
      </c>
      <c r="H340">
        <f t="shared" si="32"/>
        <v>0.85506939205555044</v>
      </c>
      <c r="I340">
        <f t="shared" si="33"/>
        <v>0.89912582662988971</v>
      </c>
      <c r="J340">
        <f t="shared" si="34"/>
        <v>0.52378774183273025</v>
      </c>
      <c r="K340">
        <f t="shared" si="35"/>
        <v>0.46161772644986848</v>
      </c>
      <c r="L340">
        <f t="shared" si="36"/>
        <v>0.36682476919183116</v>
      </c>
      <c r="M340">
        <f t="shared" si="37"/>
        <v>0.51340084700566702</v>
      </c>
      <c r="N340">
        <f t="shared" si="38"/>
        <v>0.88022561619749817</v>
      </c>
      <c r="O340">
        <f t="shared" si="39"/>
        <v>1.0652830331945307E-3</v>
      </c>
    </row>
    <row r="341" spans="1:15">
      <c r="A341">
        <v>1946.5</v>
      </c>
      <c r="B341">
        <f>COUNTIF(DantongWorkSheet!$E$1:$E$1000, "&lt;=" &amp;A341)</f>
        <v>419</v>
      </c>
      <c r="C341">
        <f>COUNTIF(DantongWorkSheet!$E$1:$E$1000, "&gt;" &amp;A341)</f>
        <v>581</v>
      </c>
      <c r="D341">
        <f>COUNTIFS(DantongWorkSheet!$E$1:$E$1000, "&lt;=" &amp;$A341, DantongWorkSheet!$U$1:$U$1000, 2)</f>
        <v>117</v>
      </c>
      <c r="E341">
        <f>COUNTIFS(DantongWorkSheet!$E$1:$E$1000, "&lt;=" &amp;$A341, DantongWorkSheet!$U$1:$U$1000, 1)</f>
        <v>302</v>
      </c>
      <c r="F341">
        <f>COUNTIFS(DantongWorkSheet!$E$1:$E$1000, "&gt;" &amp;$A341, DantongWorkSheet!$U$1:$U$1000, 2)</f>
        <v>183</v>
      </c>
      <c r="G341">
        <f>COUNTIFS(DantongWorkSheet!$E$1:$E$1000, "&gt;" &amp;$A341, DantongWorkSheet!$U$1:$U$1000, 1)</f>
        <v>398</v>
      </c>
      <c r="H341">
        <f t="shared" ref="H341:H404" si="40">-(IF(D341, D341/B341*LOG(D341/B341,2), 0)+ IF(E341, E341/B341*LOG(E341/B341,2), 0))</f>
        <v>0.85440809606824875</v>
      </c>
      <c r="I341">
        <f t="shared" ref="I341:I404" si="41">-(IF(F341, F341/C341*LOG(F341/C341,2), 0)+ IF(G341, G341/C341*LOG(G341/C341,2), 0))</f>
        <v>0.89883209973438782</v>
      </c>
      <c r="J341">
        <f t="shared" ref="J341:J404" si="42">-B341/$B$10*LOG(B341/$B$10, 2)</f>
        <v>0.52583571955338615</v>
      </c>
      <c r="K341">
        <f t="shared" ref="K341:K404" si="43">-C341/$B$10*LOG(C341/$B$10, 2)</f>
        <v>0.45514955006064134</v>
      </c>
      <c r="L341">
        <f t="shared" ref="L341:L404" si="44">B341/$B$10*H341</f>
        <v>0.35799699225259624</v>
      </c>
      <c r="M341">
        <f t="shared" ref="M341:M404" si="45">C341/$B$10*I341</f>
        <v>0.52222144994567932</v>
      </c>
      <c r="N341">
        <f t="shared" ref="N341:N404" si="46">L341+M341</f>
        <v>0.8802184421982755</v>
      </c>
      <c r="O341">
        <f t="shared" ref="O341:O404" si="47">$D$2-N341</f>
        <v>1.0724570324172067E-3</v>
      </c>
    </row>
    <row r="342" spans="1:15">
      <c r="A342">
        <v>1865.5</v>
      </c>
      <c r="B342">
        <f>COUNTIF(DantongWorkSheet!$E$1:$E$1000, "&lt;=" &amp;A342)</f>
        <v>389</v>
      </c>
      <c r="C342">
        <f>COUNTIF(DantongWorkSheet!$E$1:$E$1000, "&gt;" &amp;A342)</f>
        <v>611</v>
      </c>
      <c r="D342">
        <f>COUNTIFS(DantongWorkSheet!$E$1:$E$1000, "&lt;=" &amp;$A342, DantongWorkSheet!$U$1:$U$1000, 2)</f>
        <v>108</v>
      </c>
      <c r="E342">
        <f>COUNTIFS(DantongWorkSheet!$E$1:$E$1000, "&lt;=" &amp;$A342, DantongWorkSheet!$U$1:$U$1000, 1)</f>
        <v>281</v>
      </c>
      <c r="F342">
        <f>COUNTIFS(DantongWorkSheet!$E$1:$E$1000, "&gt;" &amp;$A342, DantongWorkSheet!$U$1:$U$1000, 2)</f>
        <v>192</v>
      </c>
      <c r="G342">
        <f>COUNTIFS(DantongWorkSheet!$E$1:$E$1000, "&gt;" &amp;$A342, DantongWorkSheet!$U$1:$U$1000, 1)</f>
        <v>419</v>
      </c>
      <c r="H342">
        <f t="shared" si="40"/>
        <v>0.85220823132106371</v>
      </c>
      <c r="I342">
        <f t="shared" si="41"/>
        <v>0.89800615433838527</v>
      </c>
      <c r="J342">
        <f t="shared" si="42"/>
        <v>0.52987943853392327</v>
      </c>
      <c r="K342">
        <f t="shared" si="43"/>
        <v>0.43427174176929145</v>
      </c>
      <c r="L342">
        <f t="shared" si="44"/>
        <v>0.33150900198389377</v>
      </c>
      <c r="M342">
        <f t="shared" si="45"/>
        <v>0.54868176030075344</v>
      </c>
      <c r="N342">
        <f t="shared" si="46"/>
        <v>0.88019076228464721</v>
      </c>
      <c r="O342">
        <f t="shared" si="47"/>
        <v>1.1001369460454935E-3</v>
      </c>
    </row>
    <row r="343" spans="1:15">
      <c r="A343">
        <v>2007</v>
      </c>
      <c r="B343">
        <f>COUNTIF(DantongWorkSheet!$E$1:$E$1000, "&lt;=" &amp;A343)</f>
        <v>433</v>
      </c>
      <c r="C343">
        <f>COUNTIF(DantongWorkSheet!$E$1:$E$1000, "&gt;" &amp;A343)</f>
        <v>567</v>
      </c>
      <c r="D343">
        <f>COUNTIFS(DantongWorkSheet!$E$1:$E$1000, "&lt;=" &amp;$A343, DantongWorkSheet!$U$1:$U$1000, 2)</f>
        <v>121</v>
      </c>
      <c r="E343">
        <f>COUNTIFS(DantongWorkSheet!$E$1:$E$1000, "&lt;=" &amp;$A343, DantongWorkSheet!$U$1:$U$1000, 1)</f>
        <v>312</v>
      </c>
      <c r="F343">
        <f>COUNTIFS(DantongWorkSheet!$E$1:$E$1000, "&gt;" &amp;$A343, DantongWorkSheet!$U$1:$U$1000, 2)</f>
        <v>179</v>
      </c>
      <c r="G343">
        <f>COUNTIFS(DantongWorkSheet!$E$1:$E$1000, "&gt;" &amp;$A343, DantongWorkSheet!$U$1:$U$1000, 1)</f>
        <v>388</v>
      </c>
      <c r="H343">
        <f t="shared" si="40"/>
        <v>0.85469447570767776</v>
      </c>
      <c r="I343">
        <f t="shared" si="41"/>
        <v>0.89964018614345043</v>
      </c>
      <c r="J343">
        <f t="shared" si="42"/>
        <v>0.52287394328201187</v>
      </c>
      <c r="K343">
        <f t="shared" si="43"/>
        <v>0.46413449696115966</v>
      </c>
      <c r="L343">
        <f t="shared" si="44"/>
        <v>0.37008270798142445</v>
      </c>
      <c r="M343">
        <f t="shared" si="45"/>
        <v>0.51009598554333635</v>
      </c>
      <c r="N343">
        <f t="shared" si="46"/>
        <v>0.88017869352476086</v>
      </c>
      <c r="O343">
        <f t="shared" si="47"/>
        <v>1.1122057059318458E-3</v>
      </c>
    </row>
    <row r="344" spans="1:15">
      <c r="A344">
        <v>1962</v>
      </c>
      <c r="B344">
        <f>COUNTIF(DantongWorkSheet!$E$1:$E$1000, "&lt;=" &amp;A344)</f>
        <v>423</v>
      </c>
      <c r="C344">
        <f>COUNTIF(DantongWorkSheet!$E$1:$E$1000, "&gt;" &amp;A344)</f>
        <v>577</v>
      </c>
      <c r="D344">
        <f>COUNTIFS(DantongWorkSheet!$E$1:$E$1000, "&lt;=" &amp;$A344, DantongWorkSheet!$U$1:$U$1000, 2)</f>
        <v>118</v>
      </c>
      <c r="E344">
        <f>COUNTIFS(DantongWorkSheet!$E$1:$E$1000, "&lt;=" &amp;$A344, DantongWorkSheet!$U$1:$U$1000, 1)</f>
        <v>305</v>
      </c>
      <c r="F344">
        <f>COUNTIFS(DantongWorkSheet!$E$1:$E$1000, "&gt;" &amp;$A344, DantongWorkSheet!$U$1:$U$1000, 2)</f>
        <v>182</v>
      </c>
      <c r="G344">
        <f>COUNTIFS(DantongWorkSheet!$E$1:$E$1000, "&gt;" &amp;$A344, DantongWorkSheet!$U$1:$U$1000, 1)</f>
        <v>395</v>
      </c>
      <c r="H344">
        <f t="shared" si="40"/>
        <v>0.85402960555015506</v>
      </c>
      <c r="I344">
        <f t="shared" si="41"/>
        <v>0.89933631709153716</v>
      </c>
      <c r="J344">
        <f t="shared" si="42"/>
        <v>0.52505739254232409</v>
      </c>
      <c r="K344">
        <f t="shared" si="43"/>
        <v>0.45776685976158088</v>
      </c>
      <c r="L344">
        <f t="shared" si="44"/>
        <v>0.36125452314771556</v>
      </c>
      <c r="M344">
        <f t="shared" si="45"/>
        <v>0.51891705496181695</v>
      </c>
      <c r="N344">
        <f t="shared" si="46"/>
        <v>0.8801715781095325</v>
      </c>
      <c r="O344">
        <f t="shared" si="47"/>
        <v>1.1193211211601994E-3</v>
      </c>
    </row>
    <row r="345" spans="1:15">
      <c r="A345">
        <v>1935</v>
      </c>
      <c r="B345">
        <f>COUNTIF(DantongWorkSheet!$E$1:$E$1000, "&lt;=" &amp;A345)</f>
        <v>413</v>
      </c>
      <c r="C345">
        <f>COUNTIF(DantongWorkSheet!$E$1:$E$1000, "&gt;" &amp;A345)</f>
        <v>587</v>
      </c>
      <c r="D345">
        <f>COUNTIFS(DantongWorkSheet!$E$1:$E$1000, "&lt;=" &amp;$A345, DantongWorkSheet!$U$1:$U$1000, 2)</f>
        <v>115</v>
      </c>
      <c r="E345">
        <f>COUNTIFS(DantongWorkSheet!$E$1:$E$1000, "&lt;=" &amp;$A345, DantongWorkSheet!$U$1:$U$1000, 1)</f>
        <v>298</v>
      </c>
      <c r="F345">
        <f>COUNTIFS(DantongWorkSheet!$E$1:$E$1000, "&gt;" &amp;$A345, DantongWorkSheet!$U$1:$U$1000, 2)</f>
        <v>185</v>
      </c>
      <c r="G345">
        <f>COUNTIFS(DantongWorkSheet!$E$1:$E$1000, "&gt;" &amp;$A345, DantongWorkSheet!$U$1:$U$1000, 1)</f>
        <v>402</v>
      </c>
      <c r="H345">
        <f t="shared" si="40"/>
        <v>0.85333071970920971</v>
      </c>
      <c r="I345">
        <f t="shared" si="41"/>
        <v>0.89904233186738258</v>
      </c>
      <c r="J345">
        <f t="shared" si="42"/>
        <v>0.52689974736921097</v>
      </c>
      <c r="K345">
        <f t="shared" si="43"/>
        <v>0.45114917624104456</v>
      </c>
      <c r="L345">
        <f t="shared" si="44"/>
        <v>0.35242558723990358</v>
      </c>
      <c r="M345">
        <f t="shared" si="45"/>
        <v>0.5277378488061536</v>
      </c>
      <c r="N345">
        <f t="shared" si="46"/>
        <v>0.88016343604605718</v>
      </c>
      <c r="O345">
        <f t="shared" si="47"/>
        <v>1.1274631846355243E-3</v>
      </c>
    </row>
    <row r="346" spans="1:15">
      <c r="A346">
        <v>1935.5</v>
      </c>
      <c r="B346">
        <f>COUNTIF(DantongWorkSheet!$E$1:$E$1000, "&lt;=" &amp;A346)</f>
        <v>413</v>
      </c>
      <c r="C346">
        <f>COUNTIF(DantongWorkSheet!$E$1:$E$1000, "&gt;" &amp;A346)</f>
        <v>587</v>
      </c>
      <c r="D346">
        <f>COUNTIFS(DantongWorkSheet!$E$1:$E$1000, "&lt;=" &amp;$A346, DantongWorkSheet!$U$1:$U$1000, 2)</f>
        <v>115</v>
      </c>
      <c r="E346">
        <f>COUNTIFS(DantongWorkSheet!$E$1:$E$1000, "&lt;=" &amp;$A346, DantongWorkSheet!$U$1:$U$1000, 1)</f>
        <v>298</v>
      </c>
      <c r="F346">
        <f>COUNTIFS(DantongWorkSheet!$E$1:$E$1000, "&gt;" &amp;$A346, DantongWorkSheet!$U$1:$U$1000, 2)</f>
        <v>185</v>
      </c>
      <c r="G346">
        <f>COUNTIFS(DantongWorkSheet!$E$1:$E$1000, "&gt;" &amp;$A346, DantongWorkSheet!$U$1:$U$1000, 1)</f>
        <v>402</v>
      </c>
      <c r="H346">
        <f t="shared" si="40"/>
        <v>0.85333071970920971</v>
      </c>
      <c r="I346">
        <f t="shared" si="41"/>
        <v>0.89904233186738258</v>
      </c>
      <c r="J346">
        <f t="shared" si="42"/>
        <v>0.52689974736921097</v>
      </c>
      <c r="K346">
        <f t="shared" si="43"/>
        <v>0.45114917624104456</v>
      </c>
      <c r="L346">
        <f t="shared" si="44"/>
        <v>0.35242558723990358</v>
      </c>
      <c r="M346">
        <f t="shared" si="45"/>
        <v>0.5277378488061536</v>
      </c>
      <c r="N346">
        <f t="shared" si="46"/>
        <v>0.88016343604605718</v>
      </c>
      <c r="O346">
        <f t="shared" si="47"/>
        <v>1.1274631846355243E-3</v>
      </c>
    </row>
    <row r="347" spans="1:15">
      <c r="A347">
        <v>1854.5</v>
      </c>
      <c r="B347">
        <f>COUNTIF(DantongWorkSheet!$E$1:$E$1000, "&lt;=" &amp;A347)</f>
        <v>386</v>
      </c>
      <c r="C347">
        <f>COUNTIF(DantongWorkSheet!$E$1:$E$1000, "&gt;" &amp;A347)</f>
        <v>614</v>
      </c>
      <c r="D347">
        <f>COUNTIFS(DantongWorkSheet!$E$1:$E$1000, "&lt;=" &amp;$A347, DantongWorkSheet!$U$1:$U$1000, 2)</f>
        <v>107</v>
      </c>
      <c r="E347">
        <f>COUNTIFS(DantongWorkSheet!$E$1:$E$1000, "&lt;=" &amp;$A347, DantongWorkSheet!$U$1:$U$1000, 1)</f>
        <v>279</v>
      </c>
      <c r="F347">
        <f>COUNTIFS(DantongWorkSheet!$E$1:$E$1000, "&gt;" &amp;$A347, DantongWorkSheet!$U$1:$U$1000, 2)</f>
        <v>193</v>
      </c>
      <c r="G347">
        <f>COUNTIFS(DantongWorkSheet!$E$1:$E$1000, "&gt;" &amp;$A347, DantongWorkSheet!$U$1:$U$1000, 1)</f>
        <v>421</v>
      </c>
      <c r="H347">
        <f t="shared" si="40"/>
        <v>0.85161037005236517</v>
      </c>
      <c r="I347">
        <f t="shared" si="41"/>
        <v>0.89811116083647868</v>
      </c>
      <c r="J347">
        <f t="shared" si="42"/>
        <v>0.5301043174940866</v>
      </c>
      <c r="K347">
        <f t="shared" si="43"/>
        <v>0.43206531572523127</v>
      </c>
      <c r="L347">
        <f t="shared" si="44"/>
        <v>0.32872160284021296</v>
      </c>
      <c r="M347">
        <f t="shared" si="45"/>
        <v>0.55144025275359787</v>
      </c>
      <c r="N347">
        <f t="shared" si="46"/>
        <v>0.88016185559381088</v>
      </c>
      <c r="O347">
        <f t="shared" si="47"/>
        <v>1.1290436368818213E-3</v>
      </c>
    </row>
    <row r="348" spans="1:15">
      <c r="A348">
        <v>1718</v>
      </c>
      <c r="B348">
        <f>COUNTIF(DantongWorkSheet!$E$1:$E$1000, "&lt;=" &amp;A348)</f>
        <v>359</v>
      </c>
      <c r="C348">
        <f>COUNTIF(DantongWorkSheet!$E$1:$E$1000, "&gt;" &amp;A348)</f>
        <v>641</v>
      </c>
      <c r="D348">
        <f>COUNTIFS(DantongWorkSheet!$E$1:$E$1000, "&lt;=" &amp;$A348, DantongWorkSheet!$U$1:$U$1000, 2)</f>
        <v>99</v>
      </c>
      <c r="E348">
        <f>COUNTIFS(DantongWorkSheet!$E$1:$E$1000, "&lt;=" &amp;$A348, DantongWorkSheet!$U$1:$U$1000, 1)</f>
        <v>260</v>
      </c>
      <c r="F348">
        <f>COUNTIFS(DantongWorkSheet!$E$1:$E$1000, "&gt;" &amp;$A348, DantongWorkSheet!$U$1:$U$1000, 2)</f>
        <v>201</v>
      </c>
      <c r="G348">
        <f>COUNTIFS(DantongWorkSheet!$E$1:$E$1000, "&gt;" &amp;$A348, DantongWorkSheet!$U$1:$U$1000, 1)</f>
        <v>440</v>
      </c>
      <c r="H348">
        <f t="shared" si="40"/>
        <v>0.84961736871085214</v>
      </c>
      <c r="I348">
        <f t="shared" si="41"/>
        <v>0.89725439392324202</v>
      </c>
      <c r="J348">
        <f t="shared" si="42"/>
        <v>0.53058198605121387</v>
      </c>
      <c r="K348">
        <f t="shared" si="43"/>
        <v>0.41126799608578479</v>
      </c>
      <c r="L348">
        <f t="shared" si="44"/>
        <v>0.30501263536719592</v>
      </c>
      <c r="M348">
        <f t="shared" si="45"/>
        <v>0.5751400665047981</v>
      </c>
      <c r="N348">
        <f t="shared" si="46"/>
        <v>0.88015270187199401</v>
      </c>
      <c r="O348">
        <f t="shared" si="47"/>
        <v>1.1381973586986893E-3</v>
      </c>
    </row>
    <row r="349" spans="1:15">
      <c r="A349">
        <v>1985.5</v>
      </c>
      <c r="B349">
        <f>COUNTIF(DantongWorkSheet!$E$1:$E$1000, "&lt;=" &amp;A349)</f>
        <v>430</v>
      </c>
      <c r="C349">
        <f>COUNTIF(DantongWorkSheet!$E$1:$E$1000, "&gt;" &amp;A349)</f>
        <v>570</v>
      </c>
      <c r="D349">
        <f>COUNTIFS(DantongWorkSheet!$E$1:$E$1000, "&lt;=" &amp;$A349, DantongWorkSheet!$U$1:$U$1000, 2)</f>
        <v>120</v>
      </c>
      <c r="E349">
        <f>COUNTIFS(DantongWorkSheet!$E$1:$E$1000, "&lt;=" &amp;$A349, DantongWorkSheet!$U$1:$U$1000, 1)</f>
        <v>310</v>
      </c>
      <c r="F349">
        <f>COUNTIFS(DantongWorkSheet!$E$1:$E$1000, "&gt;" &amp;$A349, DantongWorkSheet!$U$1:$U$1000, 2)</f>
        <v>180</v>
      </c>
      <c r="G349">
        <f>COUNTIFS(DantongWorkSheet!$E$1:$E$1000, "&gt;" &amp;$A349, DantongWorkSheet!$U$1:$U$1000, 1)</f>
        <v>390</v>
      </c>
      <c r="H349">
        <f t="shared" si="40"/>
        <v>0.85418020515216753</v>
      </c>
      <c r="I349">
        <f t="shared" si="41"/>
        <v>0.89974375869826262</v>
      </c>
      <c r="J349">
        <f t="shared" si="42"/>
        <v>0.52356431708122952</v>
      </c>
      <c r="K349">
        <f t="shared" si="43"/>
        <v>0.46225072009769036</v>
      </c>
      <c r="L349">
        <f t="shared" si="44"/>
        <v>0.36729748821543201</v>
      </c>
      <c r="M349">
        <f t="shared" si="45"/>
        <v>0.51285394245800964</v>
      </c>
      <c r="N349">
        <f t="shared" si="46"/>
        <v>0.8801514306734417</v>
      </c>
      <c r="O349">
        <f t="shared" si="47"/>
        <v>1.1394685572509999E-3</v>
      </c>
    </row>
    <row r="350" spans="1:15">
      <c r="A350">
        <v>1951.5</v>
      </c>
      <c r="B350">
        <f>COUNTIF(DantongWorkSheet!$E$1:$E$1000, "&lt;=" &amp;A350)</f>
        <v>420</v>
      </c>
      <c r="C350">
        <f>COUNTIF(DantongWorkSheet!$E$1:$E$1000, "&gt;" &amp;A350)</f>
        <v>580</v>
      </c>
      <c r="D350">
        <f>COUNTIFS(DantongWorkSheet!$E$1:$E$1000, "&lt;=" &amp;$A350, DantongWorkSheet!$U$1:$U$1000, 2)</f>
        <v>117</v>
      </c>
      <c r="E350">
        <f>COUNTIFS(DantongWorkSheet!$E$1:$E$1000, "&lt;=" &amp;$A350, DantongWorkSheet!$U$1:$U$1000, 1)</f>
        <v>303</v>
      </c>
      <c r="F350">
        <f>COUNTIFS(DantongWorkSheet!$E$1:$E$1000, "&gt;" &amp;$A350, DantongWorkSheet!$U$1:$U$1000, 2)</f>
        <v>183</v>
      </c>
      <c r="G350">
        <f>COUNTIFS(DantongWorkSheet!$E$1:$E$1000, "&gt;" &amp;$A350, DantongWorkSheet!$U$1:$U$1000, 1)</f>
        <v>397</v>
      </c>
      <c r="H350">
        <f t="shared" si="40"/>
        <v>0.85349697199097396</v>
      </c>
      <c r="I350">
        <f t="shared" si="41"/>
        <v>0.89943984230504848</v>
      </c>
      <c r="J350">
        <f t="shared" si="42"/>
        <v>0.525646282138305</v>
      </c>
      <c r="K350">
        <f t="shared" si="43"/>
        <v>0.45580761289534855</v>
      </c>
      <c r="L350">
        <f t="shared" si="44"/>
        <v>0.35846872823620907</v>
      </c>
      <c r="M350">
        <f t="shared" si="45"/>
        <v>0.52167510853692811</v>
      </c>
      <c r="N350">
        <f t="shared" si="46"/>
        <v>0.88014383677313712</v>
      </c>
      <c r="O350">
        <f t="shared" si="47"/>
        <v>1.147062457555581E-3</v>
      </c>
    </row>
    <row r="351" spans="1:15">
      <c r="A351">
        <v>657</v>
      </c>
      <c r="B351">
        <f>COUNTIF(DantongWorkSheet!$E$1:$E$1000, "&lt;=" &amp;A351)</f>
        <v>34</v>
      </c>
      <c r="C351">
        <f>COUNTIF(DantongWorkSheet!$E$1:$E$1000, "&gt;" &amp;A351)</f>
        <v>966</v>
      </c>
      <c r="D351">
        <f>COUNTIFS(DantongWorkSheet!$E$1:$E$1000, "&lt;=" &amp;$A351, DantongWorkSheet!$U$1:$U$1000, 2)</f>
        <v>7</v>
      </c>
      <c r="E351">
        <f>COUNTIFS(DantongWorkSheet!$E$1:$E$1000, "&lt;=" &amp;$A351, DantongWorkSheet!$U$1:$U$1000, 1)</f>
        <v>27</v>
      </c>
      <c r="F351">
        <f>COUNTIFS(DantongWorkSheet!$E$1:$E$1000, "&gt;" &amp;$A351, DantongWorkSheet!$U$1:$U$1000, 2)</f>
        <v>293</v>
      </c>
      <c r="G351">
        <f>COUNTIFS(DantongWorkSheet!$E$1:$E$1000, "&gt;" &amp;$A351, DantongWorkSheet!$U$1:$U$1000, 1)</f>
        <v>673</v>
      </c>
      <c r="H351">
        <f t="shared" si="40"/>
        <v>0.73353792910866655</v>
      </c>
      <c r="I351">
        <f t="shared" si="41"/>
        <v>0.88530261711893865</v>
      </c>
      <c r="J351">
        <f t="shared" si="42"/>
        <v>0.16586292907599945</v>
      </c>
      <c r="K351">
        <f t="shared" si="43"/>
        <v>4.8208139028219257E-2</v>
      </c>
      <c r="L351">
        <f t="shared" si="44"/>
        <v>2.4940289589694666E-2</v>
      </c>
      <c r="M351">
        <f t="shared" si="45"/>
        <v>0.85520232813689467</v>
      </c>
      <c r="N351">
        <f t="shared" si="46"/>
        <v>0.8801426177265893</v>
      </c>
      <c r="O351">
        <f t="shared" si="47"/>
        <v>1.1482815041033989E-3</v>
      </c>
    </row>
    <row r="352" spans="1:15">
      <c r="A352">
        <v>1597</v>
      </c>
      <c r="B352">
        <f>COUNTIF(DantongWorkSheet!$E$1:$E$1000, "&lt;=" &amp;A352)</f>
        <v>349</v>
      </c>
      <c r="C352">
        <f>COUNTIF(DantongWorkSheet!$E$1:$E$1000, "&gt;" &amp;A352)</f>
        <v>651</v>
      </c>
      <c r="D352">
        <f>COUNTIFS(DantongWorkSheet!$E$1:$E$1000, "&lt;=" &amp;$A352, DantongWorkSheet!$U$1:$U$1000, 2)</f>
        <v>96</v>
      </c>
      <c r="E352">
        <f>COUNTIFS(DantongWorkSheet!$E$1:$E$1000, "&lt;=" &amp;$A352, DantongWorkSheet!$U$1:$U$1000, 1)</f>
        <v>253</v>
      </c>
      <c r="F352">
        <f>COUNTIFS(DantongWorkSheet!$E$1:$E$1000, "&gt;" &amp;$A352, DantongWorkSheet!$U$1:$U$1000, 2)</f>
        <v>204</v>
      </c>
      <c r="G352">
        <f>COUNTIFS(DantongWorkSheet!$E$1:$E$1000, "&gt;" &amp;$A352, DantongWorkSheet!$U$1:$U$1000, 1)</f>
        <v>447</v>
      </c>
      <c r="H352">
        <f t="shared" si="40"/>
        <v>0.84864834235036457</v>
      </c>
      <c r="I352">
        <f t="shared" si="41"/>
        <v>0.89701859302565379</v>
      </c>
      <c r="J352">
        <f t="shared" si="42"/>
        <v>0.53002666939989973</v>
      </c>
      <c r="K352">
        <f t="shared" si="43"/>
        <v>0.40314512902418992</v>
      </c>
      <c r="L352">
        <f t="shared" si="44"/>
        <v>0.2961782714802772</v>
      </c>
      <c r="M352">
        <f t="shared" si="45"/>
        <v>0.58395910405970064</v>
      </c>
      <c r="N352">
        <f t="shared" si="46"/>
        <v>0.88013737553997784</v>
      </c>
      <c r="O352">
        <f t="shared" si="47"/>
        <v>1.1535236907148638E-3</v>
      </c>
    </row>
    <row r="353" spans="1:15">
      <c r="A353">
        <v>1599.5</v>
      </c>
      <c r="B353">
        <f>COUNTIF(DantongWorkSheet!$E$1:$E$1000, "&lt;=" &amp;A353)</f>
        <v>349</v>
      </c>
      <c r="C353">
        <f>COUNTIF(DantongWorkSheet!$E$1:$E$1000, "&gt;" &amp;A353)</f>
        <v>651</v>
      </c>
      <c r="D353">
        <f>COUNTIFS(DantongWorkSheet!$E$1:$E$1000, "&lt;=" &amp;$A353, DantongWorkSheet!$U$1:$U$1000, 2)</f>
        <v>96</v>
      </c>
      <c r="E353">
        <f>COUNTIFS(DantongWorkSheet!$E$1:$E$1000, "&lt;=" &amp;$A353, DantongWorkSheet!$U$1:$U$1000, 1)</f>
        <v>253</v>
      </c>
      <c r="F353">
        <f>COUNTIFS(DantongWorkSheet!$E$1:$E$1000, "&gt;" &amp;$A353, DantongWorkSheet!$U$1:$U$1000, 2)</f>
        <v>204</v>
      </c>
      <c r="G353">
        <f>COUNTIFS(DantongWorkSheet!$E$1:$E$1000, "&gt;" &amp;$A353, DantongWorkSheet!$U$1:$U$1000, 1)</f>
        <v>447</v>
      </c>
      <c r="H353">
        <f t="shared" si="40"/>
        <v>0.84864834235036457</v>
      </c>
      <c r="I353">
        <f t="shared" si="41"/>
        <v>0.89701859302565379</v>
      </c>
      <c r="J353">
        <f t="shared" si="42"/>
        <v>0.53002666939989973</v>
      </c>
      <c r="K353">
        <f t="shared" si="43"/>
        <v>0.40314512902418992</v>
      </c>
      <c r="L353">
        <f t="shared" si="44"/>
        <v>0.2961782714802772</v>
      </c>
      <c r="M353">
        <f t="shared" si="45"/>
        <v>0.58395910405970064</v>
      </c>
      <c r="N353">
        <f t="shared" si="46"/>
        <v>0.88013737553997784</v>
      </c>
      <c r="O353">
        <f t="shared" si="47"/>
        <v>1.1535236907148638E-3</v>
      </c>
    </row>
    <row r="354" spans="1:15">
      <c r="A354">
        <v>1931</v>
      </c>
      <c r="B354">
        <f>COUNTIF(DantongWorkSheet!$E$1:$E$1000, "&lt;=" &amp;A354)</f>
        <v>410</v>
      </c>
      <c r="C354">
        <f>COUNTIF(DantongWorkSheet!$E$1:$E$1000, "&gt;" &amp;A354)</f>
        <v>590</v>
      </c>
      <c r="D354">
        <f>COUNTIFS(DantongWorkSheet!$E$1:$E$1000, "&lt;=" &amp;$A354, DantongWorkSheet!$U$1:$U$1000, 2)</f>
        <v>114</v>
      </c>
      <c r="E354">
        <f>COUNTIFS(DantongWorkSheet!$E$1:$E$1000, "&lt;=" &amp;$A354, DantongWorkSheet!$U$1:$U$1000, 1)</f>
        <v>296</v>
      </c>
      <c r="F354">
        <f>COUNTIFS(DantongWorkSheet!$E$1:$E$1000, "&gt;" &amp;$A354, DantongWorkSheet!$U$1:$U$1000, 2)</f>
        <v>186</v>
      </c>
      <c r="G354">
        <f>COUNTIFS(DantongWorkSheet!$E$1:$E$1000, "&gt;" &amp;$A354, DantongWorkSheet!$U$1:$U$1000, 1)</f>
        <v>404</v>
      </c>
      <c r="H354">
        <f t="shared" si="40"/>
        <v>0.85277849501532499</v>
      </c>
      <c r="I354">
        <f t="shared" si="41"/>
        <v>0.89914575798171392</v>
      </c>
      <c r="J354">
        <f t="shared" si="42"/>
        <v>0.52738471591422287</v>
      </c>
      <c r="K354">
        <f t="shared" si="43"/>
        <v>0.44911575284360128</v>
      </c>
      <c r="L354">
        <f t="shared" si="44"/>
        <v>0.34963918295628321</v>
      </c>
      <c r="M354">
        <f t="shared" si="45"/>
        <v>0.53049599720921115</v>
      </c>
      <c r="N354">
        <f t="shared" si="46"/>
        <v>0.88013518016549441</v>
      </c>
      <c r="O354">
        <f t="shared" si="47"/>
        <v>1.1557190651982907E-3</v>
      </c>
    </row>
    <row r="355" spans="1:15">
      <c r="A355">
        <v>1843.5</v>
      </c>
      <c r="B355">
        <f>COUNTIF(DantongWorkSheet!$E$1:$E$1000, "&lt;=" &amp;A355)</f>
        <v>383</v>
      </c>
      <c r="C355">
        <f>COUNTIF(DantongWorkSheet!$E$1:$E$1000, "&gt;" &amp;A355)</f>
        <v>617</v>
      </c>
      <c r="D355">
        <f>COUNTIFS(DantongWorkSheet!$E$1:$E$1000, "&lt;=" &amp;$A355, DantongWorkSheet!$U$1:$U$1000, 2)</f>
        <v>106</v>
      </c>
      <c r="E355">
        <f>COUNTIFS(DantongWorkSheet!$E$1:$E$1000, "&lt;=" &amp;$A355, DantongWorkSheet!$U$1:$U$1000, 1)</f>
        <v>277</v>
      </c>
      <c r="F355">
        <f>COUNTIFS(DantongWorkSheet!$E$1:$E$1000, "&gt;" &amp;$A355, DantongWorkSheet!$U$1:$U$1000, 2)</f>
        <v>194</v>
      </c>
      <c r="G355">
        <f>COUNTIFS(DantongWorkSheet!$E$1:$E$1000, "&gt;" &amp;$A355, DantongWorkSheet!$U$1:$U$1000, 1)</f>
        <v>423</v>
      </c>
      <c r="H355">
        <f t="shared" si="40"/>
        <v>0.85100176161340546</v>
      </c>
      <c r="I355">
        <f t="shared" si="41"/>
        <v>0.89821508878630363</v>
      </c>
      <c r="J355">
        <f t="shared" si="42"/>
        <v>0.53029555814832074</v>
      </c>
      <c r="K355">
        <f t="shared" si="43"/>
        <v>0.42983774260131691</v>
      </c>
      <c r="L355">
        <f t="shared" si="44"/>
        <v>0.32593367469793427</v>
      </c>
      <c r="M355">
        <f t="shared" si="45"/>
        <v>0.55419870978114938</v>
      </c>
      <c r="N355">
        <f t="shared" si="46"/>
        <v>0.8801323844790836</v>
      </c>
      <c r="O355">
        <f t="shared" si="47"/>
        <v>1.1585147516091077E-3</v>
      </c>
    </row>
    <row r="356" spans="1:15">
      <c r="A356">
        <v>1978</v>
      </c>
      <c r="B356">
        <f>COUNTIF(DantongWorkSheet!$E$1:$E$1000, "&lt;=" &amp;A356)</f>
        <v>427</v>
      </c>
      <c r="C356">
        <f>COUNTIF(DantongWorkSheet!$E$1:$E$1000, "&gt;" &amp;A356)</f>
        <v>573</v>
      </c>
      <c r="D356">
        <f>COUNTIFS(DantongWorkSheet!$E$1:$E$1000, "&lt;=" &amp;$A356, DantongWorkSheet!$U$1:$U$1000, 2)</f>
        <v>119</v>
      </c>
      <c r="E356">
        <f>COUNTIFS(DantongWorkSheet!$E$1:$E$1000, "&lt;=" &amp;$A356, DantongWorkSheet!$U$1:$U$1000, 1)</f>
        <v>308</v>
      </c>
      <c r="F356">
        <f>COUNTIFS(DantongWorkSheet!$E$1:$E$1000, "&gt;" &amp;$A356, DantongWorkSheet!$U$1:$U$1000, 2)</f>
        <v>181</v>
      </c>
      <c r="G356">
        <f>COUNTIFS(DantongWorkSheet!$E$1:$E$1000, "&gt;" &amp;$A356, DantongWorkSheet!$U$1:$U$1000, 1)</f>
        <v>392</v>
      </c>
      <c r="H356">
        <f t="shared" si="40"/>
        <v>0.85365767327933129</v>
      </c>
      <c r="I356">
        <f t="shared" si="41"/>
        <v>0.89984619009159639</v>
      </c>
      <c r="J356">
        <f t="shared" si="42"/>
        <v>0.52422449469276178</v>
      </c>
      <c r="K356">
        <f t="shared" si="43"/>
        <v>0.46034416373366943</v>
      </c>
      <c r="L356">
        <f t="shared" si="44"/>
        <v>0.36451182649027447</v>
      </c>
      <c r="M356">
        <f t="shared" si="45"/>
        <v>0.51561186692248473</v>
      </c>
      <c r="N356">
        <f t="shared" si="46"/>
        <v>0.8801236934127592</v>
      </c>
      <c r="O356">
        <f t="shared" si="47"/>
        <v>1.1672058179335032E-3</v>
      </c>
    </row>
    <row r="357" spans="1:15">
      <c r="A357">
        <v>1664.5</v>
      </c>
      <c r="B357">
        <f>COUNTIF(DantongWorkSheet!$E$1:$E$1000, "&lt;=" &amp;A357)</f>
        <v>356</v>
      </c>
      <c r="C357">
        <f>COUNTIF(DantongWorkSheet!$E$1:$E$1000, "&gt;" &amp;A357)</f>
        <v>644</v>
      </c>
      <c r="D357">
        <f>COUNTIFS(DantongWorkSheet!$E$1:$E$1000, "&lt;=" &amp;$A357, DantongWorkSheet!$U$1:$U$1000, 2)</f>
        <v>98</v>
      </c>
      <c r="E357">
        <f>COUNTIFS(DantongWorkSheet!$E$1:$E$1000, "&lt;=" &amp;$A357, DantongWorkSheet!$U$1:$U$1000, 1)</f>
        <v>258</v>
      </c>
      <c r="F357">
        <f>COUNTIFS(DantongWorkSheet!$E$1:$E$1000, "&gt;" &amp;$A357, DantongWorkSheet!$U$1:$U$1000, 2)</f>
        <v>202</v>
      </c>
      <c r="G357">
        <f>COUNTIFS(DantongWorkSheet!$E$1:$E$1000, "&gt;" &amp;$A357, DantongWorkSheet!$U$1:$U$1000, 1)</f>
        <v>442</v>
      </c>
      <c r="H357">
        <f t="shared" si="40"/>
        <v>0.84894074382457196</v>
      </c>
      <c r="I357">
        <f t="shared" si="41"/>
        <v>0.89735841419089768</v>
      </c>
      <c r="J357">
        <f t="shared" si="42"/>
        <v>0.53045810391566539</v>
      </c>
      <c r="K357">
        <f t="shared" si="43"/>
        <v>0.40885460981657068</v>
      </c>
      <c r="L357">
        <f t="shared" si="44"/>
        <v>0.30222290480154762</v>
      </c>
      <c r="M357">
        <f t="shared" si="45"/>
        <v>0.57789881873893811</v>
      </c>
      <c r="N357">
        <f t="shared" si="46"/>
        <v>0.88012172354048568</v>
      </c>
      <c r="O357">
        <f t="shared" si="47"/>
        <v>1.1691756902070249E-3</v>
      </c>
    </row>
    <row r="358" spans="1:15">
      <c r="A358">
        <v>1940</v>
      </c>
      <c r="B358">
        <f>COUNTIF(DantongWorkSheet!$E$1:$E$1000, "&lt;=" &amp;A358)</f>
        <v>417</v>
      </c>
      <c r="C358">
        <f>COUNTIF(DantongWorkSheet!$E$1:$E$1000, "&gt;" &amp;A358)</f>
        <v>583</v>
      </c>
      <c r="D358">
        <f>COUNTIFS(DantongWorkSheet!$E$1:$E$1000, "&lt;=" &amp;$A358, DantongWorkSheet!$U$1:$U$1000, 2)</f>
        <v>116</v>
      </c>
      <c r="E358">
        <f>COUNTIFS(DantongWorkSheet!$E$1:$E$1000, "&lt;=" &amp;$A358, DantongWorkSheet!$U$1:$U$1000, 1)</f>
        <v>301</v>
      </c>
      <c r="F358">
        <f>COUNTIFS(DantongWorkSheet!$E$1:$E$1000, "&gt;" &amp;$A358, DantongWorkSheet!$U$1:$U$1000, 2)</f>
        <v>184</v>
      </c>
      <c r="G358">
        <f>COUNTIFS(DantongWorkSheet!$E$1:$E$1000, "&gt;" &amp;$A358, DantongWorkSheet!$U$1:$U$1000, 1)</f>
        <v>399</v>
      </c>
      <c r="H358">
        <f t="shared" si="40"/>
        <v>0.85295556831404329</v>
      </c>
      <c r="I358">
        <f t="shared" si="41"/>
        <v>0.89954224564096585</v>
      </c>
      <c r="J358">
        <f t="shared" si="42"/>
        <v>0.52620425657766556</v>
      </c>
      <c r="K358">
        <f t="shared" si="43"/>
        <v>0.45382597928210733</v>
      </c>
      <c r="L358">
        <f t="shared" si="44"/>
        <v>0.35568247198695602</v>
      </c>
      <c r="M358">
        <f t="shared" si="45"/>
        <v>0.52443312920868301</v>
      </c>
      <c r="N358">
        <f t="shared" si="46"/>
        <v>0.88011560119563903</v>
      </c>
      <c r="O358">
        <f t="shared" si="47"/>
        <v>1.1752980350536735E-3</v>
      </c>
    </row>
    <row r="359" spans="1:15">
      <c r="A359">
        <v>1940.5</v>
      </c>
      <c r="B359">
        <f>COUNTIF(DantongWorkSheet!$E$1:$E$1000, "&lt;=" &amp;A359)</f>
        <v>417</v>
      </c>
      <c r="C359">
        <f>COUNTIF(DantongWorkSheet!$E$1:$E$1000, "&gt;" &amp;A359)</f>
        <v>583</v>
      </c>
      <c r="D359">
        <f>COUNTIFS(DantongWorkSheet!$E$1:$E$1000, "&lt;=" &amp;$A359, DantongWorkSheet!$U$1:$U$1000, 2)</f>
        <v>116</v>
      </c>
      <c r="E359">
        <f>COUNTIFS(DantongWorkSheet!$E$1:$E$1000, "&lt;=" &amp;$A359, DantongWorkSheet!$U$1:$U$1000, 1)</f>
        <v>301</v>
      </c>
      <c r="F359">
        <f>COUNTIFS(DantongWorkSheet!$E$1:$E$1000, "&gt;" &amp;$A359, DantongWorkSheet!$U$1:$U$1000, 2)</f>
        <v>184</v>
      </c>
      <c r="G359">
        <f>COUNTIFS(DantongWorkSheet!$E$1:$E$1000, "&gt;" &amp;$A359, DantongWorkSheet!$U$1:$U$1000, 1)</f>
        <v>399</v>
      </c>
      <c r="H359">
        <f t="shared" si="40"/>
        <v>0.85295556831404329</v>
      </c>
      <c r="I359">
        <f t="shared" si="41"/>
        <v>0.89954224564096585</v>
      </c>
      <c r="J359">
        <f t="shared" si="42"/>
        <v>0.52620425657766556</v>
      </c>
      <c r="K359">
        <f t="shared" si="43"/>
        <v>0.45382597928210733</v>
      </c>
      <c r="L359">
        <f t="shared" si="44"/>
        <v>0.35568247198695602</v>
      </c>
      <c r="M359">
        <f t="shared" si="45"/>
        <v>0.52443312920868301</v>
      </c>
      <c r="N359">
        <f t="shared" si="46"/>
        <v>0.88011560119563903</v>
      </c>
      <c r="O359">
        <f t="shared" si="47"/>
        <v>1.1752980350536735E-3</v>
      </c>
    </row>
    <row r="360" spans="1:15">
      <c r="A360">
        <v>1869.5</v>
      </c>
      <c r="B360">
        <f>COUNTIF(DantongWorkSheet!$E$1:$E$1000, "&lt;=" &amp;A360)</f>
        <v>390</v>
      </c>
      <c r="C360">
        <f>COUNTIF(DantongWorkSheet!$E$1:$E$1000, "&gt;" &amp;A360)</f>
        <v>610</v>
      </c>
      <c r="D360">
        <f>COUNTIFS(DantongWorkSheet!$E$1:$E$1000, "&lt;=" &amp;$A360, DantongWorkSheet!$U$1:$U$1000, 2)</f>
        <v>108</v>
      </c>
      <c r="E360">
        <f>COUNTIFS(DantongWorkSheet!$E$1:$E$1000, "&lt;=" &amp;$A360, DantongWorkSheet!$U$1:$U$1000, 1)</f>
        <v>282</v>
      </c>
      <c r="F360">
        <f>COUNTIFS(DantongWorkSheet!$E$1:$E$1000, "&gt;" &amp;$A360, DantongWorkSheet!$U$1:$U$1000, 2)</f>
        <v>192</v>
      </c>
      <c r="G360">
        <f>COUNTIFS(DantongWorkSheet!$E$1:$E$1000, "&gt;" &amp;$A360, DantongWorkSheet!$U$1:$U$1000, 1)</f>
        <v>418</v>
      </c>
      <c r="H360">
        <f t="shared" si="40"/>
        <v>0.85122433526213781</v>
      </c>
      <c r="I360">
        <f t="shared" si="41"/>
        <v>0.89858524007603391</v>
      </c>
      <c r="J360">
        <f t="shared" si="42"/>
        <v>0.52979704865586574</v>
      </c>
      <c r="K360">
        <f t="shared" si="43"/>
        <v>0.43500249984922146</v>
      </c>
      <c r="L360">
        <f t="shared" si="44"/>
        <v>0.33197749075223376</v>
      </c>
      <c r="M360">
        <f t="shared" si="45"/>
        <v>0.5481369964463807</v>
      </c>
      <c r="N360">
        <f t="shared" si="46"/>
        <v>0.8801144871986144</v>
      </c>
      <c r="O360">
        <f t="shared" si="47"/>
        <v>1.1764120320783E-3</v>
      </c>
    </row>
    <row r="361" spans="1:15">
      <c r="A361">
        <v>684.5</v>
      </c>
      <c r="B361">
        <f>COUNTIF(DantongWorkSheet!$E$1:$E$1000, "&lt;=" &amp;A361)</f>
        <v>42</v>
      </c>
      <c r="C361">
        <f>COUNTIF(DantongWorkSheet!$E$1:$E$1000, "&gt;" &amp;A361)</f>
        <v>958</v>
      </c>
      <c r="D361">
        <f>COUNTIFS(DantongWorkSheet!$E$1:$E$1000, "&lt;=" &amp;$A361, DantongWorkSheet!$U$1:$U$1000, 2)</f>
        <v>9</v>
      </c>
      <c r="E361">
        <f>COUNTIFS(DantongWorkSheet!$E$1:$E$1000, "&lt;=" &amp;$A361, DantongWorkSheet!$U$1:$U$1000, 1)</f>
        <v>33</v>
      </c>
      <c r="F361">
        <f>COUNTIFS(DantongWorkSheet!$E$1:$E$1000, "&gt;" &amp;$A361, DantongWorkSheet!$U$1:$U$1000, 2)</f>
        <v>291</v>
      </c>
      <c r="G361">
        <f>COUNTIFS(DantongWorkSheet!$E$1:$E$1000, "&gt;" &amp;$A361, DantongWorkSheet!$U$1:$U$1000, 1)</f>
        <v>667</v>
      </c>
      <c r="H361">
        <f t="shared" si="40"/>
        <v>0.74959525725947995</v>
      </c>
      <c r="I361">
        <f t="shared" si="41"/>
        <v>0.88583604904888502</v>
      </c>
      <c r="J361">
        <f t="shared" si="42"/>
        <v>0.19208560819909976</v>
      </c>
      <c r="K361">
        <f t="shared" si="43"/>
        <v>5.930253649101877E-2</v>
      </c>
      <c r="L361">
        <f t="shared" si="44"/>
        <v>3.1483000804898159E-2</v>
      </c>
      <c r="M361">
        <f t="shared" si="45"/>
        <v>0.8486309349888318</v>
      </c>
      <c r="N361">
        <f t="shared" si="46"/>
        <v>0.88011393579372998</v>
      </c>
      <c r="O361">
        <f t="shared" si="47"/>
        <v>1.1769634369627191E-3</v>
      </c>
    </row>
    <row r="362" spans="1:15">
      <c r="A362">
        <v>1924</v>
      </c>
      <c r="B362">
        <f>COUNTIF(DantongWorkSheet!$E$1:$E$1000, "&lt;=" &amp;A362)</f>
        <v>407</v>
      </c>
      <c r="C362">
        <f>COUNTIF(DantongWorkSheet!$E$1:$E$1000, "&gt;" &amp;A362)</f>
        <v>593</v>
      </c>
      <c r="D362">
        <f>COUNTIFS(DantongWorkSheet!$E$1:$E$1000, "&lt;=" &amp;$A362, DantongWorkSheet!$U$1:$U$1000, 2)</f>
        <v>113</v>
      </c>
      <c r="E362">
        <f>COUNTIFS(DantongWorkSheet!$E$1:$E$1000, "&lt;=" &amp;$A362, DantongWorkSheet!$U$1:$U$1000, 1)</f>
        <v>294</v>
      </c>
      <c r="F362">
        <f>COUNTIFS(DantongWorkSheet!$E$1:$E$1000, "&gt;" &amp;$A362, DantongWorkSheet!$U$1:$U$1000, 2)</f>
        <v>187</v>
      </c>
      <c r="G362">
        <f>COUNTIFS(DantongWorkSheet!$E$1:$E$1000, "&gt;" &amp;$A362, DantongWorkSheet!$U$1:$U$1000, 1)</f>
        <v>406</v>
      </c>
      <c r="H362">
        <f t="shared" si="40"/>
        <v>0.85221694462298581</v>
      </c>
      <c r="I362">
        <f t="shared" si="41"/>
        <v>0.89924808143273283</v>
      </c>
      <c r="J362">
        <f t="shared" si="42"/>
        <v>0.52783801526110696</v>
      </c>
      <c r="K362">
        <f t="shared" si="43"/>
        <v>0.44706032213883751</v>
      </c>
      <c r="L362">
        <f t="shared" si="44"/>
        <v>0.34685229646155519</v>
      </c>
      <c r="M362">
        <f t="shared" si="45"/>
        <v>0.5332541122896105</v>
      </c>
      <c r="N362">
        <f t="shared" si="46"/>
        <v>0.88010640875116564</v>
      </c>
      <c r="O362">
        <f t="shared" si="47"/>
        <v>1.1844904795270672E-3</v>
      </c>
    </row>
    <row r="363" spans="1:15">
      <c r="A363">
        <v>1924.5</v>
      </c>
      <c r="B363">
        <f>COUNTIF(DantongWorkSheet!$E$1:$E$1000, "&lt;=" &amp;A363)</f>
        <v>407</v>
      </c>
      <c r="C363">
        <f>COUNTIF(DantongWorkSheet!$E$1:$E$1000, "&gt;" &amp;A363)</f>
        <v>593</v>
      </c>
      <c r="D363">
        <f>COUNTIFS(DantongWorkSheet!$E$1:$E$1000, "&lt;=" &amp;$A363, DantongWorkSheet!$U$1:$U$1000, 2)</f>
        <v>113</v>
      </c>
      <c r="E363">
        <f>COUNTIFS(DantongWorkSheet!$E$1:$E$1000, "&lt;=" &amp;$A363, DantongWorkSheet!$U$1:$U$1000, 1)</f>
        <v>294</v>
      </c>
      <c r="F363">
        <f>COUNTIFS(DantongWorkSheet!$E$1:$E$1000, "&gt;" &amp;$A363, DantongWorkSheet!$U$1:$U$1000, 2)</f>
        <v>187</v>
      </c>
      <c r="G363">
        <f>COUNTIFS(DantongWorkSheet!$E$1:$E$1000, "&gt;" &amp;$A363, DantongWorkSheet!$U$1:$U$1000, 1)</f>
        <v>406</v>
      </c>
      <c r="H363">
        <f t="shared" si="40"/>
        <v>0.85221694462298581</v>
      </c>
      <c r="I363">
        <f t="shared" si="41"/>
        <v>0.89924808143273283</v>
      </c>
      <c r="J363">
        <f t="shared" si="42"/>
        <v>0.52783801526110696</v>
      </c>
      <c r="K363">
        <f t="shared" si="43"/>
        <v>0.44706032213883751</v>
      </c>
      <c r="L363">
        <f t="shared" si="44"/>
        <v>0.34685229646155519</v>
      </c>
      <c r="M363">
        <f t="shared" si="45"/>
        <v>0.5332541122896105</v>
      </c>
      <c r="N363">
        <f t="shared" si="46"/>
        <v>0.88010640875116564</v>
      </c>
      <c r="O363">
        <f t="shared" si="47"/>
        <v>1.1844904795270672E-3</v>
      </c>
    </row>
    <row r="364" spans="1:15">
      <c r="A364">
        <v>2017</v>
      </c>
      <c r="B364">
        <f>COUNTIF(DantongWorkSheet!$E$1:$E$1000, "&lt;=" &amp;A364)</f>
        <v>434</v>
      </c>
      <c r="C364">
        <f>COUNTIF(DantongWorkSheet!$E$1:$E$1000, "&gt;" &amp;A364)</f>
        <v>566</v>
      </c>
      <c r="D364">
        <f>COUNTIFS(DantongWorkSheet!$E$1:$E$1000, "&lt;=" &amp;$A364, DantongWorkSheet!$U$1:$U$1000, 2)</f>
        <v>121</v>
      </c>
      <c r="E364">
        <f>COUNTIFS(DantongWorkSheet!$E$1:$E$1000, "&lt;=" &amp;$A364, DantongWorkSheet!$U$1:$U$1000, 1)</f>
        <v>313</v>
      </c>
      <c r="F364">
        <f>COUNTIFS(DantongWorkSheet!$E$1:$E$1000, "&gt;" &amp;$A364, DantongWorkSheet!$U$1:$U$1000, 2)</f>
        <v>179</v>
      </c>
      <c r="G364">
        <f>COUNTIFS(DantongWorkSheet!$E$1:$E$1000, "&gt;" &amp;$A364, DantongWorkSheet!$U$1:$U$1000, 1)</f>
        <v>387</v>
      </c>
      <c r="H364">
        <f t="shared" si="40"/>
        <v>0.85381309696029617</v>
      </c>
      <c r="I364">
        <f t="shared" si="41"/>
        <v>0.90026167082094832</v>
      </c>
      <c r="J364">
        <f t="shared" si="42"/>
        <v>0.52263714466244182</v>
      </c>
      <c r="K364">
        <f t="shared" si="43"/>
        <v>0.46475733967589583</v>
      </c>
      <c r="L364">
        <f t="shared" si="44"/>
        <v>0.37055488408076853</v>
      </c>
      <c r="M364">
        <f t="shared" si="45"/>
        <v>0.50954810568465669</v>
      </c>
      <c r="N364">
        <f t="shared" si="46"/>
        <v>0.88010298976542523</v>
      </c>
      <c r="O364">
        <f t="shared" si="47"/>
        <v>1.1879094652674782E-3</v>
      </c>
    </row>
    <row r="365" spans="1:15">
      <c r="A365">
        <v>1964</v>
      </c>
      <c r="B365">
        <f>COUNTIF(DantongWorkSheet!$E$1:$E$1000, "&lt;=" &amp;A365)</f>
        <v>424</v>
      </c>
      <c r="C365">
        <f>COUNTIF(DantongWorkSheet!$E$1:$E$1000, "&gt;" &amp;A365)</f>
        <v>576</v>
      </c>
      <c r="D365">
        <f>COUNTIFS(DantongWorkSheet!$E$1:$E$1000, "&lt;=" &amp;$A365, DantongWorkSheet!$U$1:$U$1000, 2)</f>
        <v>118</v>
      </c>
      <c r="E365">
        <f>COUNTIFS(DantongWorkSheet!$E$1:$E$1000, "&lt;=" &amp;$A365, DantongWorkSheet!$U$1:$U$1000, 1)</f>
        <v>306</v>
      </c>
      <c r="F365">
        <f>COUNTIFS(DantongWorkSheet!$E$1:$E$1000, "&gt;" &amp;$A365, DantongWorkSheet!$U$1:$U$1000, 2)</f>
        <v>182</v>
      </c>
      <c r="G365">
        <f>COUNTIFS(DantongWorkSheet!$E$1:$E$1000, "&gt;" &amp;$A365, DantongWorkSheet!$U$1:$U$1000, 1)</f>
        <v>394</v>
      </c>
      <c r="H365">
        <f t="shared" si="40"/>
        <v>0.85312668171261263</v>
      </c>
      <c r="I365">
        <f t="shared" si="41"/>
        <v>0.89994749904305027</v>
      </c>
      <c r="J365">
        <f t="shared" si="42"/>
        <v>0.52485426396192847</v>
      </c>
      <c r="K365">
        <f t="shared" si="43"/>
        <v>0.45841494713459024</v>
      </c>
      <c r="L365">
        <f t="shared" si="44"/>
        <v>0.36172571304614776</v>
      </c>
      <c r="M365">
        <f t="shared" si="45"/>
        <v>0.51836975944879693</v>
      </c>
      <c r="N365">
        <f t="shared" si="46"/>
        <v>0.88009547249494469</v>
      </c>
      <c r="O365">
        <f t="shared" si="47"/>
        <v>1.1954267357480175E-3</v>
      </c>
    </row>
    <row r="366" spans="1:15">
      <c r="A366">
        <v>1651</v>
      </c>
      <c r="B366">
        <f>COUNTIF(DantongWorkSheet!$E$1:$E$1000, "&lt;=" &amp;A366)</f>
        <v>353</v>
      </c>
      <c r="C366">
        <f>COUNTIF(DantongWorkSheet!$E$1:$E$1000, "&gt;" &amp;A366)</f>
        <v>647</v>
      </c>
      <c r="D366">
        <f>COUNTIFS(DantongWorkSheet!$E$1:$E$1000, "&lt;=" &amp;$A366, DantongWorkSheet!$U$1:$U$1000, 2)</f>
        <v>97</v>
      </c>
      <c r="E366">
        <f>COUNTIFS(DantongWorkSheet!$E$1:$E$1000, "&lt;=" &amp;$A366, DantongWorkSheet!$U$1:$U$1000, 1)</f>
        <v>256</v>
      </c>
      <c r="F366">
        <f>COUNTIFS(DantongWorkSheet!$E$1:$E$1000, "&gt;" &amp;$A366, DantongWorkSheet!$U$1:$U$1000, 2)</f>
        <v>203</v>
      </c>
      <c r="G366">
        <f>COUNTIFS(DantongWorkSheet!$E$1:$E$1000, "&gt;" &amp;$A366, DantongWorkSheet!$U$1:$U$1000, 1)</f>
        <v>444</v>
      </c>
      <c r="H366">
        <f t="shared" si="40"/>
        <v>0.84825087272684208</v>
      </c>
      <c r="I366">
        <f t="shared" si="41"/>
        <v>0.89746141381934252</v>
      </c>
      <c r="J366">
        <f t="shared" si="42"/>
        <v>0.53029774872099</v>
      </c>
      <c r="K366">
        <f t="shared" si="43"/>
        <v>0.40642106158721791</v>
      </c>
      <c r="L366">
        <f t="shared" si="44"/>
        <v>0.29943255807257524</v>
      </c>
      <c r="M366">
        <f t="shared" si="45"/>
        <v>0.58065753474111459</v>
      </c>
      <c r="N366">
        <f t="shared" si="46"/>
        <v>0.88009009281368988</v>
      </c>
      <c r="O366">
        <f t="shared" si="47"/>
        <v>1.2008064170028199E-3</v>
      </c>
    </row>
    <row r="367" spans="1:15">
      <c r="A367">
        <v>1937</v>
      </c>
      <c r="B367">
        <f>COUNTIF(DantongWorkSheet!$E$1:$E$1000, "&lt;=" &amp;A367)</f>
        <v>414</v>
      </c>
      <c r="C367">
        <f>COUNTIF(DantongWorkSheet!$E$1:$E$1000, "&gt;" &amp;A367)</f>
        <v>586</v>
      </c>
      <c r="D367">
        <f>COUNTIFS(DantongWorkSheet!$E$1:$E$1000, "&lt;=" &amp;$A367, DantongWorkSheet!$U$1:$U$1000, 2)</f>
        <v>115</v>
      </c>
      <c r="E367">
        <f>COUNTIFS(DantongWorkSheet!$E$1:$E$1000, "&lt;=" &amp;$A367, DantongWorkSheet!$U$1:$U$1000, 1)</f>
        <v>299</v>
      </c>
      <c r="F367">
        <f>COUNTIFS(DantongWorkSheet!$E$1:$E$1000, "&gt;" &amp;$A367, DantongWorkSheet!$U$1:$U$1000, 2)</f>
        <v>185</v>
      </c>
      <c r="G367">
        <f>COUNTIFS(DantongWorkSheet!$E$1:$E$1000, "&gt;" &amp;$A367, DantongWorkSheet!$U$1:$U$1000, 1)</f>
        <v>401</v>
      </c>
      <c r="H367">
        <f t="shared" si="40"/>
        <v>0.85240517864947862</v>
      </c>
      <c r="I367">
        <f t="shared" si="41"/>
        <v>0.89964354520050605</v>
      </c>
      <c r="J367">
        <f t="shared" si="42"/>
        <v>0.52673109344538349</v>
      </c>
      <c r="K367">
        <f t="shared" si="43"/>
        <v>0.45182207412054581</v>
      </c>
      <c r="L367">
        <f t="shared" si="44"/>
        <v>0.35289574396088413</v>
      </c>
      <c r="M367">
        <f t="shared" si="45"/>
        <v>0.52719111748749647</v>
      </c>
      <c r="N367">
        <f t="shared" si="46"/>
        <v>0.88008686144838055</v>
      </c>
      <c r="O367">
        <f t="shared" si="47"/>
        <v>1.2040377823121506E-3</v>
      </c>
    </row>
    <row r="368" spans="1:15">
      <c r="A368">
        <v>1859</v>
      </c>
      <c r="B368">
        <f>COUNTIF(DantongWorkSheet!$E$1:$E$1000, "&lt;=" &amp;A368)</f>
        <v>387</v>
      </c>
      <c r="C368">
        <f>COUNTIF(DantongWorkSheet!$E$1:$E$1000, "&gt;" &amp;A368)</f>
        <v>613</v>
      </c>
      <c r="D368">
        <f>COUNTIFS(DantongWorkSheet!$E$1:$E$1000, "&lt;=" &amp;$A368, DantongWorkSheet!$U$1:$U$1000, 2)</f>
        <v>107</v>
      </c>
      <c r="E368">
        <f>COUNTIFS(DantongWorkSheet!$E$1:$E$1000, "&lt;=" &amp;$A368, DantongWorkSheet!$U$1:$U$1000, 1)</f>
        <v>280</v>
      </c>
      <c r="F368">
        <f>COUNTIFS(DantongWorkSheet!$E$1:$E$1000, "&gt;" &amp;$A368, DantongWorkSheet!$U$1:$U$1000, 2)</f>
        <v>193</v>
      </c>
      <c r="G368">
        <f>COUNTIFS(DantongWorkSheet!$E$1:$E$1000, "&gt;" &amp;$A368, DantongWorkSheet!$U$1:$U$1000, 1)</f>
        <v>420</v>
      </c>
      <c r="H368">
        <f t="shared" si="40"/>
        <v>0.85061814816117187</v>
      </c>
      <c r="I368">
        <f t="shared" si="41"/>
        <v>0.89868726758554329</v>
      </c>
      <c r="J368">
        <f t="shared" si="42"/>
        <v>0.53003308253634085</v>
      </c>
      <c r="K368">
        <f t="shared" si="43"/>
        <v>0.43280314585541035</v>
      </c>
      <c r="L368">
        <f t="shared" si="44"/>
        <v>0.32918922333837353</v>
      </c>
      <c r="M368">
        <f t="shared" si="45"/>
        <v>0.55089529502993806</v>
      </c>
      <c r="N368">
        <f t="shared" si="46"/>
        <v>0.88008451836831159</v>
      </c>
      <c r="O368">
        <f t="shared" si="47"/>
        <v>1.2063808623811179E-3</v>
      </c>
    </row>
    <row r="369" spans="1:15">
      <c r="A369">
        <v>2039</v>
      </c>
      <c r="B369">
        <f>COUNTIF(DantongWorkSheet!$E$1:$E$1000, "&lt;=" &amp;A369)</f>
        <v>441</v>
      </c>
      <c r="C369">
        <f>COUNTIF(DantongWorkSheet!$E$1:$E$1000, "&gt;" &amp;A369)</f>
        <v>559</v>
      </c>
      <c r="D369">
        <f>COUNTIFS(DantongWorkSheet!$E$1:$E$1000, "&lt;=" &amp;$A369, DantongWorkSheet!$U$1:$U$1000, 2)</f>
        <v>123</v>
      </c>
      <c r="E369">
        <f>COUNTIFS(DantongWorkSheet!$E$1:$E$1000, "&lt;=" &amp;$A369, DantongWorkSheet!$U$1:$U$1000, 1)</f>
        <v>318</v>
      </c>
      <c r="F369">
        <f>COUNTIFS(DantongWorkSheet!$E$1:$E$1000, "&gt;" &amp;$A369, DantongWorkSheet!$U$1:$U$1000, 2)</f>
        <v>177</v>
      </c>
      <c r="G369">
        <f>COUNTIFS(DantongWorkSheet!$E$1:$E$1000, "&gt;" &amp;$A369, DantongWorkSheet!$U$1:$U$1000, 1)</f>
        <v>382</v>
      </c>
      <c r="H369">
        <f t="shared" si="40"/>
        <v>0.85396349876125865</v>
      </c>
      <c r="I369">
        <f t="shared" si="41"/>
        <v>0.90068659328264167</v>
      </c>
      <c r="J369">
        <f t="shared" si="42"/>
        <v>0.52088690264511384</v>
      </c>
      <c r="K369">
        <f t="shared" si="43"/>
        <v>0.46904561480676338</v>
      </c>
      <c r="L369">
        <f t="shared" si="44"/>
        <v>0.37659790295371509</v>
      </c>
      <c r="M369">
        <f t="shared" si="45"/>
        <v>0.50348380564499673</v>
      </c>
      <c r="N369">
        <f t="shared" si="46"/>
        <v>0.88008170859871182</v>
      </c>
      <c r="O369">
        <f t="shared" si="47"/>
        <v>1.2091906319808832E-3</v>
      </c>
    </row>
    <row r="370" spans="1:15">
      <c r="A370">
        <v>2045</v>
      </c>
      <c r="B370">
        <f>COUNTIF(DantongWorkSheet!$E$1:$E$1000, "&lt;=" &amp;A370)</f>
        <v>441</v>
      </c>
      <c r="C370">
        <f>COUNTIF(DantongWorkSheet!$E$1:$E$1000, "&gt;" &amp;A370)</f>
        <v>559</v>
      </c>
      <c r="D370">
        <f>COUNTIFS(DantongWorkSheet!$E$1:$E$1000, "&lt;=" &amp;$A370, DantongWorkSheet!$U$1:$U$1000, 2)</f>
        <v>123</v>
      </c>
      <c r="E370">
        <f>COUNTIFS(DantongWorkSheet!$E$1:$E$1000, "&lt;=" &amp;$A370, DantongWorkSheet!$U$1:$U$1000, 1)</f>
        <v>318</v>
      </c>
      <c r="F370">
        <f>COUNTIFS(DantongWorkSheet!$E$1:$E$1000, "&gt;" &amp;$A370, DantongWorkSheet!$U$1:$U$1000, 2)</f>
        <v>177</v>
      </c>
      <c r="G370">
        <f>COUNTIFS(DantongWorkSheet!$E$1:$E$1000, "&gt;" &amp;$A370, DantongWorkSheet!$U$1:$U$1000, 1)</f>
        <v>382</v>
      </c>
      <c r="H370">
        <f t="shared" si="40"/>
        <v>0.85396349876125865</v>
      </c>
      <c r="I370">
        <f t="shared" si="41"/>
        <v>0.90068659328264167</v>
      </c>
      <c r="J370">
        <f t="shared" si="42"/>
        <v>0.52088690264511384</v>
      </c>
      <c r="K370">
        <f t="shared" si="43"/>
        <v>0.46904561480676338</v>
      </c>
      <c r="L370">
        <f t="shared" si="44"/>
        <v>0.37659790295371509</v>
      </c>
      <c r="M370">
        <f t="shared" si="45"/>
        <v>0.50348380564499673</v>
      </c>
      <c r="N370">
        <f t="shared" si="46"/>
        <v>0.88008170859871182</v>
      </c>
      <c r="O370">
        <f t="shared" si="47"/>
        <v>1.2091906319808832E-3</v>
      </c>
    </row>
    <row r="371" spans="1:15">
      <c r="A371">
        <v>1728.5</v>
      </c>
      <c r="B371">
        <f>COUNTIF(DantongWorkSheet!$E$1:$E$1000, "&lt;=" &amp;A371)</f>
        <v>360</v>
      </c>
      <c r="C371">
        <f>COUNTIF(DantongWorkSheet!$E$1:$E$1000, "&gt;" &amp;A371)</f>
        <v>640</v>
      </c>
      <c r="D371">
        <f>COUNTIFS(DantongWorkSheet!$E$1:$E$1000, "&lt;=" &amp;$A371, DantongWorkSheet!$U$1:$U$1000, 2)</f>
        <v>99</v>
      </c>
      <c r="E371">
        <f>COUNTIFS(DantongWorkSheet!$E$1:$E$1000, "&lt;=" &amp;$A371, DantongWorkSheet!$U$1:$U$1000, 1)</f>
        <v>261</v>
      </c>
      <c r="F371">
        <f>COUNTIFS(DantongWorkSheet!$E$1:$E$1000, "&gt;" &amp;$A371, DantongWorkSheet!$U$1:$U$1000, 2)</f>
        <v>201</v>
      </c>
      <c r="G371">
        <f>COUNTIFS(DantongWorkSheet!$E$1:$E$1000, "&gt;" &amp;$A371, DantongWorkSheet!$U$1:$U$1000, 1)</f>
        <v>439</v>
      </c>
      <c r="H371">
        <f t="shared" si="40"/>
        <v>0.84854817829461582</v>
      </c>
      <c r="I371">
        <f t="shared" si="41"/>
        <v>0.89780739208582039</v>
      </c>
      <c r="J371">
        <f t="shared" si="42"/>
        <v>0.53061522779966841</v>
      </c>
      <c r="K371">
        <f t="shared" si="43"/>
        <v>0.41206796145582381</v>
      </c>
      <c r="L371">
        <f t="shared" si="44"/>
        <v>0.30547734418606171</v>
      </c>
      <c r="M371">
        <f t="shared" si="45"/>
        <v>0.57459673093492503</v>
      </c>
      <c r="N371">
        <f t="shared" si="46"/>
        <v>0.88007407512098679</v>
      </c>
      <c r="O371">
        <f t="shared" si="47"/>
        <v>1.2168241097059163E-3</v>
      </c>
    </row>
    <row r="372" spans="1:15">
      <c r="A372">
        <v>1883</v>
      </c>
      <c r="B372">
        <f>COUNTIF(DantongWorkSheet!$E$1:$E$1000, "&lt;=" &amp;A372)</f>
        <v>394</v>
      </c>
      <c r="C372">
        <f>COUNTIF(DantongWorkSheet!$E$1:$E$1000, "&gt;" &amp;A372)</f>
        <v>606</v>
      </c>
      <c r="D372">
        <f>COUNTIFS(DantongWorkSheet!$E$1:$E$1000, "&lt;=" &amp;$A372, DantongWorkSheet!$U$1:$U$1000, 2)</f>
        <v>109</v>
      </c>
      <c r="E372">
        <f>COUNTIFS(DantongWorkSheet!$E$1:$E$1000, "&lt;=" &amp;$A372, DantongWorkSheet!$U$1:$U$1000, 1)</f>
        <v>285</v>
      </c>
      <c r="F372">
        <f>COUNTIFS(DantongWorkSheet!$E$1:$E$1000, "&gt;" &amp;$A372, DantongWorkSheet!$U$1:$U$1000, 2)</f>
        <v>191</v>
      </c>
      <c r="G372">
        <f>COUNTIFS(DantongWorkSheet!$E$1:$E$1000, "&gt;" &amp;$A372, DantongWorkSheet!$U$1:$U$1000, 1)</f>
        <v>415</v>
      </c>
      <c r="H372">
        <f t="shared" si="40"/>
        <v>0.85084559488649147</v>
      </c>
      <c r="I372">
        <f t="shared" si="41"/>
        <v>0.89906436376658605</v>
      </c>
      <c r="J372">
        <f t="shared" si="42"/>
        <v>0.52943059129105008</v>
      </c>
      <c r="K372">
        <f t="shared" si="43"/>
        <v>0.43790184252061648</v>
      </c>
      <c r="L372">
        <f t="shared" si="44"/>
        <v>0.33523316438527767</v>
      </c>
      <c r="M372">
        <f t="shared" si="45"/>
        <v>0.54483300444255112</v>
      </c>
      <c r="N372">
        <f t="shared" si="46"/>
        <v>0.88006616882782884</v>
      </c>
      <c r="O372">
        <f t="shared" si="47"/>
        <v>1.2247304028638606E-3</v>
      </c>
    </row>
    <row r="373" spans="1:15">
      <c r="A373">
        <v>1602.5</v>
      </c>
      <c r="B373">
        <f>COUNTIF(DantongWorkSheet!$E$1:$E$1000, "&lt;=" &amp;A373)</f>
        <v>350</v>
      </c>
      <c r="C373">
        <f>COUNTIF(DantongWorkSheet!$E$1:$E$1000, "&gt;" &amp;A373)</f>
        <v>650</v>
      </c>
      <c r="D373">
        <f>COUNTIFS(DantongWorkSheet!$E$1:$E$1000, "&lt;=" &amp;$A373, DantongWorkSheet!$U$1:$U$1000, 2)</f>
        <v>96</v>
      </c>
      <c r="E373">
        <f>COUNTIFS(DantongWorkSheet!$E$1:$E$1000, "&lt;=" &amp;$A373, DantongWorkSheet!$U$1:$U$1000, 1)</f>
        <v>254</v>
      </c>
      <c r="F373">
        <f>COUNTIFS(DantongWorkSheet!$E$1:$E$1000, "&gt;" &amp;$A373, DantongWorkSheet!$U$1:$U$1000, 2)</f>
        <v>204</v>
      </c>
      <c r="G373">
        <f>COUNTIFS(DantongWorkSheet!$E$1:$E$1000, "&gt;" &amp;$A373, DantongWorkSheet!$U$1:$U$1000, 1)</f>
        <v>446</v>
      </c>
      <c r="H373">
        <f t="shared" si="40"/>
        <v>0.84754736751986848</v>
      </c>
      <c r="I373">
        <f t="shared" si="41"/>
        <v>0.89756340772098464</v>
      </c>
      <c r="J373">
        <f t="shared" si="42"/>
        <v>0.53010061049041546</v>
      </c>
      <c r="K373">
        <f t="shared" si="43"/>
        <v>0.40396744488507558</v>
      </c>
      <c r="L373">
        <f t="shared" si="44"/>
        <v>0.29664157863195395</v>
      </c>
      <c r="M373">
        <f t="shared" si="45"/>
        <v>0.58341621501864005</v>
      </c>
      <c r="N373">
        <f t="shared" si="46"/>
        <v>0.880057793650594</v>
      </c>
      <c r="O373">
        <f t="shared" si="47"/>
        <v>1.2331055800987034E-3</v>
      </c>
    </row>
    <row r="374" spans="1:15">
      <c r="A374">
        <v>1934.5</v>
      </c>
      <c r="B374">
        <f>COUNTIF(DantongWorkSheet!$E$1:$E$1000, "&lt;=" &amp;A374)</f>
        <v>411</v>
      </c>
      <c r="C374">
        <f>COUNTIF(DantongWorkSheet!$E$1:$E$1000, "&gt;" &amp;A374)</f>
        <v>589</v>
      </c>
      <c r="D374">
        <f>COUNTIFS(DantongWorkSheet!$E$1:$E$1000, "&lt;=" &amp;$A374, DantongWorkSheet!$U$1:$U$1000, 2)</f>
        <v>114</v>
      </c>
      <c r="E374">
        <f>COUNTIFS(DantongWorkSheet!$E$1:$E$1000, "&lt;=" &amp;$A374, DantongWorkSheet!$U$1:$U$1000, 1)</f>
        <v>297</v>
      </c>
      <c r="F374">
        <f>COUNTIFS(DantongWorkSheet!$E$1:$E$1000, "&gt;" &amp;$A374, DantongWorkSheet!$U$1:$U$1000, 2)</f>
        <v>186</v>
      </c>
      <c r="G374">
        <f>COUNTIFS(DantongWorkSheet!$E$1:$E$1000, "&gt;" &amp;$A374, DantongWorkSheet!$U$1:$U$1000, 1)</f>
        <v>403</v>
      </c>
      <c r="H374">
        <f t="shared" si="40"/>
        <v>0.8518455800500333</v>
      </c>
      <c r="I374">
        <f t="shared" si="41"/>
        <v>0.89974375869826262</v>
      </c>
      <c r="J374">
        <f t="shared" si="42"/>
        <v>0.52722656710294613</v>
      </c>
      <c r="K374">
        <f t="shared" si="43"/>
        <v>0.44979601142982795</v>
      </c>
      <c r="L374">
        <f t="shared" si="44"/>
        <v>0.35010853340056369</v>
      </c>
      <c r="M374">
        <f t="shared" si="45"/>
        <v>0.52994907387327661</v>
      </c>
      <c r="N374">
        <f t="shared" si="46"/>
        <v>0.8800576072738403</v>
      </c>
      <c r="O374">
        <f t="shared" si="47"/>
        <v>1.2332919568524003E-3</v>
      </c>
    </row>
    <row r="375" spans="1:15">
      <c r="A375">
        <v>15764.5</v>
      </c>
      <c r="B375">
        <f>COUNTIF(DantongWorkSheet!$E$1:$E$1000, "&lt;=" &amp;A375)</f>
        <v>997</v>
      </c>
      <c r="C375">
        <f>COUNTIF(DantongWorkSheet!$E$1:$E$1000, "&gt;" &amp;A375)</f>
        <v>3</v>
      </c>
      <c r="D375">
        <f>COUNTIFS(DantongWorkSheet!$E$1:$E$1000, "&lt;=" &amp;$A375, DantongWorkSheet!$U$1:$U$1000, 2)</f>
        <v>298</v>
      </c>
      <c r="E375">
        <f>COUNTIFS(DantongWorkSheet!$E$1:$E$1000, "&lt;=" &amp;$A375, DantongWorkSheet!$U$1:$U$1000, 1)</f>
        <v>699</v>
      </c>
      <c r="F375">
        <f>COUNTIFS(DantongWorkSheet!$E$1:$E$1000, "&gt;" &amp;$A375, DantongWorkSheet!$U$1:$U$1000, 2)</f>
        <v>2</v>
      </c>
      <c r="G375">
        <f>COUNTIFS(DantongWorkSheet!$E$1:$E$1000, "&gt;" &amp;$A375, DantongWorkSheet!$U$1:$U$1000, 1)</f>
        <v>1</v>
      </c>
      <c r="H375">
        <f t="shared" si="40"/>
        <v>0.87993803721148156</v>
      </c>
      <c r="I375">
        <f t="shared" si="41"/>
        <v>0.91829583405448956</v>
      </c>
      <c r="J375">
        <f t="shared" si="42"/>
        <v>4.3215864930994542E-3</v>
      </c>
      <c r="K375">
        <f t="shared" si="43"/>
        <v>2.5142465351822792E-2</v>
      </c>
      <c r="L375">
        <f t="shared" si="44"/>
        <v>0.87729822309984706</v>
      </c>
      <c r="M375">
        <f t="shared" si="45"/>
        <v>2.7548875021634689E-3</v>
      </c>
      <c r="N375">
        <f t="shared" si="46"/>
        <v>0.88005311060201052</v>
      </c>
      <c r="O375">
        <f t="shared" si="47"/>
        <v>1.2377886286821793E-3</v>
      </c>
    </row>
    <row r="376" spans="1:15">
      <c r="A376">
        <v>1979.5</v>
      </c>
      <c r="B376">
        <f>COUNTIF(DantongWorkSheet!$E$1:$E$1000, "&lt;=" &amp;A376)</f>
        <v>428</v>
      </c>
      <c r="C376">
        <f>COUNTIF(DantongWorkSheet!$E$1:$E$1000, "&gt;" &amp;A376)</f>
        <v>572</v>
      </c>
      <c r="D376">
        <f>COUNTIFS(DantongWorkSheet!$E$1:$E$1000, "&lt;=" &amp;$A376, DantongWorkSheet!$U$1:$U$1000, 2)</f>
        <v>119</v>
      </c>
      <c r="E376">
        <f>COUNTIFS(DantongWorkSheet!$E$1:$E$1000, "&lt;=" &amp;$A376, DantongWorkSheet!$U$1:$U$1000, 1)</f>
        <v>309</v>
      </c>
      <c r="F376">
        <f>COUNTIFS(DantongWorkSheet!$E$1:$E$1000, "&gt;" &amp;$A376, DantongWorkSheet!$U$1:$U$1000, 2)</f>
        <v>181</v>
      </c>
      <c r="G376">
        <f>COUNTIFS(DantongWorkSheet!$E$1:$E$1000, "&gt;" &amp;$A376, DantongWorkSheet!$U$1:$U$1000, 1)</f>
        <v>391</v>
      </c>
      <c r="H376">
        <f t="shared" si="40"/>
        <v>0.85276280542895755</v>
      </c>
      <c r="I376">
        <f t="shared" si="41"/>
        <v>0.90046084497902767</v>
      </c>
      <c r="J376">
        <f t="shared" si="42"/>
        <v>0.52400780365568234</v>
      </c>
      <c r="K376">
        <f t="shared" si="43"/>
        <v>0.46098220618947511</v>
      </c>
      <c r="L376">
        <f t="shared" si="44"/>
        <v>0.36498248072359385</v>
      </c>
      <c r="M376">
        <f t="shared" si="45"/>
        <v>0.51506360332800383</v>
      </c>
      <c r="N376">
        <f t="shared" si="46"/>
        <v>0.88004608405159768</v>
      </c>
      <c r="O376">
        <f t="shared" si="47"/>
        <v>1.2448151790950268E-3</v>
      </c>
    </row>
    <row r="377" spans="1:15">
      <c r="A377">
        <v>501</v>
      </c>
      <c r="B377">
        <f>COUNTIF(DantongWorkSheet!$E$1:$E$1000, "&lt;=" &amp;A377)</f>
        <v>18</v>
      </c>
      <c r="C377">
        <f>COUNTIF(DantongWorkSheet!$E$1:$E$1000, "&gt;" &amp;A377)</f>
        <v>982</v>
      </c>
      <c r="D377">
        <f>COUNTIFS(DantongWorkSheet!$E$1:$E$1000, "&lt;=" &amp;$A377, DantongWorkSheet!$U$1:$U$1000, 2)</f>
        <v>3</v>
      </c>
      <c r="E377">
        <f>COUNTIFS(DantongWorkSheet!$E$1:$E$1000, "&lt;=" &amp;$A377, DantongWorkSheet!$U$1:$U$1000, 1)</f>
        <v>15</v>
      </c>
      <c r="F377">
        <f>COUNTIFS(DantongWorkSheet!$E$1:$E$1000, "&gt;" &amp;$A377, DantongWorkSheet!$U$1:$U$1000, 2)</f>
        <v>297</v>
      </c>
      <c r="G377">
        <f>COUNTIFS(DantongWorkSheet!$E$1:$E$1000, "&gt;" &amp;$A377, DantongWorkSheet!$U$1:$U$1000, 1)</f>
        <v>685</v>
      </c>
      <c r="H377">
        <f t="shared" si="40"/>
        <v>0.65002242164835411</v>
      </c>
      <c r="I377">
        <f t="shared" si="41"/>
        <v>0.88425793050244117</v>
      </c>
      <c r="J377">
        <f t="shared" si="42"/>
        <v>0.10432546709795594</v>
      </c>
      <c r="K377">
        <f t="shared" si="43"/>
        <v>2.5733379081140914E-2</v>
      </c>
      <c r="L377">
        <f t="shared" si="44"/>
        <v>1.1700403589670373E-2</v>
      </c>
      <c r="M377">
        <f t="shared" si="45"/>
        <v>0.86834128775339725</v>
      </c>
      <c r="N377">
        <f t="shared" si="46"/>
        <v>0.88004169134306764</v>
      </c>
      <c r="O377">
        <f t="shared" si="47"/>
        <v>1.249207887625059E-3</v>
      </c>
    </row>
    <row r="378" spans="1:15">
      <c r="A378">
        <v>1942</v>
      </c>
      <c r="B378">
        <f>COUNTIF(DantongWorkSheet!$E$1:$E$1000, "&lt;=" &amp;A378)</f>
        <v>418</v>
      </c>
      <c r="C378">
        <f>COUNTIF(DantongWorkSheet!$E$1:$E$1000, "&gt;" &amp;A378)</f>
        <v>582</v>
      </c>
      <c r="D378">
        <f>COUNTIFS(DantongWorkSheet!$E$1:$E$1000, "&lt;=" &amp;$A378, DantongWorkSheet!$U$1:$U$1000, 2)</f>
        <v>116</v>
      </c>
      <c r="E378">
        <f>COUNTIFS(DantongWorkSheet!$E$1:$E$1000, "&lt;=" &amp;$A378, DantongWorkSheet!$U$1:$U$1000, 1)</f>
        <v>302</v>
      </c>
      <c r="F378">
        <f>COUNTIFS(DantongWorkSheet!$E$1:$E$1000, "&gt;" &amp;$A378, DantongWorkSheet!$U$1:$U$1000, 2)</f>
        <v>184</v>
      </c>
      <c r="G378">
        <f>COUNTIFS(DantongWorkSheet!$E$1:$E$1000, "&gt;" &amp;$A378, DantongWorkSheet!$U$1:$U$1000, 1)</f>
        <v>398</v>
      </c>
      <c r="H378">
        <f t="shared" si="40"/>
        <v>0.85203849401635612</v>
      </c>
      <c r="I378">
        <f t="shared" si="41"/>
        <v>0.90014682247724853</v>
      </c>
      <c r="J378">
        <f t="shared" si="42"/>
        <v>0.52602171377894347</v>
      </c>
      <c r="K378">
        <f t="shared" si="43"/>
        <v>0.45448900410071341</v>
      </c>
      <c r="L378">
        <f t="shared" si="44"/>
        <v>0.35615209049883684</v>
      </c>
      <c r="M378">
        <f t="shared" si="45"/>
        <v>0.52388545068175862</v>
      </c>
      <c r="N378">
        <f t="shared" si="46"/>
        <v>0.88003754118059541</v>
      </c>
      <c r="O378">
        <f t="shared" si="47"/>
        <v>1.2533580500972974E-3</v>
      </c>
    </row>
    <row r="379" spans="1:15">
      <c r="A379">
        <v>1876</v>
      </c>
      <c r="B379">
        <f>COUNTIF(DantongWorkSheet!$E$1:$E$1000, "&lt;=" &amp;A379)</f>
        <v>391</v>
      </c>
      <c r="C379">
        <f>COUNTIF(DantongWorkSheet!$E$1:$E$1000, "&gt;" &amp;A379)</f>
        <v>609</v>
      </c>
      <c r="D379">
        <f>COUNTIFS(DantongWorkSheet!$E$1:$E$1000, "&lt;=" &amp;$A379, DantongWorkSheet!$U$1:$U$1000, 2)</f>
        <v>108</v>
      </c>
      <c r="E379">
        <f>COUNTIFS(DantongWorkSheet!$E$1:$E$1000, "&lt;=" &amp;$A379, DantongWorkSheet!$U$1:$U$1000, 1)</f>
        <v>283</v>
      </c>
      <c r="F379">
        <f>COUNTIFS(DantongWorkSheet!$E$1:$E$1000, "&gt;" &amp;$A379, DantongWorkSheet!$U$1:$U$1000, 2)</f>
        <v>192</v>
      </c>
      <c r="G379">
        <f>COUNTIFS(DantongWorkSheet!$E$1:$E$1000, "&gt;" &amp;$A379, DantongWorkSheet!$U$1:$U$1000, 1)</f>
        <v>417</v>
      </c>
      <c r="H379">
        <f t="shared" si="40"/>
        <v>0.85024184857313934</v>
      </c>
      <c r="I379">
        <f t="shared" si="41"/>
        <v>0.89916444374395688</v>
      </c>
      <c r="J379">
        <f t="shared" si="42"/>
        <v>0.52971095955570124</v>
      </c>
      <c r="K379">
        <f t="shared" si="43"/>
        <v>0.43573089285425459</v>
      </c>
      <c r="L379">
        <f t="shared" si="44"/>
        <v>0.3324445627920975</v>
      </c>
      <c r="M379">
        <f t="shared" si="45"/>
        <v>0.54759114624006977</v>
      </c>
      <c r="N379">
        <f t="shared" si="46"/>
        <v>0.88003570903216732</v>
      </c>
      <c r="O379">
        <f t="shared" si="47"/>
        <v>1.2551901985253799E-3</v>
      </c>
    </row>
    <row r="380" spans="1:15">
      <c r="A380">
        <v>2066.5</v>
      </c>
      <c r="B380">
        <f>COUNTIF(DantongWorkSheet!$E$1:$E$1000, "&lt;=" &amp;A380)</f>
        <v>445</v>
      </c>
      <c r="C380">
        <f>COUNTIF(DantongWorkSheet!$E$1:$E$1000, "&gt;" &amp;A380)</f>
        <v>555</v>
      </c>
      <c r="D380">
        <f>COUNTIFS(DantongWorkSheet!$E$1:$E$1000, "&lt;=" &amp;$A380, DantongWorkSheet!$U$1:$U$1000, 2)</f>
        <v>124</v>
      </c>
      <c r="E380">
        <f>COUNTIFS(DantongWorkSheet!$E$1:$E$1000, "&lt;=" &amp;$A380, DantongWorkSheet!$U$1:$U$1000, 1)</f>
        <v>321</v>
      </c>
      <c r="F380">
        <f>COUNTIFS(DantongWorkSheet!$E$1:$E$1000, "&gt;" &amp;$A380, DantongWorkSheet!$U$1:$U$1000, 2)</f>
        <v>176</v>
      </c>
      <c r="G380">
        <f>COUNTIFS(DantongWorkSheet!$E$1:$E$1000, "&gt;" &amp;$A380, DantongWorkSheet!$U$1:$U$1000, 1)</f>
        <v>379</v>
      </c>
      <c r="H380">
        <f t="shared" si="40"/>
        <v>0.85360712618132917</v>
      </c>
      <c r="I380">
        <f t="shared" si="41"/>
        <v>0.90121883448610252</v>
      </c>
      <c r="J380">
        <f t="shared" si="42"/>
        <v>0.51981462766970554</v>
      </c>
      <c r="K380">
        <f t="shared" si="43"/>
        <v>0.47143937950066339</v>
      </c>
      <c r="L380">
        <f t="shared" si="44"/>
        <v>0.37985517115069151</v>
      </c>
      <c r="M380">
        <f t="shared" si="45"/>
        <v>0.50017645313978698</v>
      </c>
      <c r="N380">
        <f t="shared" si="46"/>
        <v>0.88003162429047843</v>
      </c>
      <c r="O380">
        <f t="shared" si="47"/>
        <v>1.2592749402142722E-3</v>
      </c>
    </row>
    <row r="381" spans="1:15">
      <c r="A381">
        <v>1926</v>
      </c>
      <c r="B381">
        <f>COUNTIF(DantongWorkSheet!$E$1:$E$1000, "&lt;=" &amp;A381)</f>
        <v>408</v>
      </c>
      <c r="C381">
        <f>COUNTIF(DantongWorkSheet!$E$1:$E$1000, "&gt;" &amp;A381)</f>
        <v>592</v>
      </c>
      <c r="D381">
        <f>COUNTIFS(DantongWorkSheet!$E$1:$E$1000, "&lt;=" &amp;$A381, DantongWorkSheet!$U$1:$U$1000, 2)</f>
        <v>113</v>
      </c>
      <c r="E381">
        <f>COUNTIFS(DantongWorkSheet!$E$1:$E$1000, "&lt;=" &amp;$A381, DantongWorkSheet!$U$1:$U$1000, 1)</f>
        <v>295</v>
      </c>
      <c r="F381">
        <f>COUNTIFS(DantongWorkSheet!$E$1:$E$1000, "&gt;" &amp;$A381, DantongWorkSheet!$U$1:$U$1000, 2)</f>
        <v>187</v>
      </c>
      <c r="G381">
        <f>COUNTIFS(DantongWorkSheet!$E$1:$E$1000, "&gt;" &amp;$A381, DantongWorkSheet!$U$1:$U$1000, 1)</f>
        <v>405</v>
      </c>
      <c r="H381">
        <f t="shared" si="40"/>
        <v>0.85127654220083082</v>
      </c>
      <c r="I381">
        <f t="shared" si="41"/>
        <v>0.89984290347245866</v>
      </c>
      <c r="J381">
        <f t="shared" si="42"/>
        <v>0.52769044861776138</v>
      </c>
      <c r="K381">
        <f t="shared" si="43"/>
        <v>0.44774790406761733</v>
      </c>
      <c r="L381">
        <f t="shared" si="44"/>
        <v>0.34732082921793894</v>
      </c>
      <c r="M381">
        <f t="shared" si="45"/>
        <v>0.5327069988556955</v>
      </c>
      <c r="N381">
        <f t="shared" si="46"/>
        <v>0.88002782807363444</v>
      </c>
      <c r="O381">
        <f t="shared" si="47"/>
        <v>1.2630711570582598E-3</v>
      </c>
    </row>
    <row r="382" spans="1:15">
      <c r="A382">
        <v>2025</v>
      </c>
      <c r="B382">
        <f>COUNTIF(DantongWorkSheet!$E$1:$E$1000, "&lt;=" &amp;A382)</f>
        <v>435</v>
      </c>
      <c r="C382">
        <f>COUNTIF(DantongWorkSheet!$E$1:$E$1000, "&gt;" &amp;A382)</f>
        <v>565</v>
      </c>
      <c r="D382">
        <f>COUNTIFS(DantongWorkSheet!$E$1:$E$1000, "&lt;=" &amp;$A382, DantongWorkSheet!$U$1:$U$1000, 2)</f>
        <v>121</v>
      </c>
      <c r="E382">
        <f>COUNTIFS(DantongWorkSheet!$E$1:$E$1000, "&lt;=" &amp;$A382, DantongWorkSheet!$U$1:$U$1000, 1)</f>
        <v>314</v>
      </c>
      <c r="F382">
        <f>COUNTIFS(DantongWorkSheet!$E$1:$E$1000, "&gt;" &amp;$A382, DantongWorkSheet!$U$1:$U$1000, 2)</f>
        <v>179</v>
      </c>
      <c r="G382">
        <f>COUNTIFS(DantongWorkSheet!$E$1:$E$1000, "&gt;" &amp;$A382, DantongWorkSheet!$U$1:$U$1000, 1)</f>
        <v>386</v>
      </c>
      <c r="H382">
        <f t="shared" si="40"/>
        <v>0.8529328163402361</v>
      </c>
      <c r="I382">
        <f t="shared" si="41"/>
        <v>0.9008832687790439</v>
      </c>
      <c r="J382">
        <f t="shared" si="42"/>
        <v>0.52239702185780845</v>
      </c>
      <c r="K382">
        <f t="shared" si="43"/>
        <v>0.46537763345813843</v>
      </c>
      <c r="L382">
        <f t="shared" si="44"/>
        <v>0.37102577510800272</v>
      </c>
      <c r="M382">
        <f t="shared" si="45"/>
        <v>0.50899904686015973</v>
      </c>
      <c r="N382">
        <f t="shared" si="46"/>
        <v>0.88002482196816245</v>
      </c>
      <c r="O382">
        <f t="shared" si="47"/>
        <v>1.2660772625302519E-3</v>
      </c>
    </row>
    <row r="383" spans="1:15">
      <c r="A383">
        <v>1966</v>
      </c>
      <c r="B383">
        <f>COUNTIF(DantongWorkSheet!$E$1:$E$1000, "&lt;=" &amp;A383)</f>
        <v>425</v>
      </c>
      <c r="C383">
        <f>COUNTIF(DantongWorkSheet!$E$1:$E$1000, "&gt;" &amp;A383)</f>
        <v>575</v>
      </c>
      <c r="D383">
        <f>COUNTIFS(DantongWorkSheet!$E$1:$E$1000, "&lt;=" &amp;$A383, DantongWorkSheet!$U$1:$U$1000, 2)</f>
        <v>118</v>
      </c>
      <c r="E383">
        <f>COUNTIFS(DantongWorkSheet!$E$1:$E$1000, "&lt;=" &amp;$A383, DantongWorkSheet!$U$1:$U$1000, 1)</f>
        <v>307</v>
      </c>
      <c r="F383">
        <f>COUNTIFS(DantongWorkSheet!$E$1:$E$1000, "&gt;" &amp;$A383, DantongWorkSheet!$U$1:$U$1000, 2)</f>
        <v>182</v>
      </c>
      <c r="G383">
        <f>COUNTIFS(DantongWorkSheet!$E$1:$E$1000, "&gt;" &amp;$A383, DantongWorkSheet!$U$1:$U$1000, 1)</f>
        <v>393</v>
      </c>
      <c r="H383">
        <f t="shared" si="40"/>
        <v>0.85222491960543501</v>
      </c>
      <c r="I383">
        <f t="shared" si="41"/>
        <v>0.90055879469470279</v>
      </c>
      <c r="J383">
        <f t="shared" si="42"/>
        <v>0.52464773279573473</v>
      </c>
      <c r="K383">
        <f t="shared" si="43"/>
        <v>0.45906052982745099</v>
      </c>
      <c r="L383">
        <f t="shared" si="44"/>
        <v>0.36219559083230984</v>
      </c>
      <c r="M383">
        <f t="shared" si="45"/>
        <v>0.51782130694945405</v>
      </c>
      <c r="N383">
        <f t="shared" si="46"/>
        <v>0.88001689778176395</v>
      </c>
      <c r="O383">
        <f t="shared" si="47"/>
        <v>1.2740014489287521E-3</v>
      </c>
    </row>
    <row r="384" spans="1:15">
      <c r="A384">
        <v>1656</v>
      </c>
      <c r="B384">
        <f>COUNTIF(DantongWorkSheet!$E$1:$E$1000, "&lt;=" &amp;A384)</f>
        <v>354</v>
      </c>
      <c r="C384">
        <f>COUNTIF(DantongWorkSheet!$E$1:$E$1000, "&gt;" &amp;A384)</f>
        <v>646</v>
      </c>
      <c r="D384">
        <f>COUNTIFS(DantongWorkSheet!$E$1:$E$1000, "&lt;=" &amp;$A384, DantongWorkSheet!$U$1:$U$1000, 2)</f>
        <v>97</v>
      </c>
      <c r="E384">
        <f>COUNTIFS(DantongWorkSheet!$E$1:$E$1000, "&lt;=" &amp;$A384, DantongWorkSheet!$U$1:$U$1000, 1)</f>
        <v>257</v>
      </c>
      <c r="F384">
        <f>COUNTIFS(DantongWorkSheet!$E$1:$E$1000, "&gt;" &amp;$A384, DantongWorkSheet!$U$1:$U$1000, 2)</f>
        <v>203</v>
      </c>
      <c r="G384">
        <f>COUNTIFS(DantongWorkSheet!$E$1:$E$1000, "&gt;" &amp;$A384, DantongWorkSheet!$U$1:$U$1000, 1)</f>
        <v>443</v>
      </c>
      <c r="H384">
        <f t="shared" si="40"/>
        <v>0.84716189235707073</v>
      </c>
      <c r="I384">
        <f t="shared" si="41"/>
        <v>0.89800900667772687</v>
      </c>
      <c r="J384">
        <f t="shared" si="42"/>
        <v>0.53035527204099764</v>
      </c>
      <c r="K384">
        <f t="shared" si="43"/>
        <v>0.40723447875943275</v>
      </c>
      <c r="L384">
        <f t="shared" si="44"/>
        <v>0.29989530989440305</v>
      </c>
      <c r="M384">
        <f t="shared" si="45"/>
        <v>0.58011381831381159</v>
      </c>
      <c r="N384">
        <f t="shared" si="46"/>
        <v>0.88000912820821464</v>
      </c>
      <c r="O384">
        <f t="shared" si="47"/>
        <v>1.2817710224780621E-3</v>
      </c>
    </row>
    <row r="385" spans="1:15">
      <c r="A385">
        <v>1862</v>
      </c>
      <c r="B385">
        <f>COUNTIF(DantongWorkSheet!$E$1:$E$1000, "&lt;=" &amp;A385)</f>
        <v>388</v>
      </c>
      <c r="C385">
        <f>COUNTIF(DantongWorkSheet!$E$1:$E$1000, "&gt;" &amp;A385)</f>
        <v>612</v>
      </c>
      <c r="D385">
        <f>COUNTIFS(DantongWorkSheet!$E$1:$E$1000, "&lt;=" &amp;$A385, DantongWorkSheet!$U$1:$U$1000, 2)</f>
        <v>107</v>
      </c>
      <c r="E385">
        <f>COUNTIFS(DantongWorkSheet!$E$1:$E$1000, "&lt;=" &amp;$A385, DantongWorkSheet!$U$1:$U$1000, 1)</f>
        <v>281</v>
      </c>
      <c r="F385">
        <f>COUNTIFS(DantongWorkSheet!$E$1:$E$1000, "&gt;" &amp;$A385, DantongWorkSheet!$U$1:$U$1000, 2)</f>
        <v>193</v>
      </c>
      <c r="G385">
        <f>COUNTIFS(DantongWorkSheet!$E$1:$E$1000, "&gt;" &amp;$A385, DantongWorkSheet!$U$1:$U$1000, 1)</f>
        <v>419</v>
      </c>
      <c r="H385">
        <f t="shared" si="40"/>
        <v>0.84962736917938808</v>
      </c>
      <c r="I385">
        <f t="shared" si="41"/>
        <v>0.89926348989401139</v>
      </c>
      <c r="J385">
        <f t="shared" si="42"/>
        <v>0.52995811968028428</v>
      </c>
      <c r="K385">
        <f t="shared" si="43"/>
        <v>0.43353862248529446</v>
      </c>
      <c r="L385">
        <f t="shared" si="44"/>
        <v>0.32965541924160258</v>
      </c>
      <c r="M385">
        <f t="shared" si="45"/>
        <v>0.55034925581513494</v>
      </c>
      <c r="N385">
        <f t="shared" si="46"/>
        <v>0.88000467505673752</v>
      </c>
      <c r="O385">
        <f t="shared" si="47"/>
        <v>1.2862241739551861E-3</v>
      </c>
    </row>
    <row r="386" spans="1:15">
      <c r="A386">
        <v>2054.5</v>
      </c>
      <c r="B386">
        <f>COUNTIF(DantongWorkSheet!$E$1:$E$1000, "&lt;=" &amp;A386)</f>
        <v>442</v>
      </c>
      <c r="C386">
        <f>COUNTIF(DantongWorkSheet!$E$1:$E$1000, "&gt;" &amp;A386)</f>
        <v>558</v>
      </c>
      <c r="D386">
        <f>COUNTIFS(DantongWorkSheet!$E$1:$E$1000, "&lt;=" &amp;$A386, DantongWorkSheet!$U$1:$U$1000, 2)</f>
        <v>123</v>
      </c>
      <c r="E386">
        <f>COUNTIFS(DantongWorkSheet!$E$1:$E$1000, "&lt;=" &amp;$A386, DantongWorkSheet!$U$1:$U$1000, 1)</f>
        <v>319</v>
      </c>
      <c r="F386">
        <f>COUNTIFS(DantongWorkSheet!$E$1:$E$1000, "&gt;" &amp;$A386, DantongWorkSheet!$U$1:$U$1000, 2)</f>
        <v>177</v>
      </c>
      <c r="G386">
        <f>COUNTIFS(DantongWorkSheet!$E$1:$E$1000, "&gt;" &amp;$A386, DantongWorkSheet!$U$1:$U$1000, 1)</f>
        <v>381</v>
      </c>
      <c r="H386">
        <f t="shared" si="40"/>
        <v>0.85309733779025554</v>
      </c>
      <c r="I386">
        <f t="shared" si="41"/>
        <v>0.90131528889075341</v>
      </c>
      <c r="J386">
        <f t="shared" si="42"/>
        <v>0.52062372256962974</v>
      </c>
      <c r="K386">
        <f t="shared" si="43"/>
        <v>0.46964793884075789</v>
      </c>
      <c r="L386">
        <f t="shared" si="44"/>
        <v>0.37706902330329295</v>
      </c>
      <c r="M386">
        <f t="shared" si="45"/>
        <v>0.50293393120104046</v>
      </c>
      <c r="N386">
        <f t="shared" si="46"/>
        <v>0.88000295450433341</v>
      </c>
      <c r="O386">
        <f t="shared" si="47"/>
        <v>1.2879447263592914E-3</v>
      </c>
    </row>
    <row r="387" spans="1:15">
      <c r="A387">
        <v>1923</v>
      </c>
      <c r="B387">
        <f>COUNTIF(DantongWorkSheet!$E$1:$E$1000, "&lt;=" &amp;A387)</f>
        <v>405</v>
      </c>
      <c r="C387">
        <f>COUNTIF(DantongWorkSheet!$E$1:$E$1000, "&gt;" &amp;A387)</f>
        <v>595</v>
      </c>
      <c r="D387">
        <f>COUNTIFS(DantongWorkSheet!$E$1:$E$1000, "&lt;=" &amp;$A387, DantongWorkSheet!$U$1:$U$1000, 2)</f>
        <v>112</v>
      </c>
      <c r="E387">
        <f>COUNTIFS(DantongWorkSheet!$E$1:$E$1000, "&lt;=" &amp;$A387, DantongWorkSheet!$U$1:$U$1000, 1)</f>
        <v>293</v>
      </c>
      <c r="F387">
        <f>COUNTIFS(DantongWorkSheet!$E$1:$E$1000, "&gt;" &amp;$A387, DantongWorkSheet!$U$1:$U$1000, 2)</f>
        <v>188</v>
      </c>
      <c r="G387">
        <f>COUNTIFS(DantongWorkSheet!$E$1:$E$1000, "&gt;" &amp;$A387, DantongWorkSheet!$U$1:$U$1000, 1)</f>
        <v>407</v>
      </c>
      <c r="H387">
        <f t="shared" si="40"/>
        <v>0.85069782711477648</v>
      </c>
      <c r="I387">
        <f t="shared" si="41"/>
        <v>0.89994099649487169</v>
      </c>
      <c r="J387">
        <f t="shared" si="42"/>
        <v>0.52812250569049046</v>
      </c>
      <c r="K387">
        <f t="shared" si="43"/>
        <v>0.44567786374773488</v>
      </c>
      <c r="L387">
        <f t="shared" si="44"/>
        <v>0.34453261998148449</v>
      </c>
      <c r="M387">
        <f t="shared" si="45"/>
        <v>0.53546489291444865</v>
      </c>
      <c r="N387">
        <f t="shared" si="46"/>
        <v>0.8799975128959332</v>
      </c>
      <c r="O387">
        <f t="shared" si="47"/>
        <v>1.2933863347595054E-3</v>
      </c>
    </row>
    <row r="388" spans="1:15">
      <c r="A388">
        <v>1738</v>
      </c>
      <c r="B388">
        <f>COUNTIF(DantongWorkSheet!$E$1:$E$1000, "&lt;=" &amp;A388)</f>
        <v>361</v>
      </c>
      <c r="C388">
        <f>COUNTIF(DantongWorkSheet!$E$1:$E$1000, "&gt;" &amp;A388)</f>
        <v>639</v>
      </c>
      <c r="D388">
        <f>COUNTIFS(DantongWorkSheet!$E$1:$E$1000, "&lt;=" &amp;$A388, DantongWorkSheet!$U$1:$U$1000, 2)</f>
        <v>99</v>
      </c>
      <c r="E388">
        <f>COUNTIFS(DantongWorkSheet!$E$1:$E$1000, "&lt;=" &amp;$A388, DantongWorkSheet!$U$1:$U$1000, 1)</f>
        <v>262</v>
      </c>
      <c r="F388">
        <f>COUNTIFS(DantongWorkSheet!$E$1:$E$1000, "&gt;" &amp;$A388, DantongWorkSheet!$U$1:$U$1000, 2)</f>
        <v>201</v>
      </c>
      <c r="G388">
        <f>COUNTIFS(DantongWorkSheet!$E$1:$E$1000, "&gt;" &amp;$A388, DantongWorkSheet!$U$1:$U$1000, 1)</f>
        <v>438</v>
      </c>
      <c r="H388">
        <f t="shared" si="40"/>
        <v>0.84748070059716185</v>
      </c>
      <c r="I388">
        <f t="shared" si="41"/>
        <v>0.89836050587300598</v>
      </c>
      <c r="J388">
        <f t="shared" si="42"/>
        <v>0.53064446205674465</v>
      </c>
      <c r="K388">
        <f t="shared" si="43"/>
        <v>0.41286567261394419</v>
      </c>
      <c r="L388">
        <f t="shared" si="44"/>
        <v>0.30594053291557544</v>
      </c>
      <c r="M388">
        <f t="shared" si="45"/>
        <v>0.57405236325285081</v>
      </c>
      <c r="N388">
        <f t="shared" si="46"/>
        <v>0.87999289616842624</v>
      </c>
      <c r="O388">
        <f t="shared" si="47"/>
        <v>1.2980030622664618E-3</v>
      </c>
    </row>
    <row r="389" spans="1:15">
      <c r="A389">
        <v>1885.5</v>
      </c>
      <c r="B389">
        <f>COUNTIF(DantongWorkSheet!$E$1:$E$1000, "&lt;=" &amp;A389)</f>
        <v>395</v>
      </c>
      <c r="C389">
        <f>COUNTIF(DantongWorkSheet!$E$1:$E$1000, "&gt;" &amp;A389)</f>
        <v>605</v>
      </c>
      <c r="D389">
        <f>COUNTIFS(DantongWorkSheet!$E$1:$E$1000, "&lt;=" &amp;$A389, DantongWorkSheet!$U$1:$U$1000, 2)</f>
        <v>109</v>
      </c>
      <c r="E389">
        <f>COUNTIFS(DantongWorkSheet!$E$1:$E$1000, "&lt;=" &amp;$A389, DantongWorkSheet!$U$1:$U$1000, 1)</f>
        <v>286</v>
      </c>
      <c r="F389">
        <f>COUNTIFS(DantongWorkSheet!$E$1:$E$1000, "&gt;" &amp;$A389, DantongWorkSheet!$U$1:$U$1000, 2)</f>
        <v>191</v>
      </c>
      <c r="G389">
        <f>COUNTIFS(DantongWorkSheet!$E$1:$E$1000, "&gt;" &amp;$A389, DantongWorkSheet!$U$1:$U$1000, 1)</f>
        <v>414</v>
      </c>
      <c r="H389">
        <f t="shared" si="40"/>
        <v>0.84987265643331511</v>
      </c>
      <c r="I389">
        <f t="shared" si="41"/>
        <v>0.89964669322055424</v>
      </c>
      <c r="J389">
        <f t="shared" si="42"/>
        <v>0.52932979943106062</v>
      </c>
      <c r="K389">
        <f t="shared" si="43"/>
        <v>0.4386207362625788</v>
      </c>
      <c r="L389">
        <f t="shared" si="44"/>
        <v>0.3356996992911595</v>
      </c>
      <c r="M389">
        <f t="shared" si="45"/>
        <v>0.54428624939843528</v>
      </c>
      <c r="N389">
        <f t="shared" si="46"/>
        <v>0.87998594868959479</v>
      </c>
      <c r="O389">
        <f t="shared" si="47"/>
        <v>1.3049505410979156E-3</v>
      </c>
    </row>
    <row r="390" spans="1:15">
      <c r="A390">
        <v>1611.5</v>
      </c>
      <c r="B390">
        <f>COUNTIF(DantongWorkSheet!$E$1:$E$1000, "&lt;=" &amp;A390)</f>
        <v>351</v>
      </c>
      <c r="C390">
        <f>COUNTIF(DantongWorkSheet!$E$1:$E$1000, "&gt;" &amp;A390)</f>
        <v>649</v>
      </c>
      <c r="D390">
        <f>COUNTIFS(DantongWorkSheet!$E$1:$E$1000, "&lt;=" &amp;$A390, DantongWorkSheet!$U$1:$U$1000, 2)</f>
        <v>96</v>
      </c>
      <c r="E390">
        <f>COUNTIFS(DantongWorkSheet!$E$1:$E$1000, "&lt;=" &amp;$A390, DantongWorkSheet!$U$1:$U$1000, 1)</f>
        <v>255</v>
      </c>
      <c r="F390">
        <f>COUNTIFS(DantongWorkSheet!$E$1:$E$1000, "&gt;" &amp;$A390, DantongWorkSheet!$U$1:$U$1000, 2)</f>
        <v>204</v>
      </c>
      <c r="G390">
        <f>COUNTIFS(DantongWorkSheet!$E$1:$E$1000, "&gt;" &amp;$A390, DantongWorkSheet!$U$1:$U$1000, 1)</f>
        <v>445</v>
      </c>
      <c r="H390">
        <f t="shared" si="40"/>
        <v>0.84644822751755289</v>
      </c>
      <c r="I390">
        <f t="shared" si="41"/>
        <v>0.89810833707909488</v>
      </c>
      <c r="J390">
        <f t="shared" si="42"/>
        <v>0.53017042958949179</v>
      </c>
      <c r="K390">
        <f t="shared" si="43"/>
        <v>0.40478754121425364</v>
      </c>
      <c r="L390">
        <f t="shared" si="44"/>
        <v>0.29710332785866106</v>
      </c>
      <c r="M390">
        <f t="shared" si="45"/>
        <v>0.58287231076433255</v>
      </c>
      <c r="N390">
        <f t="shared" si="46"/>
        <v>0.87997563862299355</v>
      </c>
      <c r="O390">
        <f t="shared" si="47"/>
        <v>1.3152606076991535E-3</v>
      </c>
    </row>
    <row r="391" spans="1:15">
      <c r="A391">
        <v>1880.5</v>
      </c>
      <c r="B391">
        <f>COUNTIF(DantongWorkSheet!$E$1:$E$1000, "&lt;=" &amp;A391)</f>
        <v>392</v>
      </c>
      <c r="C391">
        <f>COUNTIF(DantongWorkSheet!$E$1:$E$1000, "&gt;" &amp;A391)</f>
        <v>608</v>
      </c>
      <c r="D391">
        <f>COUNTIFS(DantongWorkSheet!$E$1:$E$1000, "&lt;=" &amp;$A391, DantongWorkSheet!$U$1:$U$1000, 2)</f>
        <v>108</v>
      </c>
      <c r="E391">
        <f>COUNTIFS(DantongWorkSheet!$E$1:$E$1000, "&lt;=" &amp;$A391, DantongWorkSheet!$U$1:$U$1000, 1)</f>
        <v>284</v>
      </c>
      <c r="F391">
        <f>COUNTIFS(DantongWorkSheet!$E$1:$E$1000, "&gt;" &amp;$A391, DantongWorkSheet!$U$1:$U$1000, 2)</f>
        <v>192</v>
      </c>
      <c r="G391">
        <f>COUNTIFS(DantongWorkSheet!$E$1:$E$1000, "&gt;" &amp;$A391, DantongWorkSheet!$U$1:$U$1000, 1)</f>
        <v>416</v>
      </c>
      <c r="H391">
        <f t="shared" si="40"/>
        <v>0.84926078244943193</v>
      </c>
      <c r="I391">
        <f t="shared" si="41"/>
        <v>0.89974375869826262</v>
      </c>
      <c r="J391">
        <f t="shared" si="42"/>
        <v>0.52962118069437658</v>
      </c>
      <c r="K391">
        <f t="shared" si="43"/>
        <v>0.43645691690084892</v>
      </c>
      <c r="L391">
        <f t="shared" si="44"/>
        <v>0.33291022672017734</v>
      </c>
      <c r="M391">
        <f t="shared" si="45"/>
        <v>0.54704420528854369</v>
      </c>
      <c r="N391">
        <f t="shared" si="46"/>
        <v>0.87995443200872103</v>
      </c>
      <c r="O391">
        <f t="shared" si="47"/>
        <v>1.3364672219716711E-3</v>
      </c>
    </row>
    <row r="392" spans="1:15">
      <c r="A392">
        <v>2071</v>
      </c>
      <c r="B392">
        <f>COUNTIF(DantongWorkSheet!$E$1:$E$1000, "&lt;=" &amp;A392)</f>
        <v>446</v>
      </c>
      <c r="C392">
        <f>COUNTIF(DantongWorkSheet!$E$1:$E$1000, "&gt;" &amp;A392)</f>
        <v>554</v>
      </c>
      <c r="D392">
        <f>COUNTIFS(DantongWorkSheet!$E$1:$E$1000, "&lt;=" &amp;$A392, DantongWorkSheet!$U$1:$U$1000, 2)</f>
        <v>124</v>
      </c>
      <c r="E392">
        <f>COUNTIFS(DantongWorkSheet!$E$1:$E$1000, "&lt;=" &amp;$A392, DantongWorkSheet!$U$1:$U$1000, 1)</f>
        <v>322</v>
      </c>
      <c r="F392">
        <f>COUNTIFS(DantongWorkSheet!$E$1:$E$1000, "&gt;" &amp;$A392, DantongWorkSheet!$U$1:$U$1000, 2)</f>
        <v>176</v>
      </c>
      <c r="G392">
        <f>COUNTIFS(DantongWorkSheet!$E$1:$E$1000, "&gt;" &amp;$A392, DantongWorkSheet!$U$1:$U$1000, 1)</f>
        <v>378</v>
      </c>
      <c r="H392">
        <f t="shared" si="40"/>
        <v>0.85274838144299714</v>
      </c>
      <c r="I392">
        <f t="shared" si="41"/>
        <v>0.90185118908938722</v>
      </c>
      <c r="J392">
        <f t="shared" si="42"/>
        <v>0.51953843559483504</v>
      </c>
      <c r="K392">
        <f t="shared" si="43"/>
        <v>0.47203133371154588</v>
      </c>
      <c r="L392">
        <f t="shared" si="44"/>
        <v>0.38032577812357671</v>
      </c>
      <c r="M392">
        <f t="shared" si="45"/>
        <v>0.49962555875552056</v>
      </c>
      <c r="N392">
        <f t="shared" si="46"/>
        <v>0.87995133687909721</v>
      </c>
      <c r="O392">
        <f t="shared" si="47"/>
        <v>1.3395623515954913E-3</v>
      </c>
    </row>
    <row r="393" spans="1:15">
      <c r="A393">
        <v>661</v>
      </c>
      <c r="B393">
        <f>COUNTIF(DantongWorkSheet!$E$1:$E$1000, "&lt;=" &amp;A393)</f>
        <v>35</v>
      </c>
      <c r="C393">
        <f>COUNTIF(DantongWorkSheet!$E$1:$E$1000, "&gt;" &amp;A393)</f>
        <v>965</v>
      </c>
      <c r="D393">
        <f>COUNTIFS(DantongWorkSheet!$E$1:$E$1000, "&lt;=" &amp;$A393, DantongWorkSheet!$U$1:$U$1000, 2)</f>
        <v>7</v>
      </c>
      <c r="E393">
        <f>COUNTIFS(DantongWorkSheet!$E$1:$E$1000, "&lt;=" &amp;$A393, DantongWorkSheet!$U$1:$U$1000, 1)</f>
        <v>28</v>
      </c>
      <c r="F393">
        <f>COUNTIFS(DantongWorkSheet!$E$1:$E$1000, "&gt;" &amp;$A393, DantongWorkSheet!$U$1:$U$1000, 2)</f>
        <v>293</v>
      </c>
      <c r="G393">
        <f>COUNTIFS(DantongWorkSheet!$E$1:$E$1000, "&gt;" &amp;$A393, DantongWorkSheet!$U$1:$U$1000, 1)</f>
        <v>672</v>
      </c>
      <c r="H393">
        <f t="shared" si="40"/>
        <v>0.72192809488736231</v>
      </c>
      <c r="I393">
        <f t="shared" si="41"/>
        <v>0.88567936381031787</v>
      </c>
      <c r="J393">
        <f t="shared" si="42"/>
        <v>0.16927754437009923</v>
      </c>
      <c r="K393">
        <f t="shared" si="43"/>
        <v>4.9600182168911773E-2</v>
      </c>
      <c r="L393">
        <f t="shared" si="44"/>
        <v>2.5267483321057684E-2</v>
      </c>
      <c r="M393">
        <f t="shared" si="45"/>
        <v>0.85468058607695674</v>
      </c>
      <c r="N393">
        <f t="shared" si="46"/>
        <v>0.8799480693980144</v>
      </c>
      <c r="O393">
        <f t="shared" si="47"/>
        <v>1.342829832678305E-3</v>
      </c>
    </row>
    <row r="394" spans="1:15">
      <c r="A394">
        <v>1927.5</v>
      </c>
      <c r="B394">
        <f>COUNTIF(DantongWorkSheet!$E$1:$E$1000, "&lt;=" &amp;A394)</f>
        <v>409</v>
      </c>
      <c r="C394">
        <f>COUNTIF(DantongWorkSheet!$E$1:$E$1000, "&gt;" &amp;A394)</f>
        <v>591</v>
      </c>
      <c r="D394">
        <f>COUNTIFS(DantongWorkSheet!$E$1:$E$1000, "&lt;=" &amp;$A394, DantongWorkSheet!$U$1:$U$1000, 2)</f>
        <v>113</v>
      </c>
      <c r="E394">
        <f>COUNTIFS(DantongWorkSheet!$E$1:$E$1000, "&lt;=" &amp;$A394, DantongWorkSheet!$U$1:$U$1000, 1)</f>
        <v>296</v>
      </c>
      <c r="F394">
        <f>COUNTIFS(DantongWorkSheet!$E$1:$E$1000, "&gt;" &amp;$A394, DantongWorkSheet!$U$1:$U$1000, 2)</f>
        <v>187</v>
      </c>
      <c r="G394">
        <f>COUNTIFS(DantongWorkSheet!$E$1:$E$1000, "&gt;" &amp;$A394, DantongWorkSheet!$U$1:$U$1000, 1)</f>
        <v>404</v>
      </c>
      <c r="H394">
        <f t="shared" si="40"/>
        <v>0.85033742663591672</v>
      </c>
      <c r="I394">
        <f t="shared" si="41"/>
        <v>0.90043783450796711</v>
      </c>
      <c r="J394">
        <f t="shared" si="42"/>
        <v>0.52753934595361829</v>
      </c>
      <c r="K394">
        <f t="shared" si="43"/>
        <v>0.44843304901037179</v>
      </c>
      <c r="L394">
        <f t="shared" si="44"/>
        <v>0.34778800749408989</v>
      </c>
      <c r="M394">
        <f t="shared" si="45"/>
        <v>0.53215876019420849</v>
      </c>
      <c r="N394">
        <f t="shared" si="46"/>
        <v>0.87994676768829838</v>
      </c>
      <c r="O394">
        <f t="shared" si="47"/>
        <v>1.3441315423943223E-3</v>
      </c>
    </row>
    <row r="395" spans="1:15">
      <c r="A395">
        <v>678</v>
      </c>
      <c r="B395">
        <f>COUNTIF(DantongWorkSheet!$E$1:$E$1000, "&lt;=" &amp;A395)</f>
        <v>39</v>
      </c>
      <c r="C395">
        <f>COUNTIF(DantongWorkSheet!$E$1:$E$1000, "&gt;" &amp;A395)</f>
        <v>961</v>
      </c>
      <c r="D395">
        <f>COUNTIFS(DantongWorkSheet!$E$1:$E$1000, "&lt;=" &amp;$A395, DantongWorkSheet!$U$1:$U$1000, 2)</f>
        <v>8</v>
      </c>
      <c r="E395">
        <f>COUNTIFS(DantongWorkSheet!$E$1:$E$1000, "&lt;=" &amp;$A395, DantongWorkSheet!$U$1:$U$1000, 1)</f>
        <v>31</v>
      </c>
      <c r="F395">
        <f>COUNTIFS(DantongWorkSheet!$E$1:$E$1000, "&gt;" &amp;$A395, DantongWorkSheet!$U$1:$U$1000, 2)</f>
        <v>292</v>
      </c>
      <c r="G395">
        <f>COUNTIFS(DantongWorkSheet!$E$1:$E$1000, "&gt;" &amp;$A395, DantongWorkSheet!$U$1:$U$1000, 1)</f>
        <v>669</v>
      </c>
      <c r="H395">
        <f t="shared" si="40"/>
        <v>0.73206669009319381</v>
      </c>
      <c r="I395">
        <f t="shared" si="41"/>
        <v>0.88594650503795191</v>
      </c>
      <c r="J395">
        <f t="shared" si="42"/>
        <v>0.1825349005661937</v>
      </c>
      <c r="K395">
        <f t="shared" si="43"/>
        <v>5.5153388996691553E-2</v>
      </c>
      <c r="L395">
        <f t="shared" si="44"/>
        <v>2.8550600913634559E-2</v>
      </c>
      <c r="M395">
        <f t="shared" si="45"/>
        <v>0.85139459134147177</v>
      </c>
      <c r="N395">
        <f t="shared" si="46"/>
        <v>0.87994519225510637</v>
      </c>
      <c r="O395">
        <f t="shared" si="47"/>
        <v>1.345706975586336E-3</v>
      </c>
    </row>
    <row r="396" spans="1:15">
      <c r="A396">
        <v>1839.5</v>
      </c>
      <c r="B396">
        <f>COUNTIF(DantongWorkSheet!$E$1:$E$1000, "&lt;=" &amp;A396)</f>
        <v>382</v>
      </c>
      <c r="C396">
        <f>COUNTIF(DantongWorkSheet!$E$1:$E$1000, "&gt;" &amp;A396)</f>
        <v>618</v>
      </c>
      <c r="D396">
        <f>COUNTIFS(DantongWorkSheet!$E$1:$E$1000, "&lt;=" &amp;$A396, DantongWorkSheet!$U$1:$U$1000, 2)</f>
        <v>105</v>
      </c>
      <c r="E396">
        <f>COUNTIFS(DantongWorkSheet!$E$1:$E$1000, "&lt;=" &amp;$A396, DantongWorkSheet!$U$1:$U$1000, 1)</f>
        <v>277</v>
      </c>
      <c r="F396">
        <f>COUNTIFS(DantongWorkSheet!$E$1:$E$1000, "&gt;" &amp;$A396, DantongWorkSheet!$U$1:$U$1000, 2)</f>
        <v>195</v>
      </c>
      <c r="G396">
        <f>COUNTIFS(DantongWorkSheet!$E$1:$E$1000, "&gt;" &amp;$A396, DantongWorkSheet!$U$1:$U$1000, 1)</f>
        <v>423</v>
      </c>
      <c r="H396">
        <f t="shared" si="40"/>
        <v>0.84836506010232449</v>
      </c>
      <c r="I396">
        <f t="shared" si="41"/>
        <v>0.89945854400322123</v>
      </c>
      <c r="J396">
        <f t="shared" si="42"/>
        <v>0.53035178443126119</v>
      </c>
      <c r="K396">
        <f t="shared" si="43"/>
        <v>0.42909053667626634</v>
      </c>
      <c r="L396">
        <f t="shared" si="44"/>
        <v>0.32407545295908796</v>
      </c>
      <c r="M396">
        <f t="shared" si="45"/>
        <v>0.55586538019399068</v>
      </c>
      <c r="N396">
        <f t="shared" si="46"/>
        <v>0.87994083315307869</v>
      </c>
      <c r="O396">
        <f t="shared" si="47"/>
        <v>1.3500660776140094E-3</v>
      </c>
    </row>
    <row r="397" spans="1:15">
      <c r="A397">
        <v>639.5</v>
      </c>
      <c r="B397">
        <f>COUNTIF(DantongWorkSheet!$E$1:$E$1000, "&lt;=" &amp;A397)</f>
        <v>31</v>
      </c>
      <c r="C397">
        <f>COUNTIF(DantongWorkSheet!$E$1:$E$1000, "&gt;" &amp;A397)</f>
        <v>969</v>
      </c>
      <c r="D397">
        <f>COUNTIFS(DantongWorkSheet!$E$1:$E$1000, "&lt;=" &amp;$A397, DantongWorkSheet!$U$1:$U$1000, 2)</f>
        <v>6</v>
      </c>
      <c r="E397">
        <f>COUNTIFS(DantongWorkSheet!$E$1:$E$1000, "&lt;=" &amp;$A397, DantongWorkSheet!$U$1:$U$1000, 1)</f>
        <v>25</v>
      </c>
      <c r="F397">
        <f>COUNTIFS(DantongWorkSheet!$E$1:$E$1000, "&gt;" &amp;$A397, DantongWorkSheet!$U$1:$U$1000, 2)</f>
        <v>294</v>
      </c>
      <c r="G397">
        <f>COUNTIFS(DantongWorkSheet!$E$1:$E$1000, "&gt;" &amp;$A397, DantongWorkSheet!$U$1:$U$1000, 1)</f>
        <v>675</v>
      </c>
      <c r="H397">
        <f t="shared" si="40"/>
        <v>0.7088356733321961</v>
      </c>
      <c r="I397">
        <f t="shared" si="41"/>
        <v>0.88541409231892876</v>
      </c>
      <c r="J397">
        <f t="shared" si="42"/>
        <v>0.15535922720253156</v>
      </c>
      <c r="K397">
        <f t="shared" si="43"/>
        <v>4.4023054940348812E-2</v>
      </c>
      <c r="L397">
        <f t="shared" si="44"/>
        <v>2.1973905873298078E-2</v>
      </c>
      <c r="M397">
        <f t="shared" si="45"/>
        <v>0.85796625545704197</v>
      </c>
      <c r="N397">
        <f t="shared" si="46"/>
        <v>0.87994016133034003</v>
      </c>
      <c r="O397">
        <f t="shared" si="47"/>
        <v>1.350737900352672E-3</v>
      </c>
    </row>
    <row r="398" spans="1:15">
      <c r="A398">
        <v>1972</v>
      </c>
      <c r="B398">
        <f>COUNTIF(DantongWorkSheet!$E$1:$E$1000, "&lt;=" &amp;A398)</f>
        <v>426</v>
      </c>
      <c r="C398">
        <f>COUNTIF(DantongWorkSheet!$E$1:$E$1000, "&gt;" &amp;A398)</f>
        <v>574</v>
      </c>
      <c r="D398">
        <f>COUNTIFS(DantongWorkSheet!$E$1:$E$1000, "&lt;=" &amp;$A398, DantongWorkSheet!$U$1:$U$1000, 2)</f>
        <v>118</v>
      </c>
      <c r="E398">
        <f>COUNTIFS(DantongWorkSheet!$E$1:$E$1000, "&lt;=" &amp;$A398, DantongWorkSheet!$U$1:$U$1000, 1)</f>
        <v>308</v>
      </c>
      <c r="F398">
        <f>COUNTIFS(DantongWorkSheet!$E$1:$E$1000, "&gt;" &amp;$A398, DantongWorkSheet!$U$1:$U$1000, 2)</f>
        <v>182</v>
      </c>
      <c r="G398">
        <f>COUNTIFS(DantongWorkSheet!$E$1:$E$1000, "&gt;" &amp;$A398, DantongWorkSheet!$U$1:$U$1000, 1)</f>
        <v>392</v>
      </c>
      <c r="H398">
        <f t="shared" si="40"/>
        <v>0.85132432830394422</v>
      </c>
      <c r="I398">
        <f t="shared" si="41"/>
        <v>0.90117019599742232</v>
      </c>
      <c r="J398">
        <f t="shared" si="42"/>
        <v>0.524437807049842</v>
      </c>
      <c r="K398">
        <f t="shared" si="43"/>
        <v>0.4597036034841932</v>
      </c>
      <c r="L398">
        <f t="shared" si="44"/>
        <v>0.36266416385748024</v>
      </c>
      <c r="M398">
        <f t="shared" si="45"/>
        <v>0.51727169250252036</v>
      </c>
      <c r="N398">
        <f t="shared" si="46"/>
        <v>0.8799358563600006</v>
      </c>
      <c r="O398">
        <f t="shared" si="47"/>
        <v>1.3550428706921025E-3</v>
      </c>
    </row>
    <row r="399" spans="1:15">
      <c r="A399">
        <v>1658</v>
      </c>
      <c r="B399">
        <f>COUNTIF(DantongWorkSheet!$E$1:$E$1000, "&lt;=" &amp;A399)</f>
        <v>355</v>
      </c>
      <c r="C399">
        <f>COUNTIF(DantongWorkSheet!$E$1:$E$1000, "&gt;" &amp;A399)</f>
        <v>645</v>
      </c>
      <c r="D399">
        <f>COUNTIFS(DantongWorkSheet!$E$1:$E$1000, "&lt;=" &amp;$A399, DantongWorkSheet!$U$1:$U$1000, 2)</f>
        <v>97</v>
      </c>
      <c r="E399">
        <f>COUNTIFS(DantongWorkSheet!$E$1:$E$1000, "&lt;=" &amp;$A399, DantongWorkSheet!$U$1:$U$1000, 1)</f>
        <v>258</v>
      </c>
      <c r="F399">
        <f>COUNTIFS(DantongWorkSheet!$E$1:$E$1000, "&gt;" &amp;$A399, DantongWorkSheet!$U$1:$U$1000, 2)</f>
        <v>203</v>
      </c>
      <c r="G399">
        <f>COUNTIFS(DantongWorkSheet!$E$1:$E$1000, "&gt;" &amp;$A399, DantongWorkSheet!$U$1:$U$1000, 1)</f>
        <v>442</v>
      </c>
      <c r="H399">
        <f t="shared" si="40"/>
        <v>0.8460747141347178</v>
      </c>
      <c r="I399">
        <f t="shared" si="41"/>
        <v>0.89855671086937083</v>
      </c>
      <c r="J399">
        <f t="shared" si="42"/>
        <v>0.53040871994586514</v>
      </c>
      <c r="K399">
        <f t="shared" si="43"/>
        <v>0.40804566265669856</v>
      </c>
      <c r="L399">
        <f t="shared" si="44"/>
        <v>0.30035652351782482</v>
      </c>
      <c r="M399">
        <f t="shared" si="45"/>
        <v>0.57956907851074424</v>
      </c>
      <c r="N399">
        <f t="shared" si="46"/>
        <v>0.87992560202856906</v>
      </c>
      <c r="O399">
        <f t="shared" si="47"/>
        <v>1.3652972021236387E-3</v>
      </c>
    </row>
    <row r="400" spans="1:15">
      <c r="A400">
        <v>2060.5</v>
      </c>
      <c r="B400">
        <f>COUNTIF(DantongWorkSheet!$E$1:$E$1000, "&lt;=" &amp;A400)</f>
        <v>443</v>
      </c>
      <c r="C400">
        <f>COUNTIF(DantongWorkSheet!$E$1:$E$1000, "&gt;" &amp;A400)</f>
        <v>557</v>
      </c>
      <c r="D400">
        <f>COUNTIFS(DantongWorkSheet!$E$1:$E$1000, "&lt;=" &amp;$A400, DantongWorkSheet!$U$1:$U$1000, 2)</f>
        <v>123</v>
      </c>
      <c r="E400">
        <f>COUNTIFS(DantongWorkSheet!$E$1:$E$1000, "&lt;=" &amp;$A400, DantongWorkSheet!$U$1:$U$1000, 1)</f>
        <v>320</v>
      </c>
      <c r="F400">
        <f>COUNTIFS(DantongWorkSheet!$E$1:$E$1000, "&gt;" &amp;$A400, DantongWorkSheet!$U$1:$U$1000, 2)</f>
        <v>177</v>
      </c>
      <c r="G400">
        <f>COUNTIFS(DantongWorkSheet!$E$1:$E$1000, "&gt;" &amp;$A400, DantongWorkSheet!$U$1:$U$1000, 1)</f>
        <v>380</v>
      </c>
      <c r="H400">
        <f t="shared" si="40"/>
        <v>0.85223224629614136</v>
      </c>
      <c r="I400">
        <f t="shared" si="41"/>
        <v>0.90194408550798377</v>
      </c>
      <c r="J400">
        <f t="shared" si="42"/>
        <v>0.52035727847543145</v>
      </c>
      <c r="K400">
        <f t="shared" si="43"/>
        <v>0.4702476773983848</v>
      </c>
      <c r="L400">
        <f t="shared" si="44"/>
        <v>0.37753888510919065</v>
      </c>
      <c r="M400">
        <f t="shared" si="45"/>
        <v>0.50238285562794704</v>
      </c>
      <c r="N400">
        <f t="shared" si="46"/>
        <v>0.87992174073713769</v>
      </c>
      <c r="O400">
        <f t="shared" si="47"/>
        <v>1.3691584935550116E-3</v>
      </c>
    </row>
    <row r="401" spans="1:15">
      <c r="A401">
        <v>1741.5</v>
      </c>
      <c r="B401">
        <f>COUNTIF(DantongWorkSheet!$E$1:$E$1000, "&lt;=" &amp;A401)</f>
        <v>362</v>
      </c>
      <c r="C401">
        <f>COUNTIF(DantongWorkSheet!$E$1:$E$1000, "&gt;" &amp;A401)</f>
        <v>638</v>
      </c>
      <c r="D401">
        <f>COUNTIFS(DantongWorkSheet!$E$1:$E$1000, "&lt;=" &amp;$A401, DantongWorkSheet!$U$1:$U$1000, 2)</f>
        <v>99</v>
      </c>
      <c r="E401">
        <f>COUNTIFS(DantongWorkSheet!$E$1:$E$1000, "&lt;=" &amp;$A401, DantongWorkSheet!$U$1:$U$1000, 1)</f>
        <v>263</v>
      </c>
      <c r="F401">
        <f>COUNTIFS(DantongWorkSheet!$E$1:$E$1000, "&gt;" &amp;$A401, DantongWorkSheet!$U$1:$U$1000, 2)</f>
        <v>201</v>
      </c>
      <c r="G401">
        <f>COUNTIFS(DantongWorkSheet!$E$1:$E$1000, "&gt;" &amp;$A401, DantongWorkSheet!$U$1:$U$1000, 1)</f>
        <v>437</v>
      </c>
      <c r="H401">
        <f t="shared" si="40"/>
        <v>0.84641494903967818</v>
      </c>
      <c r="I401">
        <f t="shared" si="41"/>
        <v>0.89891372959758709</v>
      </c>
      <c r="J401">
        <f t="shared" si="42"/>
        <v>0.53066969992355517</v>
      </c>
      <c r="K401">
        <f t="shared" si="43"/>
        <v>0.41366112603242489</v>
      </c>
      <c r="L401">
        <f t="shared" si="44"/>
        <v>0.30640221155236347</v>
      </c>
      <c r="M401">
        <f t="shared" si="45"/>
        <v>0.57350695948326058</v>
      </c>
      <c r="N401">
        <f t="shared" si="46"/>
        <v>0.87990917103562405</v>
      </c>
      <c r="O401">
        <f t="shared" si="47"/>
        <v>1.3817281950686544E-3</v>
      </c>
    </row>
    <row r="402" spans="1:15">
      <c r="A402">
        <v>433</v>
      </c>
      <c r="B402">
        <f>COUNTIF(DantongWorkSheet!$E$1:$E$1000, "&lt;=" &amp;A402)</f>
        <v>14</v>
      </c>
      <c r="C402">
        <f>COUNTIF(DantongWorkSheet!$E$1:$E$1000, "&gt;" &amp;A402)</f>
        <v>986</v>
      </c>
      <c r="D402">
        <f>COUNTIFS(DantongWorkSheet!$E$1:$E$1000, "&lt;=" &amp;$A402, DantongWorkSheet!$U$1:$U$1000, 2)</f>
        <v>2</v>
      </c>
      <c r="E402">
        <f>COUNTIFS(DantongWorkSheet!$E$1:$E$1000, "&lt;=" &amp;$A402, DantongWorkSheet!$U$1:$U$1000, 1)</f>
        <v>12</v>
      </c>
      <c r="F402">
        <f>COUNTIFS(DantongWorkSheet!$E$1:$E$1000, "&gt;" &amp;$A402, DantongWorkSheet!$U$1:$U$1000, 2)</f>
        <v>298</v>
      </c>
      <c r="G402">
        <f>COUNTIFS(DantongWorkSheet!$E$1:$E$1000, "&gt;" &amp;$A402, DantongWorkSheet!$U$1:$U$1000, 1)</f>
        <v>688</v>
      </c>
      <c r="H402">
        <f t="shared" si="40"/>
        <v>0.59167277858232747</v>
      </c>
      <c r="I402">
        <f t="shared" si="41"/>
        <v>0.88400127011749818</v>
      </c>
      <c r="J402">
        <f t="shared" si="42"/>
        <v>8.6218011076462778E-2</v>
      </c>
      <c r="K402">
        <f t="shared" si="43"/>
        <v>2.0055682008197077E-2</v>
      </c>
      <c r="L402">
        <f t="shared" si="44"/>
        <v>8.2834189001525851E-3</v>
      </c>
      <c r="M402">
        <f t="shared" si="45"/>
        <v>0.8716252523358532</v>
      </c>
      <c r="N402">
        <f t="shared" si="46"/>
        <v>0.8799086712360058</v>
      </c>
      <c r="O402">
        <f t="shared" si="47"/>
        <v>1.3822279946869021E-3</v>
      </c>
    </row>
    <row r="403" spans="1:15">
      <c r="A403">
        <v>440.5</v>
      </c>
      <c r="B403">
        <f>COUNTIF(DantongWorkSheet!$E$1:$E$1000, "&lt;=" &amp;A403)</f>
        <v>14</v>
      </c>
      <c r="C403">
        <f>COUNTIF(DantongWorkSheet!$E$1:$E$1000, "&gt;" &amp;A403)</f>
        <v>986</v>
      </c>
      <c r="D403">
        <f>COUNTIFS(DantongWorkSheet!$E$1:$E$1000, "&lt;=" &amp;$A403, DantongWorkSheet!$U$1:$U$1000, 2)</f>
        <v>2</v>
      </c>
      <c r="E403">
        <f>COUNTIFS(DantongWorkSheet!$E$1:$E$1000, "&lt;=" &amp;$A403, DantongWorkSheet!$U$1:$U$1000, 1)</f>
        <v>12</v>
      </c>
      <c r="F403">
        <f>COUNTIFS(DantongWorkSheet!$E$1:$E$1000, "&gt;" &amp;$A403, DantongWorkSheet!$U$1:$U$1000, 2)</f>
        <v>298</v>
      </c>
      <c r="G403">
        <f>COUNTIFS(DantongWorkSheet!$E$1:$E$1000, "&gt;" &amp;$A403, DantongWorkSheet!$U$1:$U$1000, 1)</f>
        <v>688</v>
      </c>
      <c r="H403">
        <f t="shared" si="40"/>
        <v>0.59167277858232747</v>
      </c>
      <c r="I403">
        <f t="shared" si="41"/>
        <v>0.88400127011749818</v>
      </c>
      <c r="J403">
        <f t="shared" si="42"/>
        <v>8.6218011076462778E-2</v>
      </c>
      <c r="K403">
        <f t="shared" si="43"/>
        <v>2.0055682008197077E-2</v>
      </c>
      <c r="L403">
        <f t="shared" si="44"/>
        <v>8.2834189001525851E-3</v>
      </c>
      <c r="M403">
        <f t="shared" si="45"/>
        <v>0.8716252523358532</v>
      </c>
      <c r="N403">
        <f t="shared" si="46"/>
        <v>0.8799086712360058</v>
      </c>
      <c r="O403">
        <f t="shared" si="47"/>
        <v>1.3822279946869021E-3</v>
      </c>
    </row>
    <row r="404" spans="1:15">
      <c r="A404">
        <v>1890</v>
      </c>
      <c r="B404">
        <f>COUNTIF(DantongWorkSheet!$E$1:$E$1000, "&lt;=" &amp;A404)</f>
        <v>396</v>
      </c>
      <c r="C404">
        <f>COUNTIF(DantongWorkSheet!$E$1:$E$1000, "&gt;" &amp;A404)</f>
        <v>604</v>
      </c>
      <c r="D404">
        <f>COUNTIFS(DantongWorkSheet!$E$1:$E$1000, "&lt;=" &amp;$A404, DantongWorkSheet!$U$1:$U$1000, 2)</f>
        <v>109</v>
      </c>
      <c r="E404">
        <f>COUNTIFS(DantongWorkSheet!$E$1:$E$1000, "&lt;=" &amp;$A404, DantongWorkSheet!$U$1:$U$1000, 1)</f>
        <v>287</v>
      </c>
      <c r="F404">
        <f>COUNTIFS(DantongWorkSheet!$E$1:$E$1000, "&gt;" &amp;$A404, DantongWorkSheet!$U$1:$U$1000, 2)</f>
        <v>191</v>
      </c>
      <c r="G404">
        <f>COUNTIFS(DantongWorkSheet!$E$1:$E$1000, "&gt;" &amp;$A404, DantongWorkSheet!$U$1:$U$1000, 1)</f>
        <v>413</v>
      </c>
      <c r="H404">
        <f t="shared" si="40"/>
        <v>0.84890111665383361</v>
      </c>
      <c r="I404">
        <f t="shared" si="41"/>
        <v>0.90022912947233236</v>
      </c>
      <c r="J404">
        <f t="shared" si="42"/>
        <v>0.52922535517466107</v>
      </c>
      <c r="K404">
        <f t="shared" si="43"/>
        <v>0.43933724538355295</v>
      </c>
      <c r="L404">
        <f t="shared" si="44"/>
        <v>0.3361648421949181</v>
      </c>
      <c r="M404">
        <f t="shared" si="45"/>
        <v>0.54373839420128878</v>
      </c>
      <c r="N404">
        <f t="shared" si="46"/>
        <v>0.87990323639620693</v>
      </c>
      <c r="O404">
        <f t="shared" si="47"/>
        <v>1.38766283448577E-3</v>
      </c>
    </row>
    <row r="405" spans="1:15">
      <c r="A405">
        <v>2100.5</v>
      </c>
      <c r="B405">
        <f>COUNTIF(DantongWorkSheet!$E$1:$E$1000, "&lt;=" &amp;A405)</f>
        <v>450</v>
      </c>
      <c r="C405">
        <f>COUNTIF(DantongWorkSheet!$E$1:$E$1000, "&gt;" &amp;A405)</f>
        <v>550</v>
      </c>
      <c r="D405">
        <f>COUNTIFS(DantongWorkSheet!$E$1:$E$1000, "&lt;=" &amp;$A405, DantongWorkSheet!$U$1:$U$1000, 2)</f>
        <v>125</v>
      </c>
      <c r="E405">
        <f>COUNTIFS(DantongWorkSheet!$E$1:$E$1000, "&lt;=" &amp;$A405, DantongWorkSheet!$U$1:$U$1000, 1)</f>
        <v>325</v>
      </c>
      <c r="F405">
        <f>COUNTIFS(DantongWorkSheet!$E$1:$E$1000, "&gt;" &amp;$A405, DantongWorkSheet!$U$1:$U$1000, 2)</f>
        <v>175</v>
      </c>
      <c r="G405">
        <f>COUNTIFS(DantongWorkSheet!$E$1:$E$1000, "&gt;" &amp;$A405, DantongWorkSheet!$U$1:$U$1000, 1)</f>
        <v>375</v>
      </c>
      <c r="H405">
        <f t="shared" ref="H405:H468" si="48">-(IF(D405, D405/B405*LOG(D405/B405,2), 0)+ IF(E405, E405/B405*LOG(E405/B405,2), 0))</f>
        <v>0.85240517864947862</v>
      </c>
      <c r="I405">
        <f t="shared" ref="I405:I468" si="49">-(IF(F405, F405/C405*LOG(F405/C405,2), 0)+ IF(G405, G405/C405*LOG(G405/C405,2), 0))</f>
        <v>0.90239328279497888</v>
      </c>
      <c r="J405">
        <f t="shared" ref="J405:J468" si="50">-B405/$B$10*LOG(B405/$B$10, 2)</f>
        <v>0.51840139205027258</v>
      </c>
      <c r="K405">
        <f t="shared" ref="K405:K468" si="51">-C405/$B$10*LOG(C405/$B$10, 2)</f>
        <v>0.47437306193753581</v>
      </c>
      <c r="L405">
        <f t="shared" ref="L405:L468" si="52">B405/$B$10*H405</f>
        <v>0.38358233039226541</v>
      </c>
      <c r="M405">
        <f t="shared" ref="M405:M468" si="53">C405/$B$10*I405</f>
        <v>0.49631630553723843</v>
      </c>
      <c r="N405">
        <f t="shared" ref="N405:N468" si="54">L405+M405</f>
        <v>0.87989863592950379</v>
      </c>
      <c r="O405">
        <f t="shared" ref="O405:O468" si="55">$D$2-N405</f>
        <v>1.3922633011889118E-3</v>
      </c>
    </row>
    <row r="406" spans="1:15">
      <c r="A406">
        <v>15274.5</v>
      </c>
      <c r="B406">
        <f>COUNTIF(DantongWorkSheet!$E$1:$E$1000, "&lt;=" &amp;A406)</f>
        <v>995</v>
      </c>
      <c r="C406">
        <f>COUNTIF(DantongWorkSheet!$E$1:$E$1000, "&gt;" &amp;A406)</f>
        <v>5</v>
      </c>
      <c r="D406">
        <f>COUNTIFS(DantongWorkSheet!$E$1:$E$1000, "&lt;=" &amp;$A406, DantongWorkSheet!$U$1:$U$1000, 2)</f>
        <v>297</v>
      </c>
      <c r="E406">
        <f>COUNTIFS(DantongWorkSheet!$E$1:$E$1000, "&lt;=" &amp;$A406, DantongWorkSheet!$U$1:$U$1000, 1)</f>
        <v>698</v>
      </c>
      <c r="F406">
        <f>COUNTIFS(DantongWorkSheet!$E$1:$E$1000, "&gt;" &amp;$A406, DantongWorkSheet!$U$1:$U$1000, 2)</f>
        <v>3</v>
      </c>
      <c r="G406">
        <f>COUNTIFS(DantongWorkSheet!$E$1:$E$1000, "&gt;" &amp;$A406, DantongWorkSheet!$U$1:$U$1000, 1)</f>
        <v>2</v>
      </c>
      <c r="H406">
        <f t="shared" si="48"/>
        <v>0.87944028249416228</v>
      </c>
      <c r="I406">
        <f t="shared" si="49"/>
        <v>0.97095059445466858</v>
      </c>
      <c r="J406">
        <f t="shared" si="50"/>
        <v>7.195411384920484E-3</v>
      </c>
      <c r="K406">
        <f t="shared" si="51"/>
        <v>3.821928094887362E-2</v>
      </c>
      <c r="L406">
        <f t="shared" si="52"/>
        <v>0.87504308108169149</v>
      </c>
      <c r="M406">
        <f t="shared" si="53"/>
        <v>4.8547529722733429E-3</v>
      </c>
      <c r="N406">
        <f t="shared" si="54"/>
        <v>0.87989783405396482</v>
      </c>
      <c r="O406">
        <f t="shared" si="55"/>
        <v>1.3930651767278812E-3</v>
      </c>
    </row>
    <row r="407" spans="1:15">
      <c r="A407">
        <v>1633.5</v>
      </c>
      <c r="B407">
        <f>COUNTIF(DantongWorkSheet!$E$1:$E$1000, "&lt;=" &amp;A407)</f>
        <v>352</v>
      </c>
      <c r="C407">
        <f>COUNTIF(DantongWorkSheet!$E$1:$E$1000, "&gt;" &amp;A407)</f>
        <v>648</v>
      </c>
      <c r="D407">
        <f>COUNTIFS(DantongWorkSheet!$E$1:$E$1000, "&lt;=" &amp;$A407, DantongWorkSheet!$U$1:$U$1000, 2)</f>
        <v>96</v>
      </c>
      <c r="E407">
        <f>COUNTIFS(DantongWorkSheet!$E$1:$E$1000, "&lt;=" &amp;$A407, DantongWorkSheet!$U$1:$U$1000, 1)</f>
        <v>256</v>
      </c>
      <c r="F407">
        <f>COUNTIFS(DantongWorkSheet!$E$1:$E$1000, "&gt;" &amp;$A407, DantongWorkSheet!$U$1:$U$1000, 2)</f>
        <v>204</v>
      </c>
      <c r="G407">
        <f>COUNTIFS(DantongWorkSheet!$E$1:$E$1000, "&gt;" &amp;$A407, DantongWorkSheet!$U$1:$U$1000, 1)</f>
        <v>444</v>
      </c>
      <c r="H407">
        <f t="shared" si="48"/>
        <v>0.84535093662243654</v>
      </c>
      <c r="I407">
        <f t="shared" si="49"/>
        <v>0.89865337569074799</v>
      </c>
      <c r="J407">
        <f t="shared" si="50"/>
        <v>0.53023613844072603</v>
      </c>
      <c r="K407">
        <f t="shared" si="51"/>
        <v>0.40560541459179555</v>
      </c>
      <c r="L407">
        <f t="shared" si="52"/>
        <v>0.29756352969109767</v>
      </c>
      <c r="M407">
        <f t="shared" si="53"/>
        <v>0.58232738744760471</v>
      </c>
      <c r="N407">
        <f t="shared" si="54"/>
        <v>0.87989091713870238</v>
      </c>
      <c r="O407">
        <f t="shared" si="55"/>
        <v>1.3999820919903261E-3</v>
      </c>
    </row>
    <row r="408" spans="1:15">
      <c r="A408">
        <v>1881.5</v>
      </c>
      <c r="B408">
        <f>COUNTIF(DantongWorkSheet!$E$1:$E$1000, "&lt;=" &amp;A408)</f>
        <v>393</v>
      </c>
      <c r="C408">
        <f>COUNTIF(DantongWorkSheet!$E$1:$E$1000, "&gt;" &amp;A408)</f>
        <v>607</v>
      </c>
      <c r="D408">
        <f>COUNTIFS(DantongWorkSheet!$E$1:$E$1000, "&lt;=" &amp;$A408, DantongWorkSheet!$U$1:$U$1000, 2)</f>
        <v>108</v>
      </c>
      <c r="E408">
        <f>COUNTIFS(DantongWorkSheet!$E$1:$E$1000, "&lt;=" &amp;$A408, DantongWorkSheet!$U$1:$U$1000, 1)</f>
        <v>285</v>
      </c>
      <c r="F408">
        <f>COUNTIFS(DantongWorkSheet!$E$1:$E$1000, "&gt;" &amp;$A408, DantongWorkSheet!$U$1:$U$1000, 2)</f>
        <v>192</v>
      </c>
      <c r="G408">
        <f>COUNTIFS(DantongWorkSheet!$E$1:$E$1000, "&gt;" &amp;$A408, DantongWorkSheet!$U$1:$U$1000, 1)</f>
        <v>415</v>
      </c>
      <c r="H408">
        <f t="shared" si="48"/>
        <v>0.84828114777131836</v>
      </c>
      <c r="I408">
        <f t="shared" si="49"/>
        <v>0.90032317820676766</v>
      </c>
      <c r="J408">
        <f t="shared" si="50"/>
        <v>0.52952772148456784</v>
      </c>
      <c r="K408">
        <f t="shared" si="51"/>
        <v>0.43718056809268779</v>
      </c>
      <c r="L408">
        <f t="shared" si="52"/>
        <v>0.33337449107412814</v>
      </c>
      <c r="M408">
        <f t="shared" si="53"/>
        <v>0.54649616917150801</v>
      </c>
      <c r="N408">
        <f t="shared" si="54"/>
        <v>0.87987066024563609</v>
      </c>
      <c r="O408">
        <f t="shared" si="55"/>
        <v>1.4202389850566099E-3</v>
      </c>
    </row>
    <row r="409" spans="1:15">
      <c r="A409">
        <v>2076.5</v>
      </c>
      <c r="B409">
        <f>COUNTIF(DantongWorkSheet!$E$1:$E$1000, "&lt;=" &amp;A409)</f>
        <v>447</v>
      </c>
      <c r="C409">
        <f>COUNTIF(DantongWorkSheet!$E$1:$E$1000, "&gt;" &amp;A409)</f>
        <v>553</v>
      </c>
      <c r="D409">
        <f>COUNTIFS(DantongWorkSheet!$E$1:$E$1000, "&lt;=" &amp;$A409, DantongWorkSheet!$U$1:$U$1000, 2)</f>
        <v>124</v>
      </c>
      <c r="E409">
        <f>COUNTIFS(DantongWorkSheet!$E$1:$E$1000, "&lt;=" &amp;$A409, DantongWorkSheet!$U$1:$U$1000, 1)</f>
        <v>323</v>
      </c>
      <c r="F409">
        <f>COUNTIFS(DantongWorkSheet!$E$1:$E$1000, "&gt;" &amp;$A409, DantongWorkSheet!$U$1:$U$1000, 2)</f>
        <v>176</v>
      </c>
      <c r="G409">
        <f>COUNTIFS(DantongWorkSheet!$E$1:$E$1000, "&gt;" &amp;$A409, DantongWorkSheet!$U$1:$U$1000, 1)</f>
        <v>377</v>
      </c>
      <c r="H409">
        <f t="shared" si="48"/>
        <v>0.85189069220320524</v>
      </c>
      <c r="I409">
        <f t="shared" si="49"/>
        <v>0.9024836380783765</v>
      </c>
      <c r="J409">
        <f t="shared" si="50"/>
        <v>0.51925900877500986</v>
      </c>
      <c r="K409">
        <f t="shared" si="51"/>
        <v>0.47262068377834116</v>
      </c>
      <c r="L409">
        <f t="shared" si="52"/>
        <v>0.38079513941483273</v>
      </c>
      <c r="M409">
        <f t="shared" si="53"/>
        <v>0.49907345185734225</v>
      </c>
      <c r="N409">
        <f t="shared" si="54"/>
        <v>0.87986859127217498</v>
      </c>
      <c r="O409">
        <f t="shared" si="55"/>
        <v>1.4223079585177212E-3</v>
      </c>
    </row>
    <row r="410" spans="1:15">
      <c r="A410">
        <v>2028</v>
      </c>
      <c r="B410">
        <f>COUNTIF(DantongWorkSheet!$E$1:$E$1000, "&lt;=" &amp;A410)</f>
        <v>437</v>
      </c>
      <c r="C410">
        <f>COUNTIF(DantongWorkSheet!$E$1:$E$1000, "&gt;" &amp;A410)</f>
        <v>563</v>
      </c>
      <c r="D410">
        <f>COUNTIFS(DantongWorkSheet!$E$1:$E$1000, "&lt;=" &amp;$A410, DantongWorkSheet!$U$1:$U$1000, 2)</f>
        <v>121</v>
      </c>
      <c r="E410">
        <f>COUNTIFS(DantongWorkSheet!$E$1:$E$1000, "&lt;=" &amp;$A410, DantongWorkSheet!$U$1:$U$1000, 1)</f>
        <v>316</v>
      </c>
      <c r="F410">
        <f>COUNTIFS(DantongWorkSheet!$E$1:$E$1000, "&gt;" &amp;$A410, DantongWorkSheet!$U$1:$U$1000, 2)</f>
        <v>179</v>
      </c>
      <c r="G410">
        <f>COUNTIFS(DantongWorkSheet!$E$1:$E$1000, "&gt;" &amp;$A410, DantongWorkSheet!$U$1:$U$1000, 1)</f>
        <v>384</v>
      </c>
      <c r="H410">
        <f t="shared" si="48"/>
        <v>0.85117558361000234</v>
      </c>
      <c r="I410">
        <f t="shared" si="49"/>
        <v>0.90212677032671995</v>
      </c>
      <c r="J410">
        <f t="shared" si="50"/>
        <v>0.5219068342255706</v>
      </c>
      <c r="K410">
        <f t="shared" si="51"/>
        <v>0.46661055616358582</v>
      </c>
      <c r="L410">
        <f t="shared" si="52"/>
        <v>0.37196373003757105</v>
      </c>
      <c r="M410">
        <f t="shared" si="53"/>
        <v>0.50789737169394333</v>
      </c>
      <c r="N410">
        <f t="shared" si="54"/>
        <v>0.87986110173151433</v>
      </c>
      <c r="O410">
        <f t="shared" si="55"/>
        <v>1.4297974991783757E-3</v>
      </c>
    </row>
    <row r="411" spans="1:15">
      <c r="A411">
        <v>2029</v>
      </c>
      <c r="B411">
        <f>COUNTIF(DantongWorkSheet!$E$1:$E$1000, "&lt;=" &amp;A411)</f>
        <v>437</v>
      </c>
      <c r="C411">
        <f>COUNTIF(DantongWorkSheet!$E$1:$E$1000, "&gt;" &amp;A411)</f>
        <v>563</v>
      </c>
      <c r="D411">
        <f>COUNTIFS(DantongWorkSheet!$E$1:$E$1000, "&lt;=" &amp;$A411, DantongWorkSheet!$U$1:$U$1000, 2)</f>
        <v>121</v>
      </c>
      <c r="E411">
        <f>COUNTIFS(DantongWorkSheet!$E$1:$E$1000, "&lt;=" &amp;$A411, DantongWorkSheet!$U$1:$U$1000, 1)</f>
        <v>316</v>
      </c>
      <c r="F411">
        <f>COUNTIFS(DantongWorkSheet!$E$1:$E$1000, "&gt;" &amp;$A411, DantongWorkSheet!$U$1:$U$1000, 2)</f>
        <v>179</v>
      </c>
      <c r="G411">
        <f>COUNTIFS(DantongWorkSheet!$E$1:$E$1000, "&gt;" &amp;$A411, DantongWorkSheet!$U$1:$U$1000, 1)</f>
        <v>384</v>
      </c>
      <c r="H411">
        <f t="shared" si="48"/>
        <v>0.85117558361000234</v>
      </c>
      <c r="I411">
        <f t="shared" si="49"/>
        <v>0.90212677032671995</v>
      </c>
      <c r="J411">
        <f t="shared" si="50"/>
        <v>0.5219068342255706</v>
      </c>
      <c r="K411">
        <f t="shared" si="51"/>
        <v>0.46661055616358582</v>
      </c>
      <c r="L411">
        <f t="shared" si="52"/>
        <v>0.37196373003757105</v>
      </c>
      <c r="M411">
        <f t="shared" si="53"/>
        <v>0.50789737169394333</v>
      </c>
      <c r="N411">
        <f t="shared" si="54"/>
        <v>0.87986110173151433</v>
      </c>
      <c r="O411">
        <f t="shared" si="55"/>
        <v>1.4297974991783757E-3</v>
      </c>
    </row>
    <row r="412" spans="1:15">
      <c r="A412">
        <v>2063.5</v>
      </c>
      <c r="B412">
        <f>COUNTIF(DantongWorkSheet!$E$1:$E$1000, "&lt;=" &amp;A412)</f>
        <v>444</v>
      </c>
      <c r="C412">
        <f>COUNTIF(DantongWorkSheet!$E$1:$E$1000, "&gt;" &amp;A412)</f>
        <v>556</v>
      </c>
      <c r="D412">
        <f>COUNTIFS(DantongWorkSheet!$E$1:$E$1000, "&lt;=" &amp;$A412, DantongWorkSheet!$U$1:$U$1000, 2)</f>
        <v>123</v>
      </c>
      <c r="E412">
        <f>COUNTIFS(DantongWorkSheet!$E$1:$E$1000, "&lt;=" &amp;$A412, DantongWorkSheet!$U$1:$U$1000, 1)</f>
        <v>321</v>
      </c>
      <c r="F412">
        <f>COUNTIFS(DantongWorkSheet!$E$1:$E$1000, "&gt;" &amp;$A412, DantongWorkSheet!$U$1:$U$1000, 2)</f>
        <v>177</v>
      </c>
      <c r="G412">
        <f>COUNTIFS(DantongWorkSheet!$E$1:$E$1000, "&gt;" &amp;$A412, DantongWorkSheet!$U$1:$U$1000, 1)</f>
        <v>379</v>
      </c>
      <c r="H412">
        <f t="shared" si="48"/>
        <v>0.85136823228932701</v>
      </c>
      <c r="I412">
        <f t="shared" si="49"/>
        <v>0.90257297410564008</v>
      </c>
      <c r="J412">
        <f t="shared" si="50"/>
        <v>0.52008757773051972</v>
      </c>
      <c r="K412">
        <f t="shared" si="51"/>
        <v>0.47084482583785031</v>
      </c>
      <c r="L412">
        <f t="shared" si="52"/>
        <v>0.3780074951364612</v>
      </c>
      <c r="M412">
        <f t="shared" si="53"/>
        <v>0.50183057360273597</v>
      </c>
      <c r="N412">
        <f t="shared" si="54"/>
        <v>0.87983806873919712</v>
      </c>
      <c r="O412">
        <f t="shared" si="55"/>
        <v>1.4528304914955825E-3</v>
      </c>
    </row>
    <row r="413" spans="1:15">
      <c r="A413">
        <v>1895.5</v>
      </c>
      <c r="B413">
        <f>COUNTIF(DantongWorkSheet!$E$1:$E$1000, "&lt;=" &amp;A413)</f>
        <v>397</v>
      </c>
      <c r="C413">
        <f>COUNTIF(DantongWorkSheet!$E$1:$E$1000, "&gt;" &amp;A413)</f>
        <v>603</v>
      </c>
      <c r="D413">
        <f>COUNTIFS(DantongWorkSheet!$E$1:$E$1000, "&lt;=" &amp;$A413, DantongWorkSheet!$U$1:$U$1000, 2)</f>
        <v>109</v>
      </c>
      <c r="E413">
        <f>COUNTIFS(DantongWorkSheet!$E$1:$E$1000, "&lt;=" &amp;$A413, DantongWorkSheet!$U$1:$U$1000, 1)</f>
        <v>288</v>
      </c>
      <c r="F413">
        <f>COUNTIFS(DantongWorkSheet!$E$1:$E$1000, "&gt;" &amp;$A413, DantongWorkSheet!$U$1:$U$1000, 2)</f>
        <v>191</v>
      </c>
      <c r="G413">
        <f>COUNTIFS(DantongWorkSheet!$E$1:$E$1000, "&gt;" &amp;$A413, DantongWorkSheet!$U$1:$U$1000, 1)</f>
        <v>412</v>
      </c>
      <c r="H413">
        <f t="shared" si="48"/>
        <v>0.84793098601935357</v>
      </c>
      <c r="I413">
        <f t="shared" si="49"/>
        <v>0.90081166560769033</v>
      </c>
      <c r="J413">
        <f t="shared" si="50"/>
        <v>0.52911726774509438</v>
      </c>
      <c r="K413">
        <f t="shared" si="51"/>
        <v>0.44005136593548738</v>
      </c>
      <c r="L413">
        <f t="shared" si="52"/>
        <v>0.33662860144968337</v>
      </c>
      <c r="M413">
        <f t="shared" si="53"/>
        <v>0.5431894343614373</v>
      </c>
      <c r="N413">
        <f t="shared" si="54"/>
        <v>0.87981803581112072</v>
      </c>
      <c r="O413">
        <f t="shared" si="55"/>
        <v>1.4728634195719792E-3</v>
      </c>
    </row>
    <row r="414" spans="1:15">
      <c r="A414">
        <v>2104.5</v>
      </c>
      <c r="B414">
        <f>COUNTIF(DantongWorkSheet!$E$1:$E$1000, "&lt;=" &amp;A414)</f>
        <v>451</v>
      </c>
      <c r="C414">
        <f>COUNTIF(DantongWorkSheet!$E$1:$E$1000, "&gt;" &amp;A414)</f>
        <v>549</v>
      </c>
      <c r="D414">
        <f>COUNTIFS(DantongWorkSheet!$E$1:$E$1000, "&lt;=" &amp;$A414, DantongWorkSheet!$U$1:$U$1000, 2)</f>
        <v>125</v>
      </c>
      <c r="E414">
        <f>COUNTIFS(DantongWorkSheet!$E$1:$E$1000, "&lt;=" &amp;$A414, DantongWorkSheet!$U$1:$U$1000, 1)</f>
        <v>326</v>
      </c>
      <c r="F414">
        <f>COUNTIFS(DantongWorkSheet!$E$1:$E$1000, "&gt;" &amp;$A414, DantongWorkSheet!$U$1:$U$1000, 2)</f>
        <v>175</v>
      </c>
      <c r="G414">
        <f>COUNTIFS(DantongWorkSheet!$E$1:$E$1000, "&gt;" &amp;$A414, DantongWorkSheet!$U$1:$U$1000, 1)</f>
        <v>374</v>
      </c>
      <c r="H414">
        <f t="shared" si="48"/>
        <v>0.85155476768533189</v>
      </c>
      <c r="I414">
        <f t="shared" si="49"/>
        <v>0.9030294199366492</v>
      </c>
      <c r="J414">
        <f t="shared" si="50"/>
        <v>0.51810909829442442</v>
      </c>
      <c r="K414">
        <f t="shared" si="51"/>
        <v>0.47495194816563169</v>
      </c>
      <c r="L414">
        <f t="shared" si="52"/>
        <v>0.38405120022608469</v>
      </c>
      <c r="M414">
        <f t="shared" si="53"/>
        <v>0.49576315154522044</v>
      </c>
      <c r="N414">
        <f t="shared" si="54"/>
        <v>0.87981435177130507</v>
      </c>
      <c r="O414">
        <f t="shared" si="55"/>
        <v>1.4765474593876338E-3</v>
      </c>
    </row>
    <row r="415" spans="1:15">
      <c r="A415">
        <v>1919</v>
      </c>
      <c r="B415">
        <f>COUNTIF(DantongWorkSheet!$E$1:$E$1000, "&lt;=" &amp;A415)</f>
        <v>404</v>
      </c>
      <c r="C415">
        <f>COUNTIF(DantongWorkSheet!$E$1:$E$1000, "&gt;" &amp;A415)</f>
        <v>596</v>
      </c>
      <c r="D415">
        <f>COUNTIFS(DantongWorkSheet!$E$1:$E$1000, "&lt;=" &amp;$A415, DantongWorkSheet!$U$1:$U$1000, 2)</f>
        <v>111</v>
      </c>
      <c r="E415">
        <f>COUNTIFS(DantongWorkSheet!$E$1:$E$1000, "&lt;=" &amp;$A415, DantongWorkSheet!$U$1:$U$1000, 1)</f>
        <v>293</v>
      </c>
      <c r="F415">
        <f>COUNTIFS(DantongWorkSheet!$E$1:$E$1000, "&gt;" &amp;$A415, DantongWorkSheet!$U$1:$U$1000, 2)</f>
        <v>189</v>
      </c>
      <c r="G415">
        <f>COUNTIFS(DantongWorkSheet!$E$1:$E$1000, "&gt;" &amp;$A415, DantongWorkSheet!$U$1:$U$1000, 1)</f>
        <v>407</v>
      </c>
      <c r="H415">
        <f t="shared" si="48"/>
        <v>0.84820178099293253</v>
      </c>
      <c r="I415">
        <f t="shared" si="49"/>
        <v>0.90121548896191794</v>
      </c>
      <c r="J415">
        <f t="shared" si="50"/>
        <v>0.52825941197175807</v>
      </c>
      <c r="K415">
        <f t="shared" si="51"/>
        <v>0.44498299546315562</v>
      </c>
      <c r="L415">
        <f t="shared" si="52"/>
        <v>0.34267351952114478</v>
      </c>
      <c r="M415">
        <f t="shared" si="53"/>
        <v>0.53712443142130306</v>
      </c>
      <c r="N415">
        <f t="shared" si="54"/>
        <v>0.87979795094244784</v>
      </c>
      <c r="O415">
        <f t="shared" si="55"/>
        <v>1.4929482882448664E-3</v>
      </c>
    </row>
    <row r="416" spans="1:15">
      <c r="A416">
        <v>1920.5</v>
      </c>
      <c r="B416">
        <f>COUNTIF(DantongWorkSheet!$E$1:$E$1000, "&lt;=" &amp;A416)</f>
        <v>404</v>
      </c>
      <c r="C416">
        <f>COUNTIF(DantongWorkSheet!$E$1:$E$1000, "&gt;" &amp;A416)</f>
        <v>596</v>
      </c>
      <c r="D416">
        <f>COUNTIFS(DantongWorkSheet!$E$1:$E$1000, "&lt;=" &amp;$A416, DantongWorkSheet!$U$1:$U$1000, 2)</f>
        <v>111</v>
      </c>
      <c r="E416">
        <f>COUNTIFS(DantongWorkSheet!$E$1:$E$1000, "&lt;=" &amp;$A416, DantongWorkSheet!$U$1:$U$1000, 1)</f>
        <v>293</v>
      </c>
      <c r="F416">
        <f>COUNTIFS(DantongWorkSheet!$E$1:$E$1000, "&gt;" &amp;$A416, DantongWorkSheet!$U$1:$U$1000, 2)</f>
        <v>189</v>
      </c>
      <c r="G416">
        <f>COUNTIFS(DantongWorkSheet!$E$1:$E$1000, "&gt;" &amp;$A416, DantongWorkSheet!$U$1:$U$1000, 1)</f>
        <v>407</v>
      </c>
      <c r="H416">
        <f t="shared" si="48"/>
        <v>0.84820178099293253</v>
      </c>
      <c r="I416">
        <f t="shared" si="49"/>
        <v>0.90121548896191794</v>
      </c>
      <c r="J416">
        <f t="shared" si="50"/>
        <v>0.52825941197175807</v>
      </c>
      <c r="K416">
        <f t="shared" si="51"/>
        <v>0.44498299546315562</v>
      </c>
      <c r="L416">
        <f t="shared" si="52"/>
        <v>0.34267351952114478</v>
      </c>
      <c r="M416">
        <f t="shared" si="53"/>
        <v>0.53712443142130306</v>
      </c>
      <c r="N416">
        <f t="shared" si="54"/>
        <v>0.87979795094244784</v>
      </c>
      <c r="O416">
        <f t="shared" si="55"/>
        <v>1.4929482882448664E-3</v>
      </c>
    </row>
    <row r="417" spans="1:15">
      <c r="A417">
        <v>2170</v>
      </c>
      <c r="B417">
        <f>COUNTIF(DantongWorkSheet!$E$1:$E$1000, "&lt;=" &amp;A417)</f>
        <v>468</v>
      </c>
      <c r="C417">
        <f>COUNTIF(DantongWorkSheet!$E$1:$E$1000, "&gt;" &amp;A417)</f>
        <v>532</v>
      </c>
      <c r="D417">
        <f>COUNTIFS(DantongWorkSheet!$E$1:$E$1000, "&lt;=" &amp;$A417, DantongWorkSheet!$U$1:$U$1000, 2)</f>
        <v>130</v>
      </c>
      <c r="E417">
        <f>COUNTIFS(DantongWorkSheet!$E$1:$E$1000, "&lt;=" &amp;$A417, DantongWorkSheet!$U$1:$U$1000, 1)</f>
        <v>338</v>
      </c>
      <c r="F417">
        <f>COUNTIFS(DantongWorkSheet!$E$1:$E$1000, "&gt;" &amp;$A417, DantongWorkSheet!$U$1:$U$1000, 2)</f>
        <v>170</v>
      </c>
      <c r="G417">
        <f>COUNTIFS(DantongWorkSheet!$E$1:$E$1000, "&gt;" &amp;$A417, DantongWorkSheet!$U$1:$U$1000, 1)</f>
        <v>362</v>
      </c>
      <c r="H417">
        <f t="shared" si="48"/>
        <v>0.85240517864947862</v>
      </c>
      <c r="I417">
        <f t="shared" si="49"/>
        <v>0.90389019815620908</v>
      </c>
      <c r="J417">
        <f t="shared" si="50"/>
        <v>0.51265635645682339</v>
      </c>
      <c r="K417">
        <f t="shared" si="51"/>
        <v>0.48438698375359746</v>
      </c>
      <c r="L417">
        <f t="shared" si="52"/>
        <v>0.39892562360795603</v>
      </c>
      <c r="M417">
        <f t="shared" si="53"/>
        <v>0.48086958541910324</v>
      </c>
      <c r="N417">
        <f t="shared" si="54"/>
        <v>0.87979520902705932</v>
      </c>
      <c r="O417">
        <f t="shared" si="55"/>
        <v>1.4956902036333819E-3</v>
      </c>
    </row>
    <row r="418" spans="1:15">
      <c r="A418">
        <v>2088</v>
      </c>
      <c r="B418">
        <f>COUNTIF(DantongWorkSheet!$E$1:$E$1000, "&lt;=" &amp;A418)</f>
        <v>448</v>
      </c>
      <c r="C418">
        <f>COUNTIF(DantongWorkSheet!$E$1:$E$1000, "&gt;" &amp;A418)</f>
        <v>552</v>
      </c>
      <c r="D418">
        <f>COUNTIFS(DantongWorkSheet!$E$1:$E$1000, "&lt;=" &amp;$A418, DantongWorkSheet!$U$1:$U$1000, 2)</f>
        <v>124</v>
      </c>
      <c r="E418">
        <f>COUNTIFS(DantongWorkSheet!$E$1:$E$1000, "&lt;=" &amp;$A418, DantongWorkSheet!$U$1:$U$1000, 1)</f>
        <v>324</v>
      </c>
      <c r="F418">
        <f>COUNTIFS(DantongWorkSheet!$E$1:$E$1000, "&gt;" &amp;$A418, DantongWorkSheet!$U$1:$U$1000, 2)</f>
        <v>176</v>
      </c>
      <c r="G418">
        <f>COUNTIFS(DantongWorkSheet!$E$1:$E$1000, "&gt;" &amp;$A418, DantongWorkSheet!$U$1:$U$1000, 1)</f>
        <v>376</v>
      </c>
      <c r="H418">
        <f t="shared" si="48"/>
        <v>0.85103406620360655</v>
      </c>
      <c r="I418">
        <f t="shared" si="49"/>
        <v>0.90311617215687201</v>
      </c>
      <c r="J418">
        <f t="shared" si="50"/>
        <v>0.51897635444680845</v>
      </c>
      <c r="K418">
        <f t="shared" si="51"/>
        <v>0.4732074249919227</v>
      </c>
      <c r="L418">
        <f t="shared" si="52"/>
        <v>0.38126326165921576</v>
      </c>
      <c r="M418">
        <f t="shared" si="53"/>
        <v>0.4985201270305934</v>
      </c>
      <c r="N418">
        <f t="shared" si="54"/>
        <v>0.87978338868980921</v>
      </c>
      <c r="O418">
        <f t="shared" si="55"/>
        <v>1.5075105408834943E-3</v>
      </c>
    </row>
    <row r="419" spans="1:15">
      <c r="A419">
        <v>520</v>
      </c>
      <c r="B419">
        <f>COUNTIF(DantongWorkSheet!$E$1:$E$1000, "&lt;=" &amp;A419)</f>
        <v>19</v>
      </c>
      <c r="C419">
        <f>COUNTIF(DantongWorkSheet!$E$1:$E$1000, "&gt;" &amp;A419)</f>
        <v>981</v>
      </c>
      <c r="D419">
        <f>COUNTIFS(DantongWorkSheet!$E$1:$E$1000, "&lt;=" &amp;$A419, DantongWorkSheet!$U$1:$U$1000, 2)</f>
        <v>3</v>
      </c>
      <c r="E419">
        <f>COUNTIFS(DantongWorkSheet!$E$1:$E$1000, "&lt;=" &amp;$A419, DantongWorkSheet!$U$1:$U$1000, 1)</f>
        <v>16</v>
      </c>
      <c r="F419">
        <f>COUNTIFS(DantongWorkSheet!$E$1:$E$1000, "&gt;" &amp;$A419, DantongWorkSheet!$U$1:$U$1000, 2)</f>
        <v>297</v>
      </c>
      <c r="G419">
        <f>COUNTIFS(DantongWorkSheet!$E$1:$E$1000, "&gt;" &amp;$A419, DantongWorkSheet!$U$1:$U$1000, 1)</f>
        <v>684</v>
      </c>
      <c r="H419">
        <f t="shared" si="48"/>
        <v>0.62924922385603455</v>
      </c>
      <c r="I419">
        <f t="shared" si="49"/>
        <v>0.88462930679030749</v>
      </c>
      <c r="J419">
        <f t="shared" si="50"/>
        <v>0.10863927865315152</v>
      </c>
      <c r="K419">
        <f t="shared" si="51"/>
        <v>2.714913423243423E-2</v>
      </c>
      <c r="L419">
        <f t="shared" si="52"/>
        <v>1.1955735253264656E-2</v>
      </c>
      <c r="M419">
        <f t="shared" si="53"/>
        <v>0.86782134996129168</v>
      </c>
      <c r="N419">
        <f t="shared" si="54"/>
        <v>0.87977708521455633</v>
      </c>
      <c r="O419">
        <f t="shared" si="55"/>
        <v>1.5138140161363722E-3</v>
      </c>
    </row>
    <row r="420" spans="1:15">
      <c r="A420">
        <v>2031</v>
      </c>
      <c r="B420">
        <f>COUNTIF(DantongWorkSheet!$E$1:$E$1000, "&lt;=" &amp;A420)</f>
        <v>438</v>
      </c>
      <c r="C420">
        <f>COUNTIF(DantongWorkSheet!$E$1:$E$1000, "&gt;" &amp;A420)</f>
        <v>562</v>
      </c>
      <c r="D420">
        <f>COUNTIFS(DantongWorkSheet!$E$1:$E$1000, "&lt;=" &amp;$A420, DantongWorkSheet!$U$1:$U$1000, 2)</f>
        <v>121</v>
      </c>
      <c r="E420">
        <f>COUNTIFS(DantongWorkSheet!$E$1:$E$1000, "&lt;=" &amp;$A420, DantongWorkSheet!$U$1:$U$1000, 1)</f>
        <v>317</v>
      </c>
      <c r="F420">
        <f>COUNTIFS(DantongWorkSheet!$E$1:$E$1000, "&gt;" &amp;$A420, DantongWorkSheet!$U$1:$U$1000, 2)</f>
        <v>179</v>
      </c>
      <c r="G420">
        <f>COUNTIFS(DantongWorkSheet!$E$1:$E$1000, "&gt;" &amp;$A420, DantongWorkSheet!$U$1:$U$1000, 1)</f>
        <v>383</v>
      </c>
      <c r="H420">
        <f t="shared" si="48"/>
        <v>0.85029864803857502</v>
      </c>
      <c r="I420">
        <f t="shared" si="49"/>
        <v>0.90274865650640579</v>
      </c>
      <c r="J420">
        <f t="shared" si="50"/>
        <v>0.52165678457668019</v>
      </c>
      <c r="K420">
        <f t="shared" si="51"/>
        <v>0.46722317601593244</v>
      </c>
      <c r="L420">
        <f t="shared" si="52"/>
        <v>0.37243080784089588</v>
      </c>
      <c r="M420">
        <f t="shared" si="53"/>
        <v>0.50734474495660009</v>
      </c>
      <c r="N420">
        <f t="shared" si="54"/>
        <v>0.87977555279749597</v>
      </c>
      <c r="O420">
        <f t="shared" si="55"/>
        <v>1.5153464331967292E-3</v>
      </c>
    </row>
    <row r="421" spans="1:15">
      <c r="A421">
        <v>1910.5</v>
      </c>
      <c r="B421">
        <f>COUNTIF(DantongWorkSheet!$E$1:$E$1000, "&lt;=" &amp;A421)</f>
        <v>401</v>
      </c>
      <c r="C421">
        <f>COUNTIF(DantongWorkSheet!$E$1:$E$1000, "&gt;" &amp;A421)</f>
        <v>599</v>
      </c>
      <c r="D421">
        <f>COUNTIFS(DantongWorkSheet!$E$1:$E$1000, "&lt;=" &amp;$A421, DantongWorkSheet!$U$1:$U$1000, 2)</f>
        <v>110</v>
      </c>
      <c r="E421">
        <f>COUNTIFS(DantongWorkSheet!$E$1:$E$1000, "&lt;=" &amp;$A421, DantongWorkSheet!$U$1:$U$1000, 1)</f>
        <v>291</v>
      </c>
      <c r="F421">
        <f>COUNTIFS(DantongWorkSheet!$E$1:$E$1000, "&gt;" &amp;$A421, DantongWorkSheet!$U$1:$U$1000, 2)</f>
        <v>190</v>
      </c>
      <c r="G421">
        <f>COUNTIFS(DantongWorkSheet!$E$1:$E$1000, "&gt;" &amp;$A421, DantongWorkSheet!$U$1:$U$1000, 1)</f>
        <v>409</v>
      </c>
      <c r="H421">
        <f t="shared" si="48"/>
        <v>0.84758737090872804</v>
      </c>
      <c r="I421">
        <f t="shared" si="49"/>
        <v>0.9013053613095614</v>
      </c>
      <c r="J421">
        <f t="shared" si="50"/>
        <v>0.52864866914107389</v>
      </c>
      <c r="K421">
        <f t="shared" si="51"/>
        <v>0.44288388303210763</v>
      </c>
      <c r="L421">
        <f t="shared" si="52"/>
        <v>0.33988253573439997</v>
      </c>
      <c r="M421">
        <f t="shared" si="53"/>
        <v>0.53988191142442721</v>
      </c>
      <c r="N421">
        <f t="shared" si="54"/>
        <v>0.87976444715882718</v>
      </c>
      <c r="O421">
        <f t="shared" si="55"/>
        <v>1.526452071865525E-3</v>
      </c>
    </row>
    <row r="422" spans="1:15">
      <c r="A422">
        <v>682.5</v>
      </c>
      <c r="B422">
        <f>COUNTIF(DantongWorkSheet!$E$1:$E$1000, "&lt;=" &amp;A422)</f>
        <v>40</v>
      </c>
      <c r="C422">
        <f>COUNTIF(DantongWorkSheet!$E$1:$E$1000, "&gt;" &amp;A422)</f>
        <v>960</v>
      </c>
      <c r="D422">
        <f>COUNTIFS(DantongWorkSheet!$E$1:$E$1000, "&lt;=" &amp;$A422, DantongWorkSheet!$U$1:$U$1000, 2)</f>
        <v>8</v>
      </c>
      <c r="E422">
        <f>COUNTIFS(DantongWorkSheet!$E$1:$E$1000, "&lt;=" &amp;$A422, DantongWorkSheet!$U$1:$U$1000, 1)</f>
        <v>32</v>
      </c>
      <c r="F422">
        <f>COUNTIFS(DantongWorkSheet!$E$1:$E$1000, "&gt;" &amp;$A422, DantongWorkSheet!$U$1:$U$1000, 2)</f>
        <v>292</v>
      </c>
      <c r="G422">
        <f>COUNTIFS(DantongWorkSheet!$E$1:$E$1000, "&gt;" &amp;$A422, DantongWorkSheet!$U$1:$U$1000, 1)</f>
        <v>668</v>
      </c>
      <c r="H422">
        <f t="shared" si="48"/>
        <v>0.72192809488736231</v>
      </c>
      <c r="I422">
        <f t="shared" si="49"/>
        <v>0.88632472210265201</v>
      </c>
      <c r="J422">
        <f t="shared" si="50"/>
        <v>0.18575424759098899</v>
      </c>
      <c r="K422">
        <f t="shared" si="51"/>
        <v>5.6537941491425818E-2</v>
      </c>
      <c r="L422">
        <f t="shared" si="52"/>
        <v>2.8877123795494494E-2</v>
      </c>
      <c r="M422">
        <f t="shared" si="53"/>
        <v>0.85087173321854592</v>
      </c>
      <c r="N422">
        <f t="shared" si="54"/>
        <v>0.87974885701404038</v>
      </c>
      <c r="O422">
        <f t="shared" si="55"/>
        <v>1.5420422166523284E-3</v>
      </c>
    </row>
    <row r="423" spans="1:15">
      <c r="A423" s="6">
        <v>338.5</v>
      </c>
      <c r="B423">
        <f>COUNTIF(DantongWorkSheet!$E$1:$E$1000, "&lt;=" &amp;A423)</f>
        <v>3</v>
      </c>
      <c r="C423">
        <f>COUNTIF(DantongWorkSheet!$E$1:$E$1000, "&gt;" &amp;A423)</f>
        <v>997</v>
      </c>
      <c r="D423">
        <f>COUNTIFS(DantongWorkSheet!$E$1:$E$1000, "&lt;=" &amp;$A423, DantongWorkSheet!$U$1:$U$1000, 2)</f>
        <v>0</v>
      </c>
      <c r="E423">
        <f>COUNTIFS(DantongWorkSheet!$E$1:$E$1000, "&lt;=" &amp;$A423, DantongWorkSheet!$U$1:$U$1000, 1)</f>
        <v>3</v>
      </c>
      <c r="F423">
        <f>COUNTIFS(DantongWorkSheet!$E$1:$E$1000, "&gt;" &amp;$A423, DantongWorkSheet!$U$1:$U$1000, 2)</f>
        <v>300</v>
      </c>
      <c r="G423">
        <f>COUNTIFS(DantongWorkSheet!$E$1:$E$1000, "&gt;" &amp;$A423, DantongWorkSheet!$U$1:$U$1000, 1)</f>
        <v>697</v>
      </c>
      <c r="H423">
        <f t="shared" si="48"/>
        <v>0</v>
      </c>
      <c r="I423">
        <f t="shared" si="49"/>
        <v>0.88239156529182172</v>
      </c>
      <c r="J423">
        <f t="shared" si="50"/>
        <v>2.5142465351822792E-2</v>
      </c>
      <c r="K423">
        <f t="shared" si="51"/>
        <v>4.3215864930994542E-3</v>
      </c>
      <c r="L423">
        <f t="shared" si="52"/>
        <v>0</v>
      </c>
      <c r="M423">
        <f t="shared" si="53"/>
        <v>0.87974439059594622</v>
      </c>
      <c r="N423">
        <f t="shared" si="54"/>
        <v>0.87974439059594622</v>
      </c>
      <c r="O423">
        <f t="shared" si="55"/>
        <v>1.5465086347464796E-3</v>
      </c>
    </row>
    <row r="424" spans="1:15">
      <c r="A424">
        <v>664</v>
      </c>
      <c r="B424">
        <f>COUNTIF(DantongWorkSheet!$E$1:$E$1000, "&lt;=" &amp;A424)</f>
        <v>36</v>
      </c>
      <c r="C424">
        <f>COUNTIF(DantongWorkSheet!$E$1:$E$1000, "&gt;" &amp;A424)</f>
        <v>964</v>
      </c>
      <c r="D424">
        <f>COUNTIFS(DantongWorkSheet!$E$1:$E$1000, "&lt;=" &amp;$A424, DantongWorkSheet!$U$1:$U$1000, 2)</f>
        <v>7</v>
      </c>
      <c r="E424">
        <f>COUNTIFS(DantongWorkSheet!$E$1:$E$1000, "&lt;=" &amp;$A424, DantongWorkSheet!$U$1:$U$1000, 1)</f>
        <v>29</v>
      </c>
      <c r="F424">
        <f>COUNTIFS(DantongWorkSheet!$E$1:$E$1000, "&gt;" &amp;$A424, DantongWorkSheet!$U$1:$U$1000, 2)</f>
        <v>293</v>
      </c>
      <c r="G424">
        <f>COUNTIFS(DantongWorkSheet!$E$1:$E$1000, "&gt;" &amp;$A424, DantongWorkSheet!$U$1:$U$1000, 1)</f>
        <v>671</v>
      </c>
      <c r="H424">
        <f t="shared" si="48"/>
        <v>0.710676853856123</v>
      </c>
      <c r="I424">
        <f t="shared" si="49"/>
        <v>0.88605621594361117</v>
      </c>
      <c r="J424">
        <f t="shared" si="50"/>
        <v>0.17265093419591188</v>
      </c>
      <c r="K424">
        <f t="shared" si="51"/>
        <v>5.0990730288568951E-2</v>
      </c>
      <c r="L424">
        <f t="shared" si="52"/>
        <v>2.5584366738820426E-2</v>
      </c>
      <c r="M424">
        <f t="shared" si="53"/>
        <v>0.85415819216964117</v>
      </c>
      <c r="N424">
        <f t="shared" si="54"/>
        <v>0.87974255890846165</v>
      </c>
      <c r="O424">
        <f t="shared" si="55"/>
        <v>1.5483403222310566E-3</v>
      </c>
    </row>
    <row r="425" spans="1:15">
      <c r="A425">
        <v>1836</v>
      </c>
      <c r="B425">
        <f>COUNTIF(DantongWorkSheet!$E$1:$E$1000, "&lt;=" &amp;A425)</f>
        <v>381</v>
      </c>
      <c r="C425">
        <f>COUNTIF(DantongWorkSheet!$E$1:$E$1000, "&gt;" &amp;A425)</f>
        <v>619</v>
      </c>
      <c r="D425">
        <f>COUNTIFS(DantongWorkSheet!$E$1:$E$1000, "&lt;=" &amp;$A425, DantongWorkSheet!$U$1:$U$1000, 2)</f>
        <v>104</v>
      </c>
      <c r="E425">
        <f>COUNTIFS(DantongWorkSheet!$E$1:$E$1000, "&lt;=" &amp;$A425, DantongWorkSheet!$U$1:$U$1000, 1)</f>
        <v>277</v>
      </c>
      <c r="F425">
        <f>COUNTIFS(DantongWorkSheet!$E$1:$E$1000, "&gt;" &amp;$A425, DantongWorkSheet!$U$1:$U$1000, 2)</f>
        <v>196</v>
      </c>
      <c r="G425">
        <f>COUNTIFS(DantongWorkSheet!$E$1:$E$1000, "&gt;" &amp;$A425, DantongWorkSheet!$U$1:$U$1000, 1)</f>
        <v>423</v>
      </c>
      <c r="H425">
        <f t="shared" si="48"/>
        <v>0.8456883668048738</v>
      </c>
      <c r="I425">
        <f t="shared" si="49"/>
        <v>0.90068980064185833</v>
      </c>
      <c r="J425">
        <f t="shared" si="50"/>
        <v>0.53040423402129944</v>
      </c>
      <c r="K425">
        <f t="shared" si="51"/>
        <v>0.42834099629220207</v>
      </c>
      <c r="L425">
        <f t="shared" si="52"/>
        <v>0.3222072677526569</v>
      </c>
      <c r="M425">
        <f t="shared" si="53"/>
        <v>0.55752698659731026</v>
      </c>
      <c r="N425">
        <f t="shared" si="54"/>
        <v>0.8797342543499671</v>
      </c>
      <c r="O425">
        <f t="shared" si="55"/>
        <v>1.5566448807255995E-3</v>
      </c>
    </row>
    <row r="426" spans="1:15">
      <c r="A426">
        <v>1743</v>
      </c>
      <c r="B426">
        <f>COUNTIF(DantongWorkSheet!$E$1:$E$1000, "&lt;=" &amp;A426)</f>
        <v>364</v>
      </c>
      <c r="C426">
        <f>COUNTIF(DantongWorkSheet!$E$1:$E$1000, "&gt;" &amp;A426)</f>
        <v>636</v>
      </c>
      <c r="D426">
        <f>COUNTIFS(DantongWorkSheet!$E$1:$E$1000, "&lt;=" &amp;$A426, DantongWorkSheet!$U$1:$U$1000, 2)</f>
        <v>99</v>
      </c>
      <c r="E426">
        <f>COUNTIFS(DantongWorkSheet!$E$1:$E$1000, "&lt;=" &amp;$A426, DantongWorkSheet!$U$1:$U$1000, 1)</f>
        <v>265</v>
      </c>
      <c r="F426">
        <f>COUNTIFS(DantongWorkSheet!$E$1:$E$1000, "&gt;" &amp;$A426, DantongWorkSheet!$U$1:$U$1000, 2)</f>
        <v>201</v>
      </c>
      <c r="G426">
        <f>COUNTIFS(DantongWorkSheet!$E$1:$E$1000, "&gt;" &amp;$A426, DantongWorkSheet!$U$1:$U$1000, 1)</f>
        <v>435</v>
      </c>
      <c r="H426">
        <f t="shared" si="48"/>
        <v>0.84428867593419032</v>
      </c>
      <c r="I426">
        <f t="shared" si="49"/>
        <v>0.90002048374793375</v>
      </c>
      <c r="J426">
        <f t="shared" si="50"/>
        <v>0.53070823058467431</v>
      </c>
      <c r="K426">
        <f t="shared" si="51"/>
        <v>0.41524524548423736</v>
      </c>
      <c r="L426">
        <f t="shared" si="52"/>
        <v>0.30732107804004527</v>
      </c>
      <c r="M426">
        <f t="shared" si="53"/>
        <v>0.57241302766368585</v>
      </c>
      <c r="N426">
        <f t="shared" si="54"/>
        <v>0.87973410570373112</v>
      </c>
      <c r="O426">
        <f t="shared" si="55"/>
        <v>1.5567935269615862E-3</v>
      </c>
    </row>
    <row r="427" spans="1:15">
      <c r="A427">
        <v>1745</v>
      </c>
      <c r="B427">
        <f>COUNTIF(DantongWorkSheet!$E$1:$E$1000, "&lt;=" &amp;A427)</f>
        <v>364</v>
      </c>
      <c r="C427">
        <f>COUNTIF(DantongWorkSheet!$E$1:$E$1000, "&gt;" &amp;A427)</f>
        <v>636</v>
      </c>
      <c r="D427">
        <f>COUNTIFS(DantongWorkSheet!$E$1:$E$1000, "&lt;=" &amp;$A427, DantongWorkSheet!$U$1:$U$1000, 2)</f>
        <v>99</v>
      </c>
      <c r="E427">
        <f>COUNTIFS(DantongWorkSheet!$E$1:$E$1000, "&lt;=" &amp;$A427, DantongWorkSheet!$U$1:$U$1000, 1)</f>
        <v>265</v>
      </c>
      <c r="F427">
        <f>COUNTIFS(DantongWorkSheet!$E$1:$E$1000, "&gt;" &amp;$A427, DantongWorkSheet!$U$1:$U$1000, 2)</f>
        <v>201</v>
      </c>
      <c r="G427">
        <f>COUNTIFS(DantongWorkSheet!$E$1:$E$1000, "&gt;" &amp;$A427, DantongWorkSheet!$U$1:$U$1000, 1)</f>
        <v>435</v>
      </c>
      <c r="H427">
        <f t="shared" si="48"/>
        <v>0.84428867593419032</v>
      </c>
      <c r="I427">
        <f t="shared" si="49"/>
        <v>0.90002048374793375</v>
      </c>
      <c r="J427">
        <f t="shared" si="50"/>
        <v>0.53070823058467431</v>
      </c>
      <c r="K427">
        <f t="shared" si="51"/>
        <v>0.41524524548423736</v>
      </c>
      <c r="L427">
        <f t="shared" si="52"/>
        <v>0.30732107804004527</v>
      </c>
      <c r="M427">
        <f t="shared" si="53"/>
        <v>0.57241302766368585</v>
      </c>
      <c r="N427">
        <f t="shared" si="54"/>
        <v>0.87973410570373112</v>
      </c>
      <c r="O427">
        <f t="shared" si="55"/>
        <v>1.5567935269615862E-3</v>
      </c>
    </row>
    <row r="428" spans="1:15">
      <c r="A428">
        <v>1899.5</v>
      </c>
      <c r="B428">
        <f>COUNTIF(DantongWorkSheet!$E$1:$E$1000, "&lt;=" &amp;A428)</f>
        <v>398</v>
      </c>
      <c r="C428">
        <f>COUNTIF(DantongWorkSheet!$E$1:$E$1000, "&gt;" &amp;A428)</f>
        <v>602</v>
      </c>
      <c r="D428">
        <f>COUNTIFS(DantongWorkSheet!$E$1:$E$1000, "&lt;=" &amp;$A428, DantongWorkSheet!$U$1:$U$1000, 2)</f>
        <v>109</v>
      </c>
      <c r="E428">
        <f>COUNTIFS(DantongWorkSheet!$E$1:$E$1000, "&lt;=" &amp;$A428, DantongWorkSheet!$U$1:$U$1000, 1)</f>
        <v>289</v>
      </c>
      <c r="F428">
        <f>COUNTIFS(DantongWorkSheet!$E$1:$E$1000, "&gt;" &amp;$A428, DantongWorkSheet!$U$1:$U$1000, 2)</f>
        <v>191</v>
      </c>
      <c r="G428">
        <f>COUNTIFS(DantongWorkSheet!$E$1:$E$1000, "&gt;" &amp;$A428, DantongWorkSheet!$U$1:$U$1000, 1)</f>
        <v>411</v>
      </c>
      <c r="H428">
        <f t="shared" si="48"/>
        <v>0.84696227470600782</v>
      </c>
      <c r="I428">
        <f t="shared" si="49"/>
        <v>0.90139429462016785</v>
      </c>
      <c r="J428">
        <f t="shared" si="50"/>
        <v>0.52900554631913843</v>
      </c>
      <c r="K428">
        <f t="shared" si="51"/>
        <v>0.44076309395723579</v>
      </c>
      <c r="L428">
        <f t="shared" si="52"/>
        <v>0.33709098533299114</v>
      </c>
      <c r="M428">
        <f t="shared" si="53"/>
        <v>0.54263936536134105</v>
      </c>
      <c r="N428">
        <f t="shared" si="54"/>
        <v>0.87973035069433214</v>
      </c>
      <c r="O428">
        <f t="shared" si="55"/>
        <v>1.560548536360562E-3</v>
      </c>
    </row>
    <row r="429" spans="1:15">
      <c r="A429">
        <v>2112</v>
      </c>
      <c r="B429">
        <f>COUNTIF(DantongWorkSheet!$E$1:$E$1000, "&lt;=" &amp;A429)</f>
        <v>452</v>
      </c>
      <c r="C429">
        <f>COUNTIF(DantongWorkSheet!$E$1:$E$1000, "&gt;" &amp;A429)</f>
        <v>548</v>
      </c>
      <c r="D429">
        <f>COUNTIFS(DantongWorkSheet!$E$1:$E$1000, "&lt;=" &amp;$A429, DantongWorkSheet!$U$1:$U$1000, 2)</f>
        <v>125</v>
      </c>
      <c r="E429">
        <f>COUNTIFS(DantongWorkSheet!$E$1:$E$1000, "&lt;=" &amp;$A429, DantongWorkSheet!$U$1:$U$1000, 1)</f>
        <v>327</v>
      </c>
      <c r="F429">
        <f>COUNTIFS(DantongWorkSheet!$E$1:$E$1000, "&gt;" &amp;$A429, DantongWorkSheet!$U$1:$U$1000, 2)</f>
        <v>175</v>
      </c>
      <c r="G429">
        <f>COUNTIFS(DantongWorkSheet!$E$1:$E$1000, "&gt;" &amp;$A429, DantongWorkSheet!$U$1:$U$1000, 1)</f>
        <v>373</v>
      </c>
      <c r="H429">
        <f t="shared" si="48"/>
        <v>0.85070540595360855</v>
      </c>
      <c r="I429">
        <f t="shared" si="49"/>
        <v>0.90366563492063401</v>
      </c>
      <c r="J429">
        <f t="shared" si="50"/>
        <v>0.51781360565559853</v>
      </c>
      <c r="K429">
        <f t="shared" si="51"/>
        <v>0.47552820653245503</v>
      </c>
      <c r="L429">
        <f t="shared" si="52"/>
        <v>0.3845188434910311</v>
      </c>
      <c r="M429">
        <f t="shared" si="53"/>
        <v>0.49520876793650748</v>
      </c>
      <c r="N429">
        <f t="shared" si="54"/>
        <v>0.87972761142753853</v>
      </c>
      <c r="O429">
        <f t="shared" si="55"/>
        <v>1.5632878031541786E-3</v>
      </c>
    </row>
    <row r="430" spans="1:15">
      <c r="A430">
        <v>646</v>
      </c>
      <c r="B430">
        <f>COUNTIF(DantongWorkSheet!$E$1:$E$1000, "&lt;=" &amp;A430)</f>
        <v>32</v>
      </c>
      <c r="C430">
        <f>COUNTIF(DantongWorkSheet!$E$1:$E$1000, "&gt;" &amp;A430)</f>
        <v>968</v>
      </c>
      <c r="D430">
        <f>COUNTIFS(DantongWorkSheet!$E$1:$E$1000, "&lt;=" &amp;$A430, DantongWorkSheet!$U$1:$U$1000, 2)</f>
        <v>6</v>
      </c>
      <c r="E430">
        <f>COUNTIFS(DantongWorkSheet!$E$1:$E$1000, "&lt;=" &amp;$A430, DantongWorkSheet!$U$1:$U$1000, 1)</f>
        <v>26</v>
      </c>
      <c r="F430">
        <f>COUNTIFS(DantongWorkSheet!$E$1:$E$1000, "&gt;" &amp;$A430, DantongWorkSheet!$U$1:$U$1000, 2)</f>
        <v>294</v>
      </c>
      <c r="G430">
        <f>COUNTIFS(DantongWorkSheet!$E$1:$E$1000, "&gt;" &amp;$A430, DantongWorkSheet!$U$1:$U$1000, 1)</f>
        <v>674</v>
      </c>
      <c r="H430">
        <f t="shared" si="48"/>
        <v>0.69621226012514581</v>
      </c>
      <c r="I430">
        <f t="shared" si="49"/>
        <v>0.8857895886191568</v>
      </c>
      <c r="J430">
        <f t="shared" si="50"/>
        <v>0.15890509710918679</v>
      </c>
      <c r="K430">
        <f t="shared" si="51"/>
        <v>4.5419573871092807E-2</v>
      </c>
      <c r="L430">
        <f t="shared" si="52"/>
        <v>2.2278792324004665E-2</v>
      </c>
      <c r="M430">
        <f t="shared" si="53"/>
        <v>0.85744432178334373</v>
      </c>
      <c r="N430">
        <f t="shared" si="54"/>
        <v>0.87972311410734838</v>
      </c>
      <c r="O430">
        <f t="shared" si="55"/>
        <v>1.567785123344323E-3</v>
      </c>
    </row>
    <row r="431" spans="1:15">
      <c r="A431">
        <v>2098</v>
      </c>
      <c r="B431">
        <f>COUNTIF(DantongWorkSheet!$E$1:$E$1000, "&lt;=" &amp;A431)</f>
        <v>449</v>
      </c>
      <c r="C431">
        <f>COUNTIF(DantongWorkSheet!$E$1:$E$1000, "&gt;" &amp;A431)</f>
        <v>551</v>
      </c>
      <c r="D431">
        <f>COUNTIFS(DantongWorkSheet!$E$1:$E$1000, "&lt;=" &amp;$A431, DantongWorkSheet!$U$1:$U$1000, 2)</f>
        <v>124</v>
      </c>
      <c r="E431">
        <f>COUNTIFS(DantongWorkSheet!$E$1:$E$1000, "&lt;=" &amp;$A431, DantongWorkSheet!$U$1:$U$1000, 1)</f>
        <v>325</v>
      </c>
      <c r="F431">
        <f>COUNTIFS(DantongWorkSheet!$E$1:$E$1000, "&gt;" &amp;$A431, DantongWorkSheet!$U$1:$U$1000, 2)</f>
        <v>176</v>
      </c>
      <c r="G431">
        <f>COUNTIFS(DantongWorkSheet!$E$1:$E$1000, "&gt;" &amp;$A431, DantongWorkSheet!$U$1:$U$1000, 1)</f>
        <v>375</v>
      </c>
      <c r="H431">
        <f t="shared" si="48"/>
        <v>0.85017851099813357</v>
      </c>
      <c r="I431">
        <f t="shared" si="49"/>
        <v>0.90374878189442343</v>
      </c>
      <c r="J431">
        <f t="shared" si="50"/>
        <v>0.51869047981450211</v>
      </c>
      <c r="K431">
        <f t="shared" si="51"/>
        <v>0.47379155262610212</v>
      </c>
      <c r="L431">
        <f t="shared" si="52"/>
        <v>0.38173015143816197</v>
      </c>
      <c r="M431">
        <f t="shared" si="53"/>
        <v>0.49796557882382736</v>
      </c>
      <c r="N431">
        <f t="shared" si="54"/>
        <v>0.87969573026198933</v>
      </c>
      <c r="O431">
        <f t="shared" si="55"/>
        <v>1.5951689687033754E-3</v>
      </c>
    </row>
    <row r="432" spans="1:15">
      <c r="A432">
        <v>2035.5</v>
      </c>
      <c r="B432">
        <f>COUNTIF(DantongWorkSheet!$E$1:$E$1000, "&lt;=" &amp;A432)</f>
        <v>439</v>
      </c>
      <c r="C432">
        <f>COUNTIF(DantongWorkSheet!$E$1:$E$1000, "&gt;" &amp;A432)</f>
        <v>561</v>
      </c>
      <c r="D432">
        <f>COUNTIFS(DantongWorkSheet!$E$1:$E$1000, "&lt;=" &amp;$A432, DantongWorkSheet!$U$1:$U$1000, 2)</f>
        <v>121</v>
      </c>
      <c r="E432">
        <f>COUNTIFS(DantongWorkSheet!$E$1:$E$1000, "&lt;=" &amp;$A432, DantongWorkSheet!$U$1:$U$1000, 1)</f>
        <v>318</v>
      </c>
      <c r="F432">
        <f>COUNTIFS(DantongWorkSheet!$E$1:$E$1000, "&gt;" &amp;$A432, DantongWorkSheet!$U$1:$U$1000, 2)</f>
        <v>179</v>
      </c>
      <c r="G432">
        <f>COUNTIFS(DantongWorkSheet!$E$1:$E$1000, "&gt;" &amp;$A432, DantongWorkSheet!$U$1:$U$1000, 1)</f>
        <v>382</v>
      </c>
      <c r="H432">
        <f t="shared" si="48"/>
        <v>0.84942284367966114</v>
      </c>
      <c r="I432">
        <f t="shared" si="49"/>
        <v>0.90337062114362732</v>
      </c>
      <c r="J432">
        <f t="shared" si="50"/>
        <v>0.52140344110063397</v>
      </c>
      <c r="K432">
        <f t="shared" si="51"/>
        <v>0.46783322879389799</v>
      </c>
      <c r="L432">
        <f t="shared" si="52"/>
        <v>0.37289662837537124</v>
      </c>
      <c r="M432">
        <f t="shared" si="53"/>
        <v>0.50679091846157498</v>
      </c>
      <c r="N432">
        <f t="shared" si="54"/>
        <v>0.87968754683694628</v>
      </c>
      <c r="O432">
        <f t="shared" si="55"/>
        <v>1.6033523937464267E-3</v>
      </c>
    </row>
    <row r="433" spans="1:15">
      <c r="A433">
        <v>1916</v>
      </c>
      <c r="B433">
        <f>COUNTIF(DantongWorkSheet!$E$1:$E$1000, "&lt;=" &amp;A433)</f>
        <v>402</v>
      </c>
      <c r="C433">
        <f>COUNTIF(DantongWorkSheet!$E$1:$E$1000, "&gt;" &amp;A433)</f>
        <v>598</v>
      </c>
      <c r="D433">
        <f>COUNTIFS(DantongWorkSheet!$E$1:$E$1000, "&lt;=" &amp;$A433, DantongWorkSheet!$U$1:$U$1000, 2)</f>
        <v>110</v>
      </c>
      <c r="E433">
        <f>COUNTIFS(DantongWorkSheet!$E$1:$E$1000, "&lt;=" &amp;$A433, DantongWorkSheet!$U$1:$U$1000, 1)</f>
        <v>292</v>
      </c>
      <c r="F433">
        <f>COUNTIFS(DantongWorkSheet!$E$1:$E$1000, "&gt;" &amp;$A433, DantongWorkSheet!$U$1:$U$1000, 2)</f>
        <v>190</v>
      </c>
      <c r="G433">
        <f>COUNTIFS(DantongWorkSheet!$E$1:$E$1000, "&gt;" &amp;$A433, DantongWorkSheet!$U$1:$U$1000, 1)</f>
        <v>408</v>
      </c>
      <c r="H433">
        <f t="shared" si="48"/>
        <v>0.84662796062997936</v>
      </c>
      <c r="I433">
        <f t="shared" si="49"/>
        <v>0.90189113054049597</v>
      </c>
      <c r="J433">
        <f t="shared" si="50"/>
        <v>0.5285225025802297</v>
      </c>
      <c r="K433">
        <f t="shared" si="51"/>
        <v>0.44358600105746127</v>
      </c>
      <c r="L433">
        <f t="shared" si="52"/>
        <v>0.34034444017325172</v>
      </c>
      <c r="M433">
        <f t="shared" si="53"/>
        <v>0.5393308960632166</v>
      </c>
      <c r="N433">
        <f t="shared" si="54"/>
        <v>0.87967533623646832</v>
      </c>
      <c r="O433">
        <f t="shared" si="55"/>
        <v>1.6155629942243843E-3</v>
      </c>
    </row>
    <row r="434" spans="1:15">
      <c r="A434">
        <v>1748.5</v>
      </c>
      <c r="B434">
        <f>COUNTIF(DantongWorkSheet!$E$1:$E$1000, "&lt;=" &amp;A434)</f>
        <v>365</v>
      </c>
      <c r="C434">
        <f>COUNTIF(DantongWorkSheet!$E$1:$E$1000, "&gt;" &amp;A434)</f>
        <v>635</v>
      </c>
      <c r="D434">
        <f>COUNTIFS(DantongWorkSheet!$E$1:$E$1000, "&lt;=" &amp;$A434, DantongWorkSheet!$U$1:$U$1000, 2)</f>
        <v>99</v>
      </c>
      <c r="E434">
        <f>COUNTIFS(DantongWorkSheet!$E$1:$E$1000, "&lt;=" &amp;$A434, DantongWorkSheet!$U$1:$U$1000, 1)</f>
        <v>266</v>
      </c>
      <c r="F434">
        <f>COUNTIFS(DantongWorkSheet!$E$1:$E$1000, "&gt;" &amp;$A434, DantongWorkSheet!$U$1:$U$1000, 2)</f>
        <v>201</v>
      </c>
      <c r="G434">
        <f>COUNTIFS(DantongWorkSheet!$E$1:$E$1000, "&gt;" &amp;$A434, DantongWorkSheet!$U$1:$U$1000, 1)</f>
        <v>434</v>
      </c>
      <c r="H434">
        <f t="shared" si="48"/>
        <v>0.84322817916135828</v>
      </c>
      <c r="I434">
        <f t="shared" si="49"/>
        <v>0.90057400243453822</v>
      </c>
      <c r="J434">
        <f t="shared" si="50"/>
        <v>0.53072154527656823</v>
      </c>
      <c r="K434">
        <f t="shared" si="51"/>
        <v>0.41603390440662491</v>
      </c>
      <c r="L434">
        <f t="shared" si="52"/>
        <v>0.30777828539389579</v>
      </c>
      <c r="M434">
        <f t="shared" si="53"/>
        <v>0.57186449154593177</v>
      </c>
      <c r="N434">
        <f t="shared" si="54"/>
        <v>0.87964277693982762</v>
      </c>
      <c r="O434">
        <f t="shared" si="55"/>
        <v>1.6481222908650839E-3</v>
      </c>
    </row>
    <row r="435" spans="1:15">
      <c r="A435">
        <v>1903</v>
      </c>
      <c r="B435">
        <f>COUNTIF(DantongWorkSheet!$E$1:$E$1000, "&lt;=" &amp;A435)</f>
        <v>399</v>
      </c>
      <c r="C435">
        <f>COUNTIF(DantongWorkSheet!$E$1:$E$1000, "&gt;" &amp;A435)</f>
        <v>601</v>
      </c>
      <c r="D435">
        <f>COUNTIFS(DantongWorkSheet!$E$1:$E$1000, "&lt;=" &amp;$A435, DantongWorkSheet!$U$1:$U$1000, 2)</f>
        <v>109</v>
      </c>
      <c r="E435">
        <f>COUNTIFS(DantongWorkSheet!$E$1:$E$1000, "&lt;=" &amp;$A435, DantongWorkSheet!$U$1:$U$1000, 1)</f>
        <v>290</v>
      </c>
      <c r="F435">
        <f>COUNTIFS(DantongWorkSheet!$E$1:$E$1000, "&gt;" &amp;$A435, DantongWorkSheet!$U$1:$U$1000, 2)</f>
        <v>191</v>
      </c>
      <c r="G435">
        <f>COUNTIFS(DantongWorkSheet!$E$1:$E$1000, "&gt;" &amp;$A435, DantongWorkSheet!$U$1:$U$1000, 1)</f>
        <v>410</v>
      </c>
      <c r="H435">
        <f t="shared" si="48"/>
        <v>0.84599499260075195</v>
      </c>
      <c r="I435">
        <f t="shared" si="49"/>
        <v>0.90197700940991954</v>
      </c>
      <c r="J435">
        <f t="shared" si="50"/>
        <v>0.52889020002745679</v>
      </c>
      <c r="K435">
        <f t="shared" si="51"/>
        <v>0.44147242547449184</v>
      </c>
      <c r="L435">
        <f t="shared" si="52"/>
        <v>0.33755200204770003</v>
      </c>
      <c r="M435">
        <f t="shared" si="53"/>
        <v>0.54208818265536163</v>
      </c>
      <c r="N435">
        <f t="shared" si="54"/>
        <v>0.87964018470306171</v>
      </c>
      <c r="O435">
        <f t="shared" si="55"/>
        <v>1.650714527630992E-3</v>
      </c>
    </row>
    <row r="436" spans="1:15">
      <c r="A436">
        <v>2117</v>
      </c>
      <c r="B436">
        <f>COUNTIF(DantongWorkSheet!$E$1:$E$1000, "&lt;=" &amp;A436)</f>
        <v>453</v>
      </c>
      <c r="C436">
        <f>COUNTIF(DantongWorkSheet!$E$1:$E$1000, "&gt;" &amp;A436)</f>
        <v>547</v>
      </c>
      <c r="D436">
        <f>COUNTIFS(DantongWorkSheet!$E$1:$E$1000, "&lt;=" &amp;$A436, DantongWorkSheet!$U$1:$U$1000, 2)</f>
        <v>125</v>
      </c>
      <c r="E436">
        <f>COUNTIFS(DantongWorkSheet!$E$1:$E$1000, "&lt;=" &amp;$A436, DantongWorkSheet!$U$1:$U$1000, 1)</f>
        <v>328</v>
      </c>
      <c r="F436">
        <f>COUNTIFS(DantongWorkSheet!$E$1:$E$1000, "&gt;" &amp;$A436, DantongWorkSheet!$U$1:$U$1000, 2)</f>
        <v>175</v>
      </c>
      <c r="G436">
        <f>COUNTIFS(DantongWorkSheet!$E$1:$E$1000, "&gt;" &amp;$A436, DantongWorkSheet!$U$1:$U$1000, 1)</f>
        <v>372</v>
      </c>
      <c r="H436">
        <f t="shared" si="48"/>
        <v>0.84985710075817256</v>
      </c>
      <c r="I436">
        <f t="shared" si="49"/>
        <v>0.90430191803415583</v>
      </c>
      <c r="J436">
        <f t="shared" si="50"/>
        <v>0.51751492121098097</v>
      </c>
      <c r="K436">
        <f t="shared" si="51"/>
        <v>0.47610183224263319</v>
      </c>
      <c r="L436">
        <f t="shared" si="52"/>
        <v>0.38498526664345217</v>
      </c>
      <c r="M436">
        <f t="shared" si="53"/>
        <v>0.49465314916468328</v>
      </c>
      <c r="N436">
        <f t="shared" si="54"/>
        <v>0.8796384158081354</v>
      </c>
      <c r="O436">
        <f t="shared" si="55"/>
        <v>1.6524834225573048E-3</v>
      </c>
    </row>
    <row r="437" spans="1:15">
      <c r="A437">
        <v>2319.5</v>
      </c>
      <c r="B437">
        <f>COUNTIF(DantongWorkSheet!$E$1:$E$1000, "&lt;=" &amp;A437)</f>
        <v>500</v>
      </c>
      <c r="C437">
        <f>COUNTIF(DantongWorkSheet!$E$1:$E$1000, "&gt;" &amp;A437)</f>
        <v>500</v>
      </c>
      <c r="D437">
        <f>COUNTIFS(DantongWorkSheet!$E$1:$E$1000, "&lt;=" &amp;$A437, DantongWorkSheet!$U$1:$U$1000, 2)</f>
        <v>139</v>
      </c>
      <c r="E437">
        <f>COUNTIFS(DantongWorkSheet!$E$1:$E$1000, "&lt;=" &amp;$A437, DantongWorkSheet!$U$1:$U$1000, 1)</f>
        <v>361</v>
      </c>
      <c r="F437">
        <f>COUNTIFS(DantongWorkSheet!$E$1:$E$1000, "&gt;" &amp;$A437, DantongWorkSheet!$U$1:$U$1000, 2)</f>
        <v>161</v>
      </c>
      <c r="G437">
        <f>COUNTIFS(DantongWorkSheet!$E$1:$E$1000, "&gt;" &amp;$A437, DantongWorkSheet!$U$1:$U$1000, 1)</f>
        <v>339</v>
      </c>
      <c r="H437">
        <f t="shared" si="48"/>
        <v>0.85271133703241464</v>
      </c>
      <c r="I437">
        <f t="shared" si="49"/>
        <v>0.90654313790273922</v>
      </c>
      <c r="J437">
        <f t="shared" si="50"/>
        <v>0.5</v>
      </c>
      <c r="K437">
        <f t="shared" si="51"/>
        <v>0.5</v>
      </c>
      <c r="L437">
        <f t="shared" si="52"/>
        <v>0.42635566851620732</v>
      </c>
      <c r="M437">
        <f t="shared" si="53"/>
        <v>0.45327156895136961</v>
      </c>
      <c r="N437">
        <f t="shared" si="54"/>
        <v>0.87962723746757687</v>
      </c>
      <c r="O437">
        <f t="shared" si="55"/>
        <v>1.6636617631158312E-3</v>
      </c>
    </row>
    <row r="438" spans="1:15">
      <c r="A438">
        <v>2236.5</v>
      </c>
      <c r="B438">
        <f>COUNTIF(DantongWorkSheet!$E$1:$E$1000, "&lt;=" &amp;A438)</f>
        <v>480</v>
      </c>
      <c r="C438">
        <f>COUNTIF(DantongWorkSheet!$E$1:$E$1000, "&gt;" &amp;A438)</f>
        <v>520</v>
      </c>
      <c r="D438">
        <f>COUNTIFS(DantongWorkSheet!$E$1:$E$1000, "&lt;=" &amp;$A438, DantongWorkSheet!$U$1:$U$1000, 2)</f>
        <v>133</v>
      </c>
      <c r="E438">
        <f>COUNTIFS(DantongWorkSheet!$E$1:$E$1000, "&lt;=" &amp;$A438, DantongWorkSheet!$U$1:$U$1000, 1)</f>
        <v>347</v>
      </c>
      <c r="F438">
        <f>COUNTIFS(DantongWorkSheet!$E$1:$E$1000, "&gt;" &amp;$A438, DantongWorkSheet!$U$1:$U$1000, 2)</f>
        <v>167</v>
      </c>
      <c r="G438">
        <f>COUNTIFS(DantongWorkSheet!$E$1:$E$1000, "&gt;" &amp;$A438, DantongWorkSheet!$U$1:$U$1000, 1)</f>
        <v>353</v>
      </c>
      <c r="H438">
        <f t="shared" si="48"/>
        <v>0.85144614401202956</v>
      </c>
      <c r="I438">
        <f t="shared" si="49"/>
        <v>0.90563181185942865</v>
      </c>
      <c r="J438">
        <f t="shared" si="50"/>
        <v>0.50826897074571287</v>
      </c>
      <c r="K438">
        <f t="shared" si="51"/>
        <v>0.49057656524948889</v>
      </c>
      <c r="L438">
        <f t="shared" si="52"/>
        <v>0.40869414912577418</v>
      </c>
      <c r="M438">
        <f t="shared" si="53"/>
        <v>0.47092854216690289</v>
      </c>
      <c r="N438">
        <f t="shared" si="54"/>
        <v>0.87962269129267701</v>
      </c>
      <c r="O438">
        <f t="shared" si="55"/>
        <v>1.6682079380156978E-3</v>
      </c>
    </row>
    <row r="439" spans="1:15">
      <c r="A439">
        <v>2171</v>
      </c>
      <c r="B439">
        <f>COUNTIF(DantongWorkSheet!$E$1:$E$1000, "&lt;=" &amp;A439)</f>
        <v>470</v>
      </c>
      <c r="C439">
        <f>COUNTIF(DantongWorkSheet!$E$1:$E$1000, "&gt;" &amp;A439)</f>
        <v>530</v>
      </c>
      <c r="D439">
        <f>COUNTIFS(DantongWorkSheet!$E$1:$E$1000, "&lt;=" &amp;$A439, DantongWorkSheet!$U$1:$U$1000, 2)</f>
        <v>130</v>
      </c>
      <c r="E439">
        <f>COUNTIFS(DantongWorkSheet!$E$1:$E$1000, "&lt;=" &amp;$A439, DantongWorkSheet!$U$1:$U$1000, 1)</f>
        <v>340</v>
      </c>
      <c r="F439">
        <f>COUNTIFS(DantongWorkSheet!$E$1:$E$1000, "&gt;" &amp;$A439, DantongWorkSheet!$U$1:$U$1000, 2)</f>
        <v>170</v>
      </c>
      <c r="G439">
        <f>COUNTIFS(DantongWorkSheet!$E$1:$E$1000, "&gt;" &amp;$A439, DantongWorkSheet!$U$1:$U$1000, 1)</f>
        <v>360</v>
      </c>
      <c r="H439">
        <f t="shared" si="48"/>
        <v>0.85077070405326005</v>
      </c>
      <c r="I439">
        <f t="shared" si="49"/>
        <v>0.90520029695604798</v>
      </c>
      <c r="J439">
        <f t="shared" si="50"/>
        <v>0.51195564890563106</v>
      </c>
      <c r="K439">
        <f t="shared" si="51"/>
        <v>0.48544593966210853</v>
      </c>
      <c r="L439">
        <f t="shared" si="52"/>
        <v>0.3998622309050322</v>
      </c>
      <c r="M439">
        <f t="shared" si="53"/>
        <v>0.47975615738670546</v>
      </c>
      <c r="N439">
        <f t="shared" si="54"/>
        <v>0.87961838829173766</v>
      </c>
      <c r="O439">
        <f t="shared" si="55"/>
        <v>1.6725109389550408E-3</v>
      </c>
    </row>
    <row r="440" spans="1:15">
      <c r="A440">
        <v>2176</v>
      </c>
      <c r="B440">
        <f>COUNTIF(DantongWorkSheet!$E$1:$E$1000, "&lt;=" &amp;A440)</f>
        <v>470</v>
      </c>
      <c r="C440">
        <f>COUNTIF(DantongWorkSheet!$E$1:$E$1000, "&gt;" &amp;A440)</f>
        <v>530</v>
      </c>
      <c r="D440">
        <f>COUNTIFS(DantongWorkSheet!$E$1:$E$1000, "&lt;=" &amp;$A440, DantongWorkSheet!$U$1:$U$1000, 2)</f>
        <v>130</v>
      </c>
      <c r="E440">
        <f>COUNTIFS(DantongWorkSheet!$E$1:$E$1000, "&lt;=" &amp;$A440, DantongWorkSheet!$U$1:$U$1000, 1)</f>
        <v>340</v>
      </c>
      <c r="F440">
        <f>COUNTIFS(DantongWorkSheet!$E$1:$E$1000, "&gt;" &amp;$A440, DantongWorkSheet!$U$1:$U$1000, 2)</f>
        <v>170</v>
      </c>
      <c r="G440">
        <f>COUNTIFS(DantongWorkSheet!$E$1:$E$1000, "&gt;" &amp;$A440, DantongWorkSheet!$U$1:$U$1000, 1)</f>
        <v>360</v>
      </c>
      <c r="H440">
        <f t="shared" si="48"/>
        <v>0.85077070405326005</v>
      </c>
      <c r="I440">
        <f t="shared" si="49"/>
        <v>0.90520029695604798</v>
      </c>
      <c r="J440">
        <f t="shared" si="50"/>
        <v>0.51195564890563106</v>
      </c>
      <c r="K440">
        <f t="shared" si="51"/>
        <v>0.48544593966210853</v>
      </c>
      <c r="L440">
        <f t="shared" si="52"/>
        <v>0.3998622309050322</v>
      </c>
      <c r="M440">
        <f t="shared" si="53"/>
        <v>0.47975615738670546</v>
      </c>
      <c r="N440">
        <f t="shared" si="54"/>
        <v>0.87961838829173766</v>
      </c>
      <c r="O440">
        <f t="shared" si="55"/>
        <v>1.6725109389550408E-3</v>
      </c>
    </row>
    <row r="441" spans="1:15">
      <c r="A441">
        <v>1826</v>
      </c>
      <c r="B441">
        <f>COUNTIF(DantongWorkSheet!$E$1:$E$1000, "&lt;=" &amp;A441)</f>
        <v>379</v>
      </c>
      <c r="C441">
        <f>COUNTIF(DantongWorkSheet!$E$1:$E$1000, "&gt;" &amp;A441)</f>
        <v>621</v>
      </c>
      <c r="D441">
        <f>COUNTIFS(DantongWorkSheet!$E$1:$E$1000, "&lt;=" &amp;$A441, DantongWorkSheet!$U$1:$U$1000, 2)</f>
        <v>103</v>
      </c>
      <c r="E441">
        <f>COUNTIFS(DantongWorkSheet!$E$1:$E$1000, "&lt;=" &amp;$A441, DantongWorkSheet!$U$1:$U$1000, 1)</f>
        <v>276</v>
      </c>
      <c r="F441">
        <f>COUNTIFS(DantongWorkSheet!$E$1:$E$1000, "&gt;" &amp;$A441, DantongWorkSheet!$U$1:$U$1000, 2)</f>
        <v>197</v>
      </c>
      <c r="G441">
        <f>COUNTIFS(DantongWorkSheet!$E$1:$E$1000, "&gt;" &amp;$A441, DantongWorkSheet!$U$1:$U$1000, 1)</f>
        <v>424</v>
      </c>
      <c r="H441">
        <f t="shared" si="48"/>
        <v>0.84398991054405714</v>
      </c>
      <c r="I441">
        <f t="shared" si="49"/>
        <v>0.90134401350598448</v>
      </c>
      <c r="J441">
        <f t="shared" si="50"/>
        <v>0.53049776342008736</v>
      </c>
      <c r="K441">
        <f t="shared" si="51"/>
        <v>0.42683492722023714</v>
      </c>
      <c r="L441">
        <f t="shared" si="52"/>
        <v>0.31987217609619767</v>
      </c>
      <c r="M441">
        <f t="shared" si="53"/>
        <v>0.55973463238721632</v>
      </c>
      <c r="N441">
        <f t="shared" si="54"/>
        <v>0.87960680848341399</v>
      </c>
      <c r="O441">
        <f t="shared" si="55"/>
        <v>1.6840907472787103E-3</v>
      </c>
    </row>
    <row r="442" spans="1:15">
      <c r="A442">
        <v>2159.5</v>
      </c>
      <c r="B442">
        <f>COUNTIF(DantongWorkSheet!$E$1:$E$1000, "&lt;=" &amp;A442)</f>
        <v>467</v>
      </c>
      <c r="C442">
        <f>COUNTIF(DantongWorkSheet!$E$1:$E$1000, "&gt;" &amp;A442)</f>
        <v>533</v>
      </c>
      <c r="D442">
        <f>COUNTIFS(DantongWorkSheet!$E$1:$E$1000, "&lt;=" &amp;$A442, DantongWorkSheet!$U$1:$U$1000, 2)</f>
        <v>129</v>
      </c>
      <c r="E442">
        <f>COUNTIFS(DantongWorkSheet!$E$1:$E$1000, "&lt;=" &amp;$A442, DantongWorkSheet!$U$1:$U$1000, 1)</f>
        <v>338</v>
      </c>
      <c r="F442">
        <f>COUNTIFS(DantongWorkSheet!$E$1:$E$1000, "&gt;" &amp;$A442, DantongWorkSheet!$U$1:$U$1000, 2)</f>
        <v>171</v>
      </c>
      <c r="G442">
        <f>COUNTIFS(DantongWorkSheet!$E$1:$E$1000, "&gt;" &amp;$A442, DantongWorkSheet!$U$1:$U$1000, 1)</f>
        <v>362</v>
      </c>
      <c r="H442">
        <f t="shared" si="48"/>
        <v>0.8502646810094947</v>
      </c>
      <c r="I442">
        <f t="shared" si="49"/>
        <v>0.90527691756291162</v>
      </c>
      <c r="J442">
        <f t="shared" si="50"/>
        <v>0.51300208949278248</v>
      </c>
      <c r="K442">
        <f t="shared" si="51"/>
        <v>0.48385343549425164</v>
      </c>
      <c r="L442">
        <f t="shared" si="52"/>
        <v>0.39707360603143405</v>
      </c>
      <c r="M442">
        <f t="shared" si="53"/>
        <v>0.48251259706103194</v>
      </c>
      <c r="N442">
        <f t="shared" si="54"/>
        <v>0.87958620309246593</v>
      </c>
      <c r="O442">
        <f t="shared" si="55"/>
        <v>1.7046961382267689E-3</v>
      </c>
    </row>
    <row r="443" spans="1:15">
      <c r="A443">
        <v>2128</v>
      </c>
      <c r="B443">
        <f>COUNTIF(DantongWorkSheet!$E$1:$E$1000, "&lt;=" &amp;A443)</f>
        <v>457</v>
      </c>
      <c r="C443">
        <f>COUNTIF(DantongWorkSheet!$E$1:$E$1000, "&gt;" &amp;A443)</f>
        <v>543</v>
      </c>
      <c r="D443">
        <f>COUNTIFS(DantongWorkSheet!$E$1:$E$1000, "&lt;=" &amp;$A443, DantongWorkSheet!$U$1:$U$1000, 2)</f>
        <v>126</v>
      </c>
      <c r="E443">
        <f>COUNTIFS(DantongWorkSheet!$E$1:$E$1000, "&lt;=" &amp;$A443, DantongWorkSheet!$U$1:$U$1000, 1)</f>
        <v>331</v>
      </c>
      <c r="F443">
        <f>COUNTIFS(DantongWorkSheet!$E$1:$E$1000, "&gt;" &amp;$A443, DantongWorkSheet!$U$1:$U$1000, 2)</f>
        <v>174</v>
      </c>
      <c r="G443">
        <f>COUNTIFS(DantongWorkSheet!$E$1:$E$1000, "&gt;" &amp;$A443, DantongWorkSheet!$U$1:$U$1000, 1)</f>
        <v>369</v>
      </c>
      <c r="H443">
        <f t="shared" si="48"/>
        <v>0.84954094146030479</v>
      </c>
      <c r="I443">
        <f t="shared" si="49"/>
        <v>0.90486145683941699</v>
      </c>
      <c r="J443">
        <f t="shared" si="50"/>
        <v>0.5162884058290359</v>
      </c>
      <c r="K443">
        <f t="shared" si="51"/>
        <v>0.4783699119937449</v>
      </c>
      <c r="L443">
        <f t="shared" si="52"/>
        <v>0.38824021024735933</v>
      </c>
      <c r="M443">
        <f t="shared" si="53"/>
        <v>0.49133977106380344</v>
      </c>
      <c r="N443">
        <f t="shared" si="54"/>
        <v>0.87957998131116277</v>
      </c>
      <c r="O443">
        <f t="shared" si="55"/>
        <v>1.7109179195299307E-3</v>
      </c>
    </row>
    <row r="444" spans="1:15">
      <c r="A444">
        <v>2246.5</v>
      </c>
      <c r="B444">
        <f>COUNTIF(DantongWorkSheet!$E$1:$E$1000, "&lt;=" &amp;A444)</f>
        <v>484</v>
      </c>
      <c r="C444">
        <f>COUNTIF(DantongWorkSheet!$E$1:$E$1000, "&gt;" &amp;A444)</f>
        <v>516</v>
      </c>
      <c r="D444">
        <f>COUNTIFS(DantongWorkSheet!$E$1:$E$1000, "&lt;=" &amp;$A444, DantongWorkSheet!$U$1:$U$1000, 2)</f>
        <v>134</v>
      </c>
      <c r="E444">
        <f>COUNTIFS(DantongWorkSheet!$E$1:$E$1000, "&lt;=" &amp;$A444, DantongWorkSheet!$U$1:$U$1000, 1)</f>
        <v>350</v>
      </c>
      <c r="F444">
        <f>COUNTIFS(DantongWorkSheet!$E$1:$E$1000, "&gt;" &amp;$A444, DantongWorkSheet!$U$1:$U$1000, 2)</f>
        <v>166</v>
      </c>
      <c r="G444">
        <f>COUNTIFS(DantongWorkSheet!$E$1:$E$1000, "&gt;" &amp;$A444, DantongWorkSheet!$U$1:$U$1000, 1)</f>
        <v>350</v>
      </c>
      <c r="H444">
        <f t="shared" si="48"/>
        <v>0.85113629375670907</v>
      </c>
      <c r="I444">
        <f t="shared" si="49"/>
        <v>0.90622641289436934</v>
      </c>
      <c r="J444">
        <f t="shared" si="50"/>
        <v>0.50670978693554636</v>
      </c>
      <c r="K444">
        <f t="shared" si="51"/>
        <v>0.49255142708723781</v>
      </c>
      <c r="L444">
        <f t="shared" si="52"/>
        <v>0.4119499661782472</v>
      </c>
      <c r="M444">
        <f t="shared" si="53"/>
        <v>0.46761282905349461</v>
      </c>
      <c r="N444">
        <f t="shared" si="54"/>
        <v>0.87956279523174175</v>
      </c>
      <c r="O444">
        <f t="shared" si="55"/>
        <v>1.7281039989509583E-3</v>
      </c>
    </row>
    <row r="445" spans="1:15">
      <c r="A445">
        <v>2211</v>
      </c>
      <c r="B445">
        <f>COUNTIF(DantongWorkSheet!$E$1:$E$1000, "&lt;=" &amp;A445)</f>
        <v>474</v>
      </c>
      <c r="C445">
        <f>COUNTIF(DantongWorkSheet!$E$1:$E$1000, "&gt;" &amp;A445)</f>
        <v>526</v>
      </c>
      <c r="D445">
        <f>COUNTIFS(DantongWorkSheet!$E$1:$E$1000, "&lt;=" &amp;$A445, DantongWorkSheet!$U$1:$U$1000, 2)</f>
        <v>131</v>
      </c>
      <c r="E445">
        <f>COUNTIFS(DantongWorkSheet!$E$1:$E$1000, "&lt;=" &amp;$A445, DantongWorkSheet!$U$1:$U$1000, 1)</f>
        <v>343</v>
      </c>
      <c r="F445">
        <f>COUNTIFS(DantongWorkSheet!$E$1:$E$1000, "&gt;" &amp;$A445, DantongWorkSheet!$U$1:$U$1000, 2)</f>
        <v>169</v>
      </c>
      <c r="G445">
        <f>COUNTIFS(DantongWorkSheet!$E$1:$E$1000, "&gt;" &amp;$A445, DantongWorkSheet!$U$1:$U$1000, 1)</f>
        <v>357</v>
      </c>
      <c r="H445">
        <f t="shared" si="48"/>
        <v>0.85045922358458692</v>
      </c>
      <c r="I445">
        <f t="shared" si="49"/>
        <v>0.90578176687770584</v>
      </c>
      <c r="J445">
        <f t="shared" si="50"/>
        <v>0.51051745095205447</v>
      </c>
      <c r="K445">
        <f t="shared" si="51"/>
        <v>0.48753114536450676</v>
      </c>
      <c r="L445">
        <f t="shared" si="52"/>
        <v>0.40311767197909421</v>
      </c>
      <c r="M445">
        <f t="shared" si="53"/>
        <v>0.47644120937767331</v>
      </c>
      <c r="N445">
        <f t="shared" si="54"/>
        <v>0.87955888135676752</v>
      </c>
      <c r="O445">
        <f t="shared" si="55"/>
        <v>1.7320178739251846E-3</v>
      </c>
    </row>
    <row r="446" spans="1:15">
      <c r="A446">
        <v>17184.5</v>
      </c>
      <c r="B446">
        <f>COUNTIF(DantongWorkSheet!$E$1:$E$1000, "&lt;=" &amp;A446)</f>
        <v>999</v>
      </c>
      <c r="C446">
        <f>COUNTIF(DantongWorkSheet!$E$1:$E$1000, "&gt;" &amp;A446)</f>
        <v>1</v>
      </c>
      <c r="D446">
        <f>COUNTIFS(DantongWorkSheet!$E$1:$E$1000, "&lt;=" &amp;$A446, DantongWorkSheet!$U$1:$U$1000, 2)</f>
        <v>299</v>
      </c>
      <c r="E446">
        <f>COUNTIFS(DantongWorkSheet!$E$1:$E$1000, "&lt;=" &amp;$A446, DantongWorkSheet!$U$1:$U$1000, 1)</f>
        <v>700</v>
      </c>
      <c r="F446">
        <f>COUNTIFS(DantongWorkSheet!$E$1:$E$1000, "&gt;" &amp;$A446, DantongWorkSheet!$U$1:$U$1000, 2)</f>
        <v>1</v>
      </c>
      <c r="G446">
        <f>COUNTIFS(DantongWorkSheet!$E$1:$E$1000, "&gt;" &amp;$A446, DantongWorkSheet!$U$1:$U$1000, 1)</f>
        <v>0</v>
      </c>
      <c r="H446">
        <f t="shared" si="48"/>
        <v>0.88043268073749992</v>
      </c>
      <c r="I446">
        <f t="shared" si="49"/>
        <v>0</v>
      </c>
      <c r="J446">
        <f t="shared" si="50"/>
        <v>1.44197345279905E-3</v>
      </c>
      <c r="K446">
        <f t="shared" si="51"/>
        <v>9.9657842846620874E-3</v>
      </c>
      <c r="L446">
        <f t="shared" si="52"/>
        <v>0.87955224805676246</v>
      </c>
      <c r="M446">
        <f t="shared" si="53"/>
        <v>0</v>
      </c>
      <c r="N446">
        <f t="shared" si="54"/>
        <v>0.87955224805676246</v>
      </c>
      <c r="O446">
        <f t="shared" si="55"/>
        <v>1.738651173930239E-3</v>
      </c>
    </row>
    <row r="447" spans="1:15">
      <c r="A447">
        <v>1752.5</v>
      </c>
      <c r="B447">
        <f>COUNTIF(DantongWorkSheet!$E$1:$E$1000, "&lt;=" &amp;A447)</f>
        <v>366</v>
      </c>
      <c r="C447">
        <f>COUNTIF(DantongWorkSheet!$E$1:$E$1000, "&gt;" &amp;A447)</f>
        <v>634</v>
      </c>
      <c r="D447">
        <f>COUNTIFS(DantongWorkSheet!$E$1:$E$1000, "&lt;=" &amp;$A447, DantongWorkSheet!$U$1:$U$1000, 2)</f>
        <v>99</v>
      </c>
      <c r="E447">
        <f>COUNTIFS(DantongWorkSheet!$E$1:$E$1000, "&lt;=" &amp;$A447, DantongWorkSheet!$U$1:$U$1000, 1)</f>
        <v>267</v>
      </c>
      <c r="F447">
        <f>COUNTIFS(DantongWorkSheet!$E$1:$E$1000, "&gt;" &amp;$A447, DantongWorkSheet!$U$1:$U$1000, 2)</f>
        <v>201</v>
      </c>
      <c r="G447">
        <f>COUNTIFS(DantongWorkSheet!$E$1:$E$1000, "&gt;" &amp;$A447, DantongWorkSheet!$U$1:$U$1000, 1)</f>
        <v>433</v>
      </c>
      <c r="H447">
        <f t="shared" si="48"/>
        <v>0.84216945809699806</v>
      </c>
      <c r="I447">
        <f t="shared" si="49"/>
        <v>0.90112760757846655</v>
      </c>
      <c r="J447">
        <f t="shared" si="50"/>
        <v>0.53073090737436424</v>
      </c>
      <c r="K447">
        <f t="shared" si="51"/>
        <v>0.41682029136737897</v>
      </c>
      <c r="L447">
        <f t="shared" si="52"/>
        <v>0.30823402166350128</v>
      </c>
      <c r="M447">
        <f t="shared" si="53"/>
        <v>0.57131490320474776</v>
      </c>
      <c r="N447">
        <f t="shared" si="54"/>
        <v>0.87954892486824909</v>
      </c>
      <c r="O447">
        <f t="shared" si="55"/>
        <v>1.7419743624436101E-3</v>
      </c>
    </row>
    <row r="448" spans="1:15">
      <c r="A448">
        <v>1906.5</v>
      </c>
      <c r="B448">
        <f>COUNTIF(DantongWorkSheet!$E$1:$E$1000, "&lt;=" &amp;A448)</f>
        <v>400</v>
      </c>
      <c r="C448">
        <f>COUNTIF(DantongWorkSheet!$E$1:$E$1000, "&gt;" &amp;A448)</f>
        <v>600</v>
      </c>
      <c r="D448">
        <f>COUNTIFS(DantongWorkSheet!$E$1:$E$1000, "&lt;=" &amp;$A448, DantongWorkSheet!$U$1:$U$1000, 2)</f>
        <v>109</v>
      </c>
      <c r="E448">
        <f>COUNTIFS(DantongWorkSheet!$E$1:$E$1000, "&lt;=" &amp;$A448, DantongWorkSheet!$U$1:$U$1000, 1)</f>
        <v>291</v>
      </c>
      <c r="F448">
        <f>COUNTIFS(DantongWorkSheet!$E$1:$E$1000, "&gt;" &amp;$A448, DantongWorkSheet!$U$1:$U$1000, 2)</f>
        <v>191</v>
      </c>
      <c r="G448">
        <f>COUNTIFS(DantongWorkSheet!$E$1:$E$1000, "&gt;" &amp;$A448, DantongWorkSheet!$U$1:$U$1000, 1)</f>
        <v>409</v>
      </c>
      <c r="H448">
        <f t="shared" si="48"/>
        <v>0.84502914930723583</v>
      </c>
      <c r="I448">
        <f t="shared" si="49"/>
        <v>0.90255980278254211</v>
      </c>
      <c r="J448">
        <f t="shared" si="50"/>
        <v>0.52877123795494485</v>
      </c>
      <c r="K448">
        <f t="shared" si="51"/>
        <v>0.44217935649972373</v>
      </c>
      <c r="L448">
        <f t="shared" si="52"/>
        <v>0.33801165972289438</v>
      </c>
      <c r="M448">
        <f t="shared" si="53"/>
        <v>0.54153588166952527</v>
      </c>
      <c r="N448">
        <f t="shared" si="54"/>
        <v>0.87954754139241964</v>
      </c>
      <c r="O448">
        <f t="shared" si="55"/>
        <v>1.743357838273063E-3</v>
      </c>
    </row>
    <row r="449" spans="1:15">
      <c r="A449">
        <v>2119.5</v>
      </c>
      <c r="B449">
        <f>COUNTIF(DantongWorkSheet!$E$1:$E$1000, "&lt;=" &amp;A449)</f>
        <v>454</v>
      </c>
      <c r="C449">
        <f>COUNTIF(DantongWorkSheet!$E$1:$E$1000, "&gt;" &amp;A449)</f>
        <v>546</v>
      </c>
      <c r="D449">
        <f>COUNTIFS(DantongWorkSheet!$E$1:$E$1000, "&lt;=" &amp;$A449, DantongWorkSheet!$U$1:$U$1000, 2)</f>
        <v>125</v>
      </c>
      <c r="E449">
        <f>COUNTIFS(DantongWorkSheet!$E$1:$E$1000, "&lt;=" &amp;$A449, DantongWorkSheet!$U$1:$U$1000, 1)</f>
        <v>329</v>
      </c>
      <c r="F449">
        <f>COUNTIFS(DantongWorkSheet!$E$1:$E$1000, "&gt;" &amp;$A449, DantongWorkSheet!$U$1:$U$1000, 2)</f>
        <v>175</v>
      </c>
      <c r="G449">
        <f>COUNTIFS(DantongWorkSheet!$E$1:$E$1000, "&gt;" &amp;$A449, DantongWorkSheet!$U$1:$U$1000, 1)</f>
        <v>371</v>
      </c>
      <c r="H449">
        <f t="shared" si="48"/>
        <v>0.84900985922559502</v>
      </c>
      <c r="I449">
        <f t="shared" si="49"/>
        <v>0.90493825942356021</v>
      </c>
      <c r="J449">
        <f t="shared" si="50"/>
        <v>0.51721305200651213</v>
      </c>
      <c r="K449">
        <f t="shared" si="51"/>
        <v>0.47667282048326004</v>
      </c>
      <c r="L449">
        <f t="shared" si="52"/>
        <v>0.38545047608842015</v>
      </c>
      <c r="M449">
        <f t="shared" si="53"/>
        <v>0.49409628964526392</v>
      </c>
      <c r="N449">
        <f t="shared" si="54"/>
        <v>0.87954676573368407</v>
      </c>
      <c r="O449">
        <f t="shared" si="55"/>
        <v>1.7441334970086375E-3</v>
      </c>
    </row>
    <row r="450" spans="1:15">
      <c r="A450">
        <v>683.5</v>
      </c>
      <c r="B450">
        <f>COUNTIF(DantongWorkSheet!$E$1:$E$1000, "&lt;=" &amp;A450)</f>
        <v>41</v>
      </c>
      <c r="C450">
        <f>COUNTIF(DantongWorkSheet!$E$1:$E$1000, "&gt;" &amp;A450)</f>
        <v>959</v>
      </c>
      <c r="D450">
        <f>COUNTIFS(DantongWorkSheet!$E$1:$E$1000, "&lt;=" &amp;$A450, DantongWorkSheet!$U$1:$U$1000, 2)</f>
        <v>8</v>
      </c>
      <c r="E450">
        <f>COUNTIFS(DantongWorkSheet!$E$1:$E$1000, "&lt;=" &amp;$A450, DantongWorkSheet!$U$1:$U$1000, 1)</f>
        <v>33</v>
      </c>
      <c r="F450">
        <f>COUNTIFS(DantongWorkSheet!$E$1:$E$1000, "&gt;" &amp;$A450, DantongWorkSheet!$U$1:$U$1000, 2)</f>
        <v>292</v>
      </c>
      <c r="G450">
        <f>COUNTIFS(DantongWorkSheet!$E$1:$E$1000, "&gt;" &amp;$A450, DantongWorkSheet!$U$1:$U$1000, 1)</f>
        <v>667</v>
      </c>
      <c r="H450">
        <f t="shared" si="48"/>
        <v>0.71206405489054792</v>
      </c>
      <c r="I450">
        <f t="shared" si="49"/>
        <v>0.88670304293983748</v>
      </c>
      <c r="J450">
        <f t="shared" si="50"/>
        <v>0.18893752348180415</v>
      </c>
      <c r="K450">
        <f t="shared" si="51"/>
        <v>5.7920991178554065E-2</v>
      </c>
      <c r="L450">
        <f t="shared" si="52"/>
        <v>2.9194626250512466E-2</v>
      </c>
      <c r="M450">
        <f t="shared" si="53"/>
        <v>0.85034821817930406</v>
      </c>
      <c r="N450">
        <f t="shared" si="54"/>
        <v>0.87954284442981656</v>
      </c>
      <c r="O450">
        <f t="shared" si="55"/>
        <v>1.7480548008761421E-3</v>
      </c>
    </row>
    <row r="451" spans="1:15">
      <c r="A451">
        <v>2321.5</v>
      </c>
      <c r="B451">
        <f>COUNTIF(DantongWorkSheet!$E$1:$E$1000, "&lt;=" &amp;A451)</f>
        <v>501</v>
      </c>
      <c r="C451">
        <f>COUNTIF(DantongWorkSheet!$E$1:$E$1000, "&gt;" &amp;A451)</f>
        <v>499</v>
      </c>
      <c r="D451">
        <f>COUNTIFS(DantongWorkSheet!$E$1:$E$1000, "&lt;=" &amp;$A451, DantongWorkSheet!$U$1:$U$1000, 2)</f>
        <v>139</v>
      </c>
      <c r="E451">
        <f>COUNTIFS(DantongWorkSheet!$E$1:$E$1000, "&lt;=" &amp;$A451, DantongWorkSheet!$U$1:$U$1000, 1)</f>
        <v>362</v>
      </c>
      <c r="F451">
        <f>COUNTIFS(DantongWorkSheet!$E$1:$E$1000, "&gt;" &amp;$A451, DantongWorkSheet!$U$1:$U$1000, 2)</f>
        <v>161</v>
      </c>
      <c r="G451">
        <f>COUNTIFS(DantongWorkSheet!$E$1:$E$1000, "&gt;" &amp;$A451, DantongWorkSheet!$U$1:$U$1000, 1)</f>
        <v>338</v>
      </c>
      <c r="H451">
        <f t="shared" si="48"/>
        <v>0.85194619392836635</v>
      </c>
      <c r="I451">
        <f t="shared" si="49"/>
        <v>0.9072349495460148</v>
      </c>
      <c r="J451">
        <f t="shared" si="50"/>
        <v>0.49955586322490619</v>
      </c>
      <c r="K451">
        <f t="shared" si="51"/>
        <v>0.50044125138308848</v>
      </c>
      <c r="L451">
        <f t="shared" si="52"/>
        <v>0.42682504315811154</v>
      </c>
      <c r="M451">
        <f t="shared" si="53"/>
        <v>0.45271023982346137</v>
      </c>
      <c r="N451">
        <f t="shared" si="54"/>
        <v>0.87953528298157291</v>
      </c>
      <c r="O451">
        <f t="shared" si="55"/>
        <v>1.7556162491197957E-3</v>
      </c>
    </row>
    <row r="452" spans="1:15">
      <c r="A452">
        <v>2239.5</v>
      </c>
      <c r="B452">
        <f>COUNTIF(DantongWorkSheet!$E$1:$E$1000, "&lt;=" &amp;A452)</f>
        <v>481</v>
      </c>
      <c r="C452">
        <f>COUNTIF(DantongWorkSheet!$E$1:$E$1000, "&gt;" &amp;A452)</f>
        <v>519</v>
      </c>
      <c r="D452">
        <f>COUNTIFS(DantongWorkSheet!$E$1:$E$1000, "&lt;=" &amp;$A452, DantongWorkSheet!$U$1:$U$1000, 2)</f>
        <v>133</v>
      </c>
      <c r="E452">
        <f>COUNTIFS(DantongWorkSheet!$E$1:$E$1000, "&lt;=" &amp;$A452, DantongWorkSheet!$U$1:$U$1000, 1)</f>
        <v>348</v>
      </c>
      <c r="F452">
        <f>COUNTIFS(DantongWorkSheet!$E$1:$E$1000, "&gt;" &amp;$A452, DantongWorkSheet!$U$1:$U$1000, 2)</f>
        <v>167</v>
      </c>
      <c r="G452">
        <f>COUNTIFS(DantongWorkSheet!$E$1:$E$1000, "&gt;" &amp;$A452, DantongWorkSheet!$U$1:$U$1000, 1)</f>
        <v>352</v>
      </c>
      <c r="H452">
        <f t="shared" si="48"/>
        <v>0.85064796843321111</v>
      </c>
      <c r="I452">
        <f t="shared" si="49"/>
        <v>0.90629873104864123</v>
      </c>
      <c r="J452">
        <f t="shared" si="50"/>
        <v>0.50788366762907378</v>
      </c>
      <c r="K452">
        <f t="shared" si="51"/>
        <v>0.49107445572188302</v>
      </c>
      <c r="L452">
        <f t="shared" si="52"/>
        <v>0.40916167281637456</v>
      </c>
      <c r="M452">
        <f t="shared" si="53"/>
        <v>0.47036904141424479</v>
      </c>
      <c r="N452">
        <f t="shared" si="54"/>
        <v>0.87953071423061935</v>
      </c>
      <c r="O452">
        <f t="shared" si="55"/>
        <v>1.7601850000733554E-3</v>
      </c>
    </row>
    <row r="453" spans="1:15">
      <c r="A453">
        <v>669</v>
      </c>
      <c r="B453">
        <f>COUNTIF(DantongWorkSheet!$E$1:$E$1000, "&lt;=" &amp;A453)</f>
        <v>37</v>
      </c>
      <c r="C453">
        <f>COUNTIF(DantongWorkSheet!$E$1:$E$1000, "&gt;" &amp;A453)</f>
        <v>963</v>
      </c>
      <c r="D453">
        <f>COUNTIFS(DantongWorkSheet!$E$1:$E$1000, "&lt;=" &amp;$A453, DantongWorkSheet!$U$1:$U$1000, 2)</f>
        <v>7</v>
      </c>
      <c r="E453">
        <f>COUNTIFS(DantongWorkSheet!$E$1:$E$1000, "&lt;=" &amp;$A453, DantongWorkSheet!$U$1:$U$1000, 1)</f>
        <v>30</v>
      </c>
      <c r="F453">
        <f>COUNTIFS(DantongWorkSheet!$E$1:$E$1000, "&gt;" &amp;$A453, DantongWorkSheet!$U$1:$U$1000, 2)</f>
        <v>293</v>
      </c>
      <c r="G453">
        <f>COUNTIFS(DantongWorkSheet!$E$1:$E$1000, "&gt;" &amp;$A453, DantongWorkSheet!$U$1:$U$1000, 1)</f>
        <v>670</v>
      </c>
      <c r="H453">
        <f t="shared" si="48"/>
        <v>0.699772221773307</v>
      </c>
      <c r="I453">
        <f t="shared" si="49"/>
        <v>0.88643317213529849</v>
      </c>
      <c r="J453">
        <f t="shared" si="50"/>
        <v>0.17598424400422605</v>
      </c>
      <c r="K453">
        <f t="shared" si="51"/>
        <v>5.2379781836338554E-2</v>
      </c>
      <c r="L453">
        <f t="shared" si="52"/>
        <v>2.5891572205612359E-2</v>
      </c>
      <c r="M453">
        <f t="shared" si="53"/>
        <v>0.85363514476629243</v>
      </c>
      <c r="N453">
        <f t="shared" si="54"/>
        <v>0.87952671697190477</v>
      </c>
      <c r="O453">
        <f t="shared" si="55"/>
        <v>1.7641822587879386E-3</v>
      </c>
    </row>
    <row r="454" spans="1:15">
      <c r="A454">
        <v>2183.5</v>
      </c>
      <c r="B454">
        <f>COUNTIF(DantongWorkSheet!$E$1:$E$1000, "&lt;=" &amp;A454)</f>
        <v>471</v>
      </c>
      <c r="C454">
        <f>COUNTIF(DantongWorkSheet!$E$1:$E$1000, "&gt;" &amp;A454)</f>
        <v>529</v>
      </c>
      <c r="D454">
        <f>COUNTIFS(DantongWorkSheet!$E$1:$E$1000, "&lt;=" &amp;$A454, DantongWorkSheet!$U$1:$U$1000, 2)</f>
        <v>130</v>
      </c>
      <c r="E454">
        <f>COUNTIFS(DantongWorkSheet!$E$1:$E$1000, "&lt;=" &amp;$A454, DantongWorkSheet!$U$1:$U$1000, 1)</f>
        <v>341</v>
      </c>
      <c r="F454">
        <f>COUNTIFS(DantongWorkSheet!$E$1:$E$1000, "&gt;" &amp;$A454, DantongWorkSheet!$U$1:$U$1000, 2)</f>
        <v>170</v>
      </c>
      <c r="G454">
        <f>COUNTIFS(DantongWorkSheet!$E$1:$E$1000, "&gt;" &amp;$A454, DantongWorkSheet!$U$1:$U$1000, 1)</f>
        <v>359</v>
      </c>
      <c r="H454">
        <f t="shared" si="48"/>
        <v>0.84995492797596395</v>
      </c>
      <c r="I454">
        <f t="shared" si="49"/>
        <v>0.90585542197057634</v>
      </c>
      <c r="J454">
        <f t="shared" si="50"/>
        <v>0.51160068750822207</v>
      </c>
      <c r="K454">
        <f t="shared" si="51"/>
        <v>0.48597133707792439</v>
      </c>
      <c r="L454">
        <f t="shared" si="52"/>
        <v>0.40032877107667902</v>
      </c>
      <c r="M454">
        <f t="shared" si="53"/>
        <v>0.47919751822243489</v>
      </c>
      <c r="N454">
        <f t="shared" si="54"/>
        <v>0.87952628929911392</v>
      </c>
      <c r="O454">
        <f t="shared" si="55"/>
        <v>1.7646099315787867E-3</v>
      </c>
    </row>
    <row r="455" spans="1:15">
      <c r="A455">
        <v>1832</v>
      </c>
      <c r="B455">
        <f>COUNTIF(DantongWorkSheet!$E$1:$E$1000, "&lt;=" &amp;A455)</f>
        <v>380</v>
      </c>
      <c r="C455">
        <f>COUNTIF(DantongWorkSheet!$E$1:$E$1000, "&gt;" &amp;A455)</f>
        <v>620</v>
      </c>
      <c r="D455">
        <f>COUNTIFS(DantongWorkSheet!$E$1:$E$1000, "&lt;=" &amp;$A455, DantongWorkSheet!$U$1:$U$1000, 2)</f>
        <v>103</v>
      </c>
      <c r="E455">
        <f>COUNTIFS(DantongWorkSheet!$E$1:$E$1000, "&lt;=" &amp;$A455, DantongWorkSheet!$U$1:$U$1000, 1)</f>
        <v>277</v>
      </c>
      <c r="F455">
        <f>COUNTIFS(DantongWorkSheet!$E$1:$E$1000, "&gt;" &amp;$A455, DantongWorkSheet!$U$1:$U$1000, 2)</f>
        <v>197</v>
      </c>
      <c r="G455">
        <f>COUNTIFS(DantongWorkSheet!$E$1:$E$1000, "&gt;" &amp;$A455, DantongWorkSheet!$U$1:$U$1000, 1)</f>
        <v>423</v>
      </c>
      <c r="H455">
        <f t="shared" si="48"/>
        <v>0.84297104439543036</v>
      </c>
      <c r="I455">
        <f t="shared" si="49"/>
        <v>0.90190897252803615</v>
      </c>
      <c r="J455">
        <f t="shared" si="50"/>
        <v>0.53045289700583287</v>
      </c>
      <c r="K455">
        <f t="shared" si="51"/>
        <v>0.42758912522046666</v>
      </c>
      <c r="L455">
        <f t="shared" si="52"/>
        <v>0.32032899687026356</v>
      </c>
      <c r="M455">
        <f t="shared" si="53"/>
        <v>0.55918356296738236</v>
      </c>
      <c r="N455">
        <f t="shared" si="54"/>
        <v>0.87951255983764587</v>
      </c>
      <c r="O455">
        <f t="shared" si="55"/>
        <v>1.778339393046835E-3</v>
      </c>
    </row>
    <row r="456" spans="1:15">
      <c r="A456">
        <v>2309</v>
      </c>
      <c r="B456">
        <f>COUNTIF(DantongWorkSheet!$E$1:$E$1000, "&lt;=" &amp;A456)</f>
        <v>498</v>
      </c>
      <c r="C456">
        <f>COUNTIF(DantongWorkSheet!$E$1:$E$1000, "&gt;" &amp;A456)</f>
        <v>502</v>
      </c>
      <c r="D456">
        <f>COUNTIFS(DantongWorkSheet!$E$1:$E$1000, "&lt;=" &amp;$A456, DantongWorkSheet!$U$1:$U$1000, 2)</f>
        <v>138</v>
      </c>
      <c r="E456">
        <f>COUNTIFS(DantongWorkSheet!$E$1:$E$1000, "&lt;=" &amp;$A456, DantongWorkSheet!$U$1:$U$1000, 1)</f>
        <v>360</v>
      </c>
      <c r="F456">
        <f>COUNTIFS(DantongWorkSheet!$E$1:$E$1000, "&gt;" &amp;$A456, DantongWorkSheet!$U$1:$U$1000, 2)</f>
        <v>162</v>
      </c>
      <c r="G456">
        <f>COUNTIFS(DantongWorkSheet!$E$1:$E$1000, "&gt;" &amp;$A456, DantongWorkSheet!$U$1:$U$1000, 1)</f>
        <v>340</v>
      </c>
      <c r="H456">
        <f t="shared" si="48"/>
        <v>0.85148086838520909</v>
      </c>
      <c r="I456">
        <f t="shared" si="49"/>
        <v>0.90730327754812712</v>
      </c>
      <c r="J456">
        <f t="shared" si="50"/>
        <v>0.50087961159181504</v>
      </c>
      <c r="K456">
        <f t="shared" si="51"/>
        <v>0.49910884681708012</v>
      </c>
      <c r="L456">
        <f t="shared" si="52"/>
        <v>0.42403747245583412</v>
      </c>
      <c r="M456">
        <f t="shared" si="53"/>
        <v>0.4554662453291598</v>
      </c>
      <c r="N456">
        <f t="shared" si="54"/>
        <v>0.87950371778499392</v>
      </c>
      <c r="O456">
        <f t="shared" si="55"/>
        <v>1.7871814456987822E-3</v>
      </c>
    </row>
    <row r="457" spans="1:15">
      <c r="A457">
        <v>546.5</v>
      </c>
      <c r="B457">
        <f>COUNTIF(DantongWorkSheet!$E$1:$E$1000, "&lt;=" &amp;A457)</f>
        <v>20</v>
      </c>
      <c r="C457">
        <f>COUNTIF(DantongWorkSheet!$E$1:$E$1000, "&gt;" &amp;A457)</f>
        <v>980</v>
      </c>
      <c r="D457">
        <f>COUNTIFS(DantongWorkSheet!$E$1:$E$1000, "&lt;=" &amp;$A457, DantongWorkSheet!$U$1:$U$1000, 2)</f>
        <v>3</v>
      </c>
      <c r="E457">
        <f>COUNTIFS(DantongWorkSheet!$E$1:$E$1000, "&lt;=" &amp;$A457, DantongWorkSheet!$U$1:$U$1000, 1)</f>
        <v>17</v>
      </c>
      <c r="F457">
        <f>COUNTIFS(DantongWorkSheet!$E$1:$E$1000, "&gt;" &amp;$A457, DantongWorkSheet!$U$1:$U$1000, 2)</f>
        <v>297</v>
      </c>
      <c r="G457">
        <f>COUNTIFS(DantongWorkSheet!$E$1:$E$1000, "&gt;" &amp;$A457, DantongWorkSheet!$U$1:$U$1000, 1)</f>
        <v>683</v>
      </c>
      <c r="H457">
        <f t="shared" si="48"/>
        <v>0.60984030471640038</v>
      </c>
      <c r="I457">
        <f t="shared" si="49"/>
        <v>0.8850007893903673</v>
      </c>
      <c r="J457">
        <f t="shared" si="50"/>
        <v>0.11287712379549449</v>
      </c>
      <c r="K457">
        <f t="shared" si="51"/>
        <v>2.8563418746326178E-2</v>
      </c>
      <c r="L457">
        <f t="shared" si="52"/>
        <v>1.2196806094328008E-2</v>
      </c>
      <c r="M457">
        <f t="shared" si="53"/>
        <v>0.86730077360255997</v>
      </c>
      <c r="N457">
        <f t="shared" si="54"/>
        <v>0.87949757969688802</v>
      </c>
      <c r="O457">
        <f t="shared" si="55"/>
        <v>1.7933195338046826E-3</v>
      </c>
    </row>
    <row r="458" spans="1:15">
      <c r="A458">
        <v>653</v>
      </c>
      <c r="B458">
        <f>COUNTIF(DantongWorkSheet!$E$1:$E$1000, "&lt;=" &amp;A458)</f>
        <v>33</v>
      </c>
      <c r="C458">
        <f>COUNTIF(DantongWorkSheet!$E$1:$E$1000, "&gt;" &amp;A458)</f>
        <v>967</v>
      </c>
      <c r="D458">
        <f>COUNTIFS(DantongWorkSheet!$E$1:$E$1000, "&lt;=" &amp;$A458, DantongWorkSheet!$U$1:$U$1000, 2)</f>
        <v>6</v>
      </c>
      <c r="E458">
        <f>COUNTIFS(DantongWorkSheet!$E$1:$E$1000, "&lt;=" &amp;$A458, DantongWorkSheet!$U$1:$U$1000, 1)</f>
        <v>27</v>
      </c>
      <c r="F458">
        <f>COUNTIFS(DantongWorkSheet!$E$1:$E$1000, "&gt;" &amp;$A458, DantongWorkSheet!$U$1:$U$1000, 2)</f>
        <v>294</v>
      </c>
      <c r="G458">
        <f>COUNTIFS(DantongWorkSheet!$E$1:$E$1000, "&gt;" &amp;$A458, DantongWorkSheet!$U$1:$U$1000, 1)</f>
        <v>673</v>
      </c>
      <c r="H458">
        <f t="shared" si="48"/>
        <v>0.68403843563904165</v>
      </c>
      <c r="I458">
        <f t="shared" si="49"/>
        <v>0.88616518924454057</v>
      </c>
      <c r="J458">
        <f t="shared" si="50"/>
        <v>0.16240587545501992</v>
      </c>
      <c r="K458">
        <f t="shared" si="51"/>
        <v>4.681460241413278E-2</v>
      </c>
      <c r="L458">
        <f t="shared" si="52"/>
        <v>2.2573268376088376E-2</v>
      </c>
      <c r="M458">
        <f t="shared" si="53"/>
        <v>0.85692173799947069</v>
      </c>
      <c r="N458">
        <f t="shared" si="54"/>
        <v>0.87949500637555911</v>
      </c>
      <c r="O458">
        <f t="shared" si="55"/>
        <v>1.7958928551335962E-3</v>
      </c>
    </row>
    <row r="459" spans="1:15">
      <c r="A459">
        <v>1786.5</v>
      </c>
      <c r="B459">
        <f>COUNTIF(DantongWorkSheet!$E$1:$E$1000, "&lt;=" &amp;A459)</f>
        <v>370</v>
      </c>
      <c r="C459">
        <f>COUNTIF(DantongWorkSheet!$E$1:$E$1000, "&gt;" &amp;A459)</f>
        <v>630</v>
      </c>
      <c r="D459">
        <f>COUNTIFS(DantongWorkSheet!$E$1:$E$1000, "&lt;=" &amp;$A459, DantongWorkSheet!$U$1:$U$1000, 2)</f>
        <v>100</v>
      </c>
      <c r="E459">
        <f>COUNTIFS(DantongWorkSheet!$E$1:$E$1000, "&lt;=" &amp;$A459, DantongWorkSheet!$U$1:$U$1000, 1)</f>
        <v>270</v>
      </c>
      <c r="F459">
        <f>COUNTIFS(DantongWorkSheet!$E$1:$E$1000, "&gt;" &amp;$A459, DantongWorkSheet!$U$1:$U$1000, 2)</f>
        <v>200</v>
      </c>
      <c r="G459">
        <f>COUNTIFS(DantongWorkSheet!$E$1:$E$1000, "&gt;" &amp;$A459, DantongWorkSheet!$U$1:$U$1000, 1)</f>
        <v>430</v>
      </c>
      <c r="H459">
        <f t="shared" si="48"/>
        <v>0.8418521897563207</v>
      </c>
      <c r="I459">
        <f t="shared" si="49"/>
        <v>0.90159823540567108</v>
      </c>
      <c r="J459">
        <f t="shared" si="50"/>
        <v>0.53072904493393669</v>
      </c>
      <c r="K459">
        <f t="shared" si="51"/>
        <v>0.41994304775312918</v>
      </c>
      <c r="L459">
        <f t="shared" si="52"/>
        <v>0.31148531020983866</v>
      </c>
      <c r="M459">
        <f t="shared" si="53"/>
        <v>0.56800688830557278</v>
      </c>
      <c r="N459">
        <f t="shared" si="54"/>
        <v>0.87949219851541138</v>
      </c>
      <c r="O459">
        <f t="shared" si="55"/>
        <v>1.7987007152813206E-3</v>
      </c>
    </row>
    <row r="460" spans="1:15">
      <c r="A460">
        <v>2132.5</v>
      </c>
      <c r="B460">
        <f>COUNTIF(DantongWorkSheet!$E$1:$E$1000, "&lt;=" &amp;A460)</f>
        <v>458</v>
      </c>
      <c r="C460">
        <f>COUNTIF(DantongWorkSheet!$E$1:$E$1000, "&gt;" &amp;A460)</f>
        <v>542</v>
      </c>
      <c r="D460">
        <f>COUNTIFS(DantongWorkSheet!$E$1:$E$1000, "&lt;=" &amp;$A460, DantongWorkSheet!$U$1:$U$1000, 2)</f>
        <v>126</v>
      </c>
      <c r="E460">
        <f>COUNTIFS(DantongWorkSheet!$E$1:$E$1000, "&lt;=" &amp;$A460, DantongWorkSheet!$U$1:$U$1000, 1)</f>
        <v>332</v>
      </c>
      <c r="F460">
        <f>COUNTIFS(DantongWorkSheet!$E$1:$E$1000, "&gt;" &amp;$A460, DantongWorkSheet!$U$1:$U$1000, 2)</f>
        <v>174</v>
      </c>
      <c r="G460">
        <f>COUNTIFS(DantongWorkSheet!$E$1:$E$1000, "&gt;" &amp;$A460, DantongWorkSheet!$U$1:$U$1000, 1)</f>
        <v>368</v>
      </c>
      <c r="H460">
        <f t="shared" si="48"/>
        <v>0.84870081524068086</v>
      </c>
      <c r="I460">
        <f t="shared" si="49"/>
        <v>0.90550149872165864</v>
      </c>
      <c r="J460">
        <f t="shared" si="50"/>
        <v>0.5159738674268356</v>
      </c>
      <c r="K460">
        <f t="shared" si="51"/>
        <v>0.47893030187305285</v>
      </c>
      <c r="L460">
        <f t="shared" si="52"/>
        <v>0.38870497338023186</v>
      </c>
      <c r="M460">
        <f t="shared" si="53"/>
        <v>0.49078181230713902</v>
      </c>
      <c r="N460">
        <f t="shared" si="54"/>
        <v>0.87948678568737093</v>
      </c>
      <c r="O460">
        <f t="shared" si="55"/>
        <v>1.8041135433217725E-3</v>
      </c>
    </row>
    <row r="461" spans="1:15">
      <c r="A461">
        <v>1819.5</v>
      </c>
      <c r="B461">
        <f>COUNTIF(DantongWorkSheet!$E$1:$E$1000, "&lt;=" &amp;A461)</f>
        <v>377</v>
      </c>
      <c r="C461">
        <f>COUNTIF(DantongWorkSheet!$E$1:$E$1000, "&gt;" &amp;A461)</f>
        <v>623</v>
      </c>
      <c r="D461">
        <f>COUNTIFS(DantongWorkSheet!$E$1:$E$1000, "&lt;=" &amp;$A461, DantongWorkSheet!$U$1:$U$1000, 2)</f>
        <v>102</v>
      </c>
      <c r="E461">
        <f>COUNTIFS(DantongWorkSheet!$E$1:$E$1000, "&lt;=" &amp;$A461, DantongWorkSheet!$U$1:$U$1000, 1)</f>
        <v>275</v>
      </c>
      <c r="F461">
        <f>COUNTIFS(DantongWorkSheet!$E$1:$E$1000, "&gt;" &amp;$A461, DantongWorkSheet!$U$1:$U$1000, 2)</f>
        <v>198</v>
      </c>
      <c r="G461">
        <f>COUNTIFS(DantongWorkSheet!$E$1:$E$1000, "&gt;" &amp;$A461, DantongWorkSheet!$U$1:$U$1000, 1)</f>
        <v>425</v>
      </c>
      <c r="H461">
        <f t="shared" si="48"/>
        <v>0.8422628029386946</v>
      </c>
      <c r="I461">
        <f t="shared" si="49"/>
        <v>0.90199172547758955</v>
      </c>
      <c r="J461">
        <f t="shared" si="50"/>
        <v>0.5305760664153204</v>
      </c>
      <c r="K461">
        <f t="shared" si="51"/>
        <v>0.42531956541052707</v>
      </c>
      <c r="L461">
        <f t="shared" si="52"/>
        <v>0.31753307670788788</v>
      </c>
      <c r="M461">
        <f t="shared" si="53"/>
        <v>0.56194084497253827</v>
      </c>
      <c r="N461">
        <f t="shared" si="54"/>
        <v>0.87947392168042615</v>
      </c>
      <c r="O461">
        <f t="shared" si="55"/>
        <v>1.8169775502665519E-3</v>
      </c>
    </row>
    <row r="462" spans="1:15">
      <c r="A462">
        <v>2328</v>
      </c>
      <c r="B462">
        <f>COUNTIF(DantongWorkSheet!$E$1:$E$1000, "&lt;=" &amp;A462)</f>
        <v>505</v>
      </c>
      <c r="C462">
        <f>COUNTIF(DantongWorkSheet!$E$1:$E$1000, "&gt;" &amp;A462)</f>
        <v>495</v>
      </c>
      <c r="D462">
        <f>COUNTIFS(DantongWorkSheet!$E$1:$E$1000, "&lt;=" &amp;$A462, DantongWorkSheet!$U$1:$U$1000, 2)</f>
        <v>140</v>
      </c>
      <c r="E462">
        <f>COUNTIFS(DantongWorkSheet!$E$1:$E$1000, "&lt;=" &amp;$A462, DantongWorkSheet!$U$1:$U$1000, 1)</f>
        <v>365</v>
      </c>
      <c r="F462">
        <f>COUNTIFS(DantongWorkSheet!$E$1:$E$1000, "&gt;" &amp;$A462, DantongWorkSheet!$U$1:$U$1000, 2)</f>
        <v>160</v>
      </c>
      <c r="G462">
        <f>COUNTIFS(DantongWorkSheet!$E$1:$E$1000, "&gt;" &amp;$A462, DantongWorkSheet!$U$1:$U$1000, 1)</f>
        <v>335</v>
      </c>
      <c r="H462">
        <f t="shared" si="48"/>
        <v>0.85164583308987218</v>
      </c>
      <c r="I462">
        <f t="shared" si="49"/>
        <v>0.90786191542636963</v>
      </c>
      <c r="J462">
        <f t="shared" si="50"/>
        <v>0.4977505770465796</v>
      </c>
      <c r="K462">
        <f t="shared" si="51"/>
        <v>0.50217728699908193</v>
      </c>
      <c r="L462">
        <f t="shared" si="52"/>
        <v>0.43008114571038547</v>
      </c>
      <c r="M462">
        <f t="shared" si="53"/>
        <v>0.44939164813605298</v>
      </c>
      <c r="N462">
        <f t="shared" si="54"/>
        <v>0.87947279384643839</v>
      </c>
      <c r="O462">
        <f t="shared" si="55"/>
        <v>1.8181053842543093E-3</v>
      </c>
    </row>
    <row r="463" spans="1:15">
      <c r="A463">
        <v>2248</v>
      </c>
      <c r="B463">
        <f>COUNTIF(DantongWorkSheet!$E$1:$E$1000, "&lt;=" &amp;A463)</f>
        <v>485</v>
      </c>
      <c r="C463">
        <f>COUNTIF(DantongWorkSheet!$E$1:$E$1000, "&gt;" &amp;A463)</f>
        <v>515</v>
      </c>
      <c r="D463">
        <f>COUNTIFS(DantongWorkSheet!$E$1:$E$1000, "&lt;=" &amp;$A463, DantongWorkSheet!$U$1:$U$1000, 2)</f>
        <v>134</v>
      </c>
      <c r="E463">
        <f>COUNTIFS(DantongWorkSheet!$E$1:$E$1000, "&lt;=" &amp;$A463, DantongWorkSheet!$U$1:$U$1000, 1)</f>
        <v>351</v>
      </c>
      <c r="F463">
        <f>COUNTIFS(DantongWorkSheet!$E$1:$E$1000, "&gt;" &amp;$A463, DantongWorkSheet!$U$1:$U$1000, 2)</f>
        <v>166</v>
      </c>
      <c r="G463">
        <f>COUNTIFS(DantongWorkSheet!$E$1:$E$1000, "&gt;" &amp;$A463, DantongWorkSheet!$U$1:$U$1000, 1)</f>
        <v>349</v>
      </c>
      <c r="H463">
        <f t="shared" si="48"/>
        <v>0.85034443017089767</v>
      </c>
      <c r="I463">
        <f t="shared" si="49"/>
        <v>0.90689737634095324</v>
      </c>
      <c r="J463">
        <f t="shared" si="50"/>
        <v>0.50631252357998469</v>
      </c>
      <c r="K463">
        <f t="shared" si="51"/>
        <v>0.49303816623462576</v>
      </c>
      <c r="L463">
        <f t="shared" si="52"/>
        <v>0.41241704863288536</v>
      </c>
      <c r="M463">
        <f t="shared" si="53"/>
        <v>0.46705214881559093</v>
      </c>
      <c r="N463">
        <f t="shared" si="54"/>
        <v>0.87946919744847629</v>
      </c>
      <c r="O463">
        <f t="shared" si="55"/>
        <v>1.8217017822164117E-3</v>
      </c>
    </row>
    <row r="464" spans="1:15">
      <c r="A464">
        <v>2213</v>
      </c>
      <c r="B464">
        <f>COUNTIF(DantongWorkSheet!$E$1:$E$1000, "&lt;=" &amp;A464)</f>
        <v>475</v>
      </c>
      <c r="C464">
        <f>COUNTIF(DantongWorkSheet!$E$1:$E$1000, "&gt;" &amp;A464)</f>
        <v>525</v>
      </c>
      <c r="D464">
        <f>COUNTIFS(DantongWorkSheet!$E$1:$E$1000, "&lt;=" &amp;$A464, DantongWorkSheet!$U$1:$U$1000, 2)</f>
        <v>131</v>
      </c>
      <c r="E464">
        <f>COUNTIFS(DantongWorkSheet!$E$1:$E$1000, "&lt;=" &amp;$A464, DantongWorkSheet!$U$1:$U$1000, 1)</f>
        <v>344</v>
      </c>
      <c r="F464">
        <f>COUNTIFS(DantongWorkSheet!$E$1:$E$1000, "&gt;" &amp;$A464, DantongWorkSheet!$U$1:$U$1000, 2)</f>
        <v>169</v>
      </c>
      <c r="G464">
        <f>COUNTIFS(DantongWorkSheet!$E$1:$E$1000, "&gt;" &amp;$A464, DantongWorkSheet!$U$1:$U$1000, 1)</f>
        <v>356</v>
      </c>
      <c r="H464">
        <f t="shared" si="48"/>
        <v>0.84965004254688348</v>
      </c>
      <c r="I464">
        <f t="shared" si="49"/>
        <v>0.90644080082829137</v>
      </c>
      <c r="J464">
        <f t="shared" si="50"/>
        <v>0.510150276185794</v>
      </c>
      <c r="K464">
        <f t="shared" si="51"/>
        <v>0.48804560285701609</v>
      </c>
      <c r="L464">
        <f t="shared" si="52"/>
        <v>0.40358377020976965</v>
      </c>
      <c r="M464">
        <f t="shared" si="53"/>
        <v>0.47588142043485299</v>
      </c>
      <c r="N464">
        <f t="shared" si="54"/>
        <v>0.8794651906446227</v>
      </c>
      <c r="O464">
        <f t="shared" si="55"/>
        <v>1.8257085860700073E-3</v>
      </c>
    </row>
    <row r="465" spans="1:15">
      <c r="A465">
        <v>2121.5</v>
      </c>
      <c r="B465">
        <f>COUNTIF(DantongWorkSheet!$E$1:$E$1000, "&lt;=" &amp;A465)</f>
        <v>455</v>
      </c>
      <c r="C465">
        <f>COUNTIF(DantongWorkSheet!$E$1:$E$1000, "&gt;" &amp;A465)</f>
        <v>545</v>
      </c>
      <c r="D465">
        <f>COUNTIFS(DantongWorkSheet!$E$1:$E$1000, "&lt;=" &amp;$A465, DantongWorkSheet!$U$1:$U$1000, 2)</f>
        <v>125</v>
      </c>
      <c r="E465">
        <f>COUNTIFS(DantongWorkSheet!$E$1:$E$1000, "&lt;=" &amp;$A465, DantongWorkSheet!$U$1:$U$1000, 1)</f>
        <v>330</v>
      </c>
      <c r="F465">
        <f>COUNTIFS(DantongWorkSheet!$E$1:$E$1000, "&gt;" &amp;$A465, DantongWorkSheet!$U$1:$U$1000, 2)</f>
        <v>175</v>
      </c>
      <c r="G465">
        <f>COUNTIFS(DantongWorkSheet!$E$1:$E$1000, "&gt;" &amp;$A465, DantongWorkSheet!$U$1:$U$1000, 1)</f>
        <v>370</v>
      </c>
      <c r="H465">
        <f t="shared" si="48"/>
        <v>0.84816368830830025</v>
      </c>
      <c r="I465">
        <f t="shared" si="49"/>
        <v>0.90557464909237484</v>
      </c>
      <c r="J465">
        <f t="shared" si="50"/>
        <v>0.516908005057093</v>
      </c>
      <c r="K465">
        <f t="shared" si="51"/>
        <v>0.47724116642380005</v>
      </c>
      <c r="L465">
        <f t="shared" si="52"/>
        <v>0.38591447818027663</v>
      </c>
      <c r="M465">
        <f t="shared" si="53"/>
        <v>0.49353818375534431</v>
      </c>
      <c r="N465">
        <f t="shared" si="54"/>
        <v>0.87945266193562088</v>
      </c>
      <c r="O465">
        <f t="shared" si="55"/>
        <v>1.8382372950718207E-3</v>
      </c>
    </row>
    <row r="466" spans="1:15">
      <c r="A466">
        <v>1760.5</v>
      </c>
      <c r="B466">
        <f>COUNTIF(DantongWorkSheet!$E$1:$E$1000, "&lt;=" &amp;A466)</f>
        <v>367</v>
      </c>
      <c r="C466">
        <f>COUNTIF(DantongWorkSheet!$E$1:$E$1000, "&gt;" &amp;A466)</f>
        <v>633</v>
      </c>
      <c r="D466">
        <f>COUNTIFS(DantongWorkSheet!$E$1:$E$1000, "&lt;=" &amp;$A466, DantongWorkSheet!$U$1:$U$1000, 2)</f>
        <v>99</v>
      </c>
      <c r="E466">
        <f>COUNTIFS(DantongWorkSheet!$E$1:$E$1000, "&lt;=" &amp;$A466, DantongWorkSheet!$U$1:$U$1000, 1)</f>
        <v>268</v>
      </c>
      <c r="F466">
        <f>COUNTIFS(DantongWorkSheet!$E$1:$E$1000, "&gt;" &amp;$A466, DantongWorkSheet!$U$1:$U$1000, 2)</f>
        <v>201</v>
      </c>
      <c r="G466">
        <f>COUNTIFS(DantongWorkSheet!$E$1:$E$1000, "&gt;" &amp;$A466, DantongWorkSheet!$U$1:$U$1000, 1)</f>
        <v>432</v>
      </c>
      <c r="H466">
        <f t="shared" si="48"/>
        <v>0.84111252414957693</v>
      </c>
      <c r="I466">
        <f t="shared" si="49"/>
        <v>0.90168129312252288</v>
      </c>
      <c r="J466">
        <f t="shared" si="50"/>
        <v>0.53073632767752688</v>
      </c>
      <c r="K466">
        <f t="shared" si="51"/>
        <v>0.41760440278296102</v>
      </c>
      <c r="L466">
        <f t="shared" si="52"/>
        <v>0.30868829636289474</v>
      </c>
      <c r="M466">
        <f t="shared" si="53"/>
        <v>0.57076425854655699</v>
      </c>
      <c r="N466">
        <f t="shared" si="54"/>
        <v>0.87945255490945173</v>
      </c>
      <c r="O466">
        <f t="shared" si="55"/>
        <v>1.83834432124097E-3</v>
      </c>
    </row>
    <row r="467" spans="1:15">
      <c r="A467">
        <v>2324</v>
      </c>
      <c r="B467">
        <f>COUNTIF(DantongWorkSheet!$E$1:$E$1000, "&lt;=" &amp;A467)</f>
        <v>502</v>
      </c>
      <c r="C467">
        <f>COUNTIF(DantongWorkSheet!$E$1:$E$1000, "&gt;" &amp;A467)</f>
        <v>498</v>
      </c>
      <c r="D467">
        <f>COUNTIFS(DantongWorkSheet!$E$1:$E$1000, "&lt;=" &amp;$A467, DantongWorkSheet!$U$1:$U$1000, 2)</f>
        <v>139</v>
      </c>
      <c r="E467">
        <f>COUNTIFS(DantongWorkSheet!$E$1:$E$1000, "&lt;=" &amp;$A467, DantongWorkSheet!$U$1:$U$1000, 1)</f>
        <v>363</v>
      </c>
      <c r="F467">
        <f>COUNTIFS(DantongWorkSheet!$E$1:$E$1000, "&gt;" &amp;$A467, DantongWorkSheet!$U$1:$U$1000, 2)</f>
        <v>161</v>
      </c>
      <c r="G467">
        <f>COUNTIFS(DantongWorkSheet!$E$1:$E$1000, "&gt;" &amp;$A467, DantongWorkSheet!$U$1:$U$1000, 1)</f>
        <v>337</v>
      </c>
      <c r="H467">
        <f t="shared" si="48"/>
        <v>0.85118189657821219</v>
      </c>
      <c r="I467">
        <f t="shared" si="49"/>
        <v>0.90792677416699741</v>
      </c>
      <c r="J467">
        <f t="shared" si="50"/>
        <v>0.49910884681708012</v>
      </c>
      <c r="K467">
        <f t="shared" si="51"/>
        <v>0.50087961159181504</v>
      </c>
      <c r="L467">
        <f t="shared" si="52"/>
        <v>0.42729331208226251</v>
      </c>
      <c r="M467">
        <f t="shared" si="53"/>
        <v>0.45214753353516468</v>
      </c>
      <c r="N467">
        <f t="shared" si="54"/>
        <v>0.87944084561742719</v>
      </c>
      <c r="O467">
        <f t="shared" si="55"/>
        <v>1.8500536132655121E-3</v>
      </c>
    </row>
    <row r="468" spans="1:15">
      <c r="A468">
        <v>627.5</v>
      </c>
      <c r="B468">
        <f>COUNTIF(DantongWorkSheet!$E$1:$E$1000, "&lt;=" &amp;A468)</f>
        <v>29</v>
      </c>
      <c r="C468">
        <f>COUNTIF(DantongWorkSheet!$E$1:$E$1000, "&gt;" &amp;A468)</f>
        <v>971</v>
      </c>
      <c r="D468">
        <f>COUNTIFS(DantongWorkSheet!$E$1:$E$1000, "&lt;=" &amp;$A468, DantongWorkSheet!$U$1:$U$1000, 2)</f>
        <v>5</v>
      </c>
      <c r="E468">
        <f>COUNTIFS(DantongWorkSheet!$E$1:$E$1000, "&lt;=" &amp;$A468, DantongWorkSheet!$U$1:$U$1000, 1)</f>
        <v>24</v>
      </c>
      <c r="F468">
        <f>COUNTIFS(DantongWorkSheet!$E$1:$E$1000, "&gt;" &amp;$A468, DantongWorkSheet!$U$1:$U$1000, 2)</f>
        <v>295</v>
      </c>
      <c r="G468">
        <f>COUNTIFS(DantongWorkSheet!$E$1:$E$1000, "&gt;" &amp;$A468, DantongWorkSheet!$U$1:$U$1000, 1)</f>
        <v>676</v>
      </c>
      <c r="H468">
        <f t="shared" si="48"/>
        <v>0.66319684023982872</v>
      </c>
      <c r="I468">
        <f t="shared" si="49"/>
        <v>0.88589907503786214</v>
      </c>
      <c r="J468">
        <f t="shared" si="50"/>
        <v>0.14812629539650093</v>
      </c>
      <c r="K468">
        <f t="shared" si="51"/>
        <v>4.1225552064850873E-2</v>
      </c>
      <c r="L468">
        <f t="shared" si="52"/>
        <v>1.9232708366955033E-2</v>
      </c>
      <c r="M468">
        <f t="shared" si="53"/>
        <v>0.86020800186176416</v>
      </c>
      <c r="N468">
        <f t="shared" si="54"/>
        <v>0.87944071022871917</v>
      </c>
      <c r="O468">
        <f t="shared" si="55"/>
        <v>1.8501890019735345E-3</v>
      </c>
    </row>
    <row r="469" spans="1:15">
      <c r="A469">
        <v>2191.5</v>
      </c>
      <c r="B469">
        <f>COUNTIF(DantongWorkSheet!$E$1:$E$1000, "&lt;=" &amp;A469)</f>
        <v>472</v>
      </c>
      <c r="C469">
        <f>COUNTIF(DantongWorkSheet!$E$1:$E$1000, "&gt;" &amp;A469)</f>
        <v>528</v>
      </c>
      <c r="D469">
        <f>COUNTIFS(DantongWorkSheet!$E$1:$E$1000, "&lt;=" &amp;$A469, DantongWorkSheet!$U$1:$U$1000, 2)</f>
        <v>130</v>
      </c>
      <c r="E469">
        <f>COUNTIFS(DantongWorkSheet!$E$1:$E$1000, "&lt;=" &amp;$A469, DantongWorkSheet!$U$1:$U$1000, 1)</f>
        <v>342</v>
      </c>
      <c r="F469">
        <f>COUNTIFS(DantongWorkSheet!$E$1:$E$1000, "&gt;" &amp;$A469, DantongWorkSheet!$U$1:$U$1000, 2)</f>
        <v>170</v>
      </c>
      <c r="G469">
        <f>COUNTIFS(DantongWorkSheet!$E$1:$E$1000, "&gt;" &amp;$A469, DantongWorkSheet!$U$1:$U$1000, 1)</f>
        <v>358</v>
      </c>
      <c r="H469">
        <f t="shared" ref="H469:H532" si="56">-(IF(D469, D469/B469*LOG(D469/B469,2), 0)+ IF(E469, E469/B469*LOG(E469/B469,2), 0))</f>
        <v>0.84914013456379867</v>
      </c>
      <c r="I469">
        <f t="shared" ref="I469:I532" si="57">-(IF(F469, F469/C469*LOG(F469/C469,2), 0)+ IF(G469, G469/C469*LOG(G469/C469,2), 0))</f>
        <v>0.90651058260842876</v>
      </c>
      <c r="J469">
        <f t="shared" ref="J469:J532" si="58">-B469/$B$10*LOG(B469/$B$10, 2)</f>
        <v>0.51124266306171606</v>
      </c>
      <c r="K469">
        <f t="shared" ref="K469:K532" si="59">-C469/$B$10*LOG(C469/$B$10, 2)</f>
        <v>0.48649400728031855</v>
      </c>
      <c r="L469">
        <f t="shared" ref="L469:L532" si="60">B469/$B$10*H469</f>
        <v>0.40079414351411297</v>
      </c>
      <c r="M469">
        <f t="shared" ref="M469:M532" si="61">C469/$B$10*I469</f>
        <v>0.47863758761725039</v>
      </c>
      <c r="N469">
        <f t="shared" ref="N469:N532" si="62">L469+M469</f>
        <v>0.8794317311313633</v>
      </c>
      <c r="O469">
        <f t="shared" ref="O469:O532" si="63">$D$2-N469</f>
        <v>1.8591680993294002E-3</v>
      </c>
    </row>
    <row r="470" spans="1:15">
      <c r="A470">
        <v>2317</v>
      </c>
      <c r="B470">
        <f>COUNTIF(DantongWorkSheet!$E$1:$E$1000, "&lt;=" &amp;A470)</f>
        <v>499</v>
      </c>
      <c r="C470">
        <f>COUNTIF(DantongWorkSheet!$E$1:$E$1000, "&gt;" &amp;A470)</f>
        <v>501</v>
      </c>
      <c r="D470">
        <f>COUNTIFS(DantongWorkSheet!$E$1:$E$1000, "&lt;=" &amp;$A470, DantongWorkSheet!$U$1:$U$1000, 2)</f>
        <v>138</v>
      </c>
      <c r="E470">
        <f>COUNTIFS(DantongWorkSheet!$E$1:$E$1000, "&lt;=" &amp;$A470, DantongWorkSheet!$U$1:$U$1000, 1)</f>
        <v>361</v>
      </c>
      <c r="F470">
        <f>COUNTIFS(DantongWorkSheet!$E$1:$E$1000, "&gt;" &amp;$A470, DantongWorkSheet!$U$1:$U$1000, 2)</f>
        <v>162</v>
      </c>
      <c r="G470">
        <f>COUNTIFS(DantongWorkSheet!$E$1:$E$1000, "&gt;" &amp;$A470, DantongWorkSheet!$U$1:$U$1000, 1)</f>
        <v>339</v>
      </c>
      <c r="H470">
        <f t="shared" si="56"/>
        <v>0.85071155695718836</v>
      </c>
      <c r="I470">
        <f t="shared" si="57"/>
        <v>0.90799083217618692</v>
      </c>
      <c r="J470">
        <f t="shared" si="58"/>
        <v>0.50044125138308848</v>
      </c>
      <c r="K470">
        <f t="shared" si="59"/>
        <v>0.49955586322490619</v>
      </c>
      <c r="L470">
        <f t="shared" si="60"/>
        <v>0.42450506692163698</v>
      </c>
      <c r="M470">
        <f t="shared" si="61"/>
        <v>0.45490340692026965</v>
      </c>
      <c r="N470">
        <f t="shared" si="62"/>
        <v>0.87940847384190657</v>
      </c>
      <c r="O470">
        <f t="shared" si="63"/>
        <v>1.8824253887861353E-3</v>
      </c>
    </row>
    <row r="471" spans="1:15">
      <c r="A471">
        <v>2230</v>
      </c>
      <c r="B471">
        <f>COUNTIF(DantongWorkSheet!$E$1:$E$1000, "&lt;=" &amp;A471)</f>
        <v>479</v>
      </c>
      <c r="C471">
        <f>COUNTIF(DantongWorkSheet!$E$1:$E$1000, "&gt;" &amp;A471)</f>
        <v>521</v>
      </c>
      <c r="D471">
        <f>COUNTIFS(DantongWorkSheet!$E$1:$E$1000, "&lt;=" &amp;$A471, DantongWorkSheet!$U$1:$U$1000, 2)</f>
        <v>132</v>
      </c>
      <c r="E471">
        <f>COUNTIFS(DantongWorkSheet!$E$1:$E$1000, "&lt;=" &amp;$A471, DantongWorkSheet!$U$1:$U$1000, 1)</f>
        <v>347</v>
      </c>
      <c r="F471">
        <f>COUNTIFS(DantongWorkSheet!$E$1:$E$1000, "&gt;" &amp;$A471, DantongWorkSheet!$U$1:$U$1000, 2)</f>
        <v>168</v>
      </c>
      <c r="G471">
        <f>COUNTIFS(DantongWorkSheet!$E$1:$E$1000, "&gt;" &amp;$A471, DantongWorkSheet!$U$1:$U$1000, 1)</f>
        <v>353</v>
      </c>
      <c r="H471">
        <f t="shared" si="56"/>
        <v>0.84934991128947379</v>
      </c>
      <c r="I471">
        <f t="shared" si="57"/>
        <v>0.90703316920449983</v>
      </c>
      <c r="J471">
        <f t="shared" si="58"/>
        <v>0.50865126824550932</v>
      </c>
      <c r="K471">
        <f t="shared" si="59"/>
        <v>0.49007590036184462</v>
      </c>
      <c r="L471">
        <f t="shared" si="60"/>
        <v>0.40683860750765793</v>
      </c>
      <c r="M471">
        <f t="shared" si="61"/>
        <v>0.47256428115554444</v>
      </c>
      <c r="N471">
        <f t="shared" si="62"/>
        <v>0.87940288866320238</v>
      </c>
      <c r="O471">
        <f t="shared" si="63"/>
        <v>1.888010567490328E-3</v>
      </c>
    </row>
    <row r="472" spans="1:15">
      <c r="A472">
        <v>1796</v>
      </c>
      <c r="B472">
        <f>COUNTIF(DantongWorkSheet!$E$1:$E$1000, "&lt;=" &amp;A472)</f>
        <v>371</v>
      </c>
      <c r="C472">
        <f>COUNTIF(DantongWorkSheet!$E$1:$E$1000, "&gt;" &amp;A472)</f>
        <v>629</v>
      </c>
      <c r="D472">
        <f>COUNTIFS(DantongWorkSheet!$E$1:$E$1000, "&lt;=" &amp;$A472, DantongWorkSheet!$U$1:$U$1000, 2)</f>
        <v>100</v>
      </c>
      <c r="E472">
        <f>COUNTIFS(DantongWorkSheet!$E$1:$E$1000, "&lt;=" &amp;$A472, DantongWorkSheet!$U$1:$U$1000, 1)</f>
        <v>271</v>
      </c>
      <c r="F472">
        <f>COUNTIFS(DantongWorkSheet!$E$1:$E$1000, "&gt;" &amp;$A472, DantongWorkSheet!$U$1:$U$1000, 2)</f>
        <v>200</v>
      </c>
      <c r="G472">
        <f>COUNTIFS(DantongWorkSheet!$E$1:$E$1000, "&gt;" &amp;$A472, DantongWorkSheet!$U$1:$U$1000, 1)</f>
        <v>429</v>
      </c>
      <c r="H472">
        <f t="shared" si="56"/>
        <v>0.84080634916966679</v>
      </c>
      <c r="I472">
        <f t="shared" si="57"/>
        <v>0.90215475339399509</v>
      </c>
      <c r="J472">
        <f t="shared" si="58"/>
        <v>0.53071880488331624</v>
      </c>
      <c r="K472">
        <f t="shared" si="59"/>
        <v>0.42071802092537985</v>
      </c>
      <c r="L472">
        <f t="shared" si="60"/>
        <v>0.3119391555419464</v>
      </c>
      <c r="M472">
        <f t="shared" si="61"/>
        <v>0.56745533988482288</v>
      </c>
      <c r="N472">
        <f t="shared" si="62"/>
        <v>0.87939449542676928</v>
      </c>
      <c r="O472">
        <f t="shared" si="63"/>
        <v>1.8964038039234188E-3</v>
      </c>
    </row>
    <row r="473" spans="1:15">
      <c r="A473">
        <v>2133.5</v>
      </c>
      <c r="B473">
        <f>COUNTIF(DantongWorkSheet!$E$1:$E$1000, "&lt;=" &amp;A473)</f>
        <v>459</v>
      </c>
      <c r="C473">
        <f>COUNTIF(DantongWorkSheet!$E$1:$E$1000, "&gt;" &amp;A473)</f>
        <v>541</v>
      </c>
      <c r="D473">
        <f>COUNTIFS(DantongWorkSheet!$E$1:$E$1000, "&lt;=" &amp;$A473, DantongWorkSheet!$U$1:$U$1000, 2)</f>
        <v>126</v>
      </c>
      <c r="E473">
        <f>COUNTIFS(DantongWorkSheet!$E$1:$E$1000, "&lt;=" &amp;$A473, DantongWorkSheet!$U$1:$U$1000, 1)</f>
        <v>333</v>
      </c>
      <c r="F473">
        <f>COUNTIFS(DantongWorkSheet!$E$1:$E$1000, "&gt;" &amp;$A473, DantongWorkSheet!$U$1:$U$1000, 2)</f>
        <v>174</v>
      </c>
      <c r="G473">
        <f>COUNTIFS(DantongWorkSheet!$E$1:$E$1000, "&gt;" &amp;$A473, DantongWorkSheet!$U$1:$U$1000, 1)</f>
        <v>367</v>
      </c>
      <c r="H473">
        <f t="shared" si="56"/>
        <v>0.84786174516605262</v>
      </c>
      <c r="I473">
        <f t="shared" si="57"/>
        <v>0.90614158036815029</v>
      </c>
      <c r="J473">
        <f t="shared" si="58"/>
        <v>0.51565617903296013</v>
      </c>
      <c r="K473">
        <f t="shared" si="59"/>
        <v>0.47948802995188206</v>
      </c>
      <c r="L473">
        <f t="shared" si="60"/>
        <v>0.38916854103121817</v>
      </c>
      <c r="M473">
        <f t="shared" si="61"/>
        <v>0.49022259497916931</v>
      </c>
      <c r="N473">
        <f t="shared" si="62"/>
        <v>0.87939113601038743</v>
      </c>
      <c r="O473">
        <f t="shared" si="63"/>
        <v>1.8997632203052728E-3</v>
      </c>
    </row>
    <row r="474" spans="1:15">
      <c r="A474">
        <v>2330</v>
      </c>
      <c r="B474">
        <f>COUNTIF(DantongWorkSheet!$E$1:$E$1000, "&lt;=" &amp;A474)</f>
        <v>506</v>
      </c>
      <c r="C474">
        <f>COUNTIF(DantongWorkSheet!$E$1:$E$1000, "&gt;" &amp;A474)</f>
        <v>494</v>
      </c>
      <c r="D474">
        <f>COUNTIFS(DantongWorkSheet!$E$1:$E$1000, "&lt;=" &amp;$A474, DantongWorkSheet!$U$1:$U$1000, 2)</f>
        <v>140</v>
      </c>
      <c r="E474">
        <f>COUNTIFS(DantongWorkSheet!$E$1:$E$1000, "&lt;=" &amp;$A474, DantongWorkSheet!$U$1:$U$1000, 1)</f>
        <v>366</v>
      </c>
      <c r="F474">
        <f>COUNTIFS(DantongWorkSheet!$E$1:$E$1000, "&gt;" &amp;$A474, DantongWorkSheet!$U$1:$U$1000, 2)</f>
        <v>160</v>
      </c>
      <c r="G474">
        <f>COUNTIFS(DantongWorkSheet!$E$1:$E$1000, "&gt;" &amp;$A474, DantongWorkSheet!$U$1:$U$1000, 1)</f>
        <v>334</v>
      </c>
      <c r="H474">
        <f t="shared" si="56"/>
        <v>0.85088732334202777</v>
      </c>
      <c r="I474">
        <f t="shared" si="57"/>
        <v>0.90855806383505944</v>
      </c>
      <c r="J474">
        <f t="shared" si="58"/>
        <v>0.49729209924369516</v>
      </c>
      <c r="K474">
        <f t="shared" si="59"/>
        <v>0.5026040242202402</v>
      </c>
      <c r="L474">
        <f t="shared" si="60"/>
        <v>0.43054898561106608</v>
      </c>
      <c r="M474">
        <f t="shared" si="61"/>
        <v>0.44882768353451935</v>
      </c>
      <c r="N474">
        <f t="shared" si="62"/>
        <v>0.87937666914558543</v>
      </c>
      <c r="O474">
        <f t="shared" si="63"/>
        <v>1.9142300851072713E-3</v>
      </c>
    </row>
    <row r="475" spans="1:15">
      <c r="A475">
        <v>1821.5</v>
      </c>
      <c r="B475">
        <f>COUNTIF(DantongWorkSheet!$E$1:$E$1000, "&lt;=" &amp;A475)</f>
        <v>378</v>
      </c>
      <c r="C475">
        <f>COUNTIF(DantongWorkSheet!$E$1:$E$1000, "&gt;" &amp;A475)</f>
        <v>622</v>
      </c>
      <c r="D475">
        <f>COUNTIFS(DantongWorkSheet!$E$1:$E$1000, "&lt;=" &amp;$A475, DantongWorkSheet!$U$1:$U$1000, 2)</f>
        <v>102</v>
      </c>
      <c r="E475">
        <f>COUNTIFS(DantongWorkSheet!$E$1:$E$1000, "&lt;=" &amp;$A475, DantongWorkSheet!$U$1:$U$1000, 1)</f>
        <v>276</v>
      </c>
      <c r="F475">
        <f>COUNTIFS(DantongWorkSheet!$E$1:$E$1000, "&gt;" &amp;$A475, DantongWorkSheet!$U$1:$U$1000, 2)</f>
        <v>198</v>
      </c>
      <c r="G475">
        <f>COUNTIFS(DantongWorkSheet!$E$1:$E$1000, "&gt;" &amp;$A475, DantongWorkSheet!$U$1:$U$1000, 1)</f>
        <v>424</v>
      </c>
      <c r="H475">
        <f t="shared" si="56"/>
        <v>0.84123677620025994</v>
      </c>
      <c r="I475">
        <f t="shared" si="57"/>
        <v>0.90255391561201881</v>
      </c>
      <c r="J475">
        <f t="shared" si="58"/>
        <v>0.53053882324670354</v>
      </c>
      <c r="K475">
        <f t="shared" si="59"/>
        <v>0.42607840603858338</v>
      </c>
      <c r="L475">
        <f t="shared" si="60"/>
        <v>0.31798750140369825</v>
      </c>
      <c r="M475">
        <f t="shared" si="61"/>
        <v>0.56138853551067569</v>
      </c>
      <c r="N475">
        <f t="shared" si="62"/>
        <v>0.87937603691437394</v>
      </c>
      <c r="O475">
        <f t="shared" si="63"/>
        <v>1.9148623163187661E-3</v>
      </c>
    </row>
    <row r="476" spans="1:15">
      <c r="A476">
        <v>2250</v>
      </c>
      <c r="B476">
        <f>COUNTIF(DantongWorkSheet!$E$1:$E$1000, "&lt;=" &amp;A476)</f>
        <v>486</v>
      </c>
      <c r="C476">
        <f>COUNTIF(DantongWorkSheet!$E$1:$E$1000, "&gt;" &amp;A476)</f>
        <v>514</v>
      </c>
      <c r="D476">
        <f>COUNTIFS(DantongWorkSheet!$E$1:$E$1000, "&lt;=" &amp;$A476, DantongWorkSheet!$U$1:$U$1000, 2)</f>
        <v>134</v>
      </c>
      <c r="E476">
        <f>COUNTIFS(DantongWorkSheet!$E$1:$E$1000, "&lt;=" &amp;$A476, DantongWorkSheet!$U$1:$U$1000, 1)</f>
        <v>352</v>
      </c>
      <c r="F476">
        <f>COUNTIFS(DantongWorkSheet!$E$1:$E$1000, "&gt;" &amp;$A476, DantongWorkSheet!$U$1:$U$1000, 2)</f>
        <v>166</v>
      </c>
      <c r="G476">
        <f>COUNTIFS(DantongWorkSheet!$E$1:$E$1000, "&gt;" &amp;$A476, DantongWorkSheet!$U$1:$U$1000, 1)</f>
        <v>348</v>
      </c>
      <c r="H476">
        <f t="shared" si="56"/>
        <v>0.84955348862292057</v>
      </c>
      <c r="I476">
        <f t="shared" si="57"/>
        <v>0.90756835822316417</v>
      </c>
      <c r="J476">
        <f t="shared" si="58"/>
        <v>0.50591228559336476</v>
      </c>
      <c r="K476">
        <f t="shared" si="59"/>
        <v>0.49352210403065938</v>
      </c>
      <c r="L476">
        <f t="shared" si="60"/>
        <v>0.41288299547073937</v>
      </c>
      <c r="M476">
        <f t="shared" si="61"/>
        <v>0.46649013612670642</v>
      </c>
      <c r="N476">
        <f t="shared" si="62"/>
        <v>0.87937313159744579</v>
      </c>
      <c r="O476">
        <f t="shared" si="63"/>
        <v>1.917767633246914E-3</v>
      </c>
    </row>
    <row r="477" spans="1:15">
      <c r="A477">
        <v>2217.5</v>
      </c>
      <c r="B477">
        <f>COUNTIF(DantongWorkSheet!$E$1:$E$1000, "&lt;=" &amp;A477)</f>
        <v>476</v>
      </c>
      <c r="C477">
        <f>COUNTIF(DantongWorkSheet!$E$1:$E$1000, "&gt;" &amp;A477)</f>
        <v>524</v>
      </c>
      <c r="D477">
        <f>COUNTIFS(DantongWorkSheet!$E$1:$E$1000, "&lt;=" &amp;$A477, DantongWorkSheet!$U$1:$U$1000, 2)</f>
        <v>131</v>
      </c>
      <c r="E477">
        <f>COUNTIFS(DantongWorkSheet!$E$1:$E$1000, "&lt;=" &amp;$A477, DantongWorkSheet!$U$1:$U$1000, 1)</f>
        <v>345</v>
      </c>
      <c r="F477">
        <f>COUNTIFS(DantongWorkSheet!$E$1:$E$1000, "&gt;" &amp;$A477, DantongWorkSheet!$U$1:$U$1000, 2)</f>
        <v>169</v>
      </c>
      <c r="G477">
        <f>COUNTIFS(DantongWorkSheet!$E$1:$E$1000, "&gt;" &amp;$A477, DantongWorkSheet!$U$1:$U$1000, 1)</f>
        <v>355</v>
      </c>
      <c r="H477">
        <f t="shared" si="56"/>
        <v>0.84884183153060255</v>
      </c>
      <c r="I477">
        <f t="shared" si="57"/>
        <v>0.9070998606197691</v>
      </c>
      <c r="J477">
        <f t="shared" si="58"/>
        <v>0.50978006416457233</v>
      </c>
      <c r="K477">
        <f t="shared" si="59"/>
        <v>0.48855731235730965</v>
      </c>
      <c r="L477">
        <f t="shared" si="60"/>
        <v>0.40404871180856677</v>
      </c>
      <c r="M477">
        <f t="shared" si="61"/>
        <v>0.47532032696475901</v>
      </c>
      <c r="N477">
        <f t="shared" si="62"/>
        <v>0.87936903877332573</v>
      </c>
      <c r="O477">
        <f t="shared" si="63"/>
        <v>1.9218604573669751E-3</v>
      </c>
    </row>
    <row r="478" spans="1:15">
      <c r="A478">
        <v>2149.5</v>
      </c>
      <c r="B478">
        <f>COUNTIF(DantongWorkSheet!$E$1:$E$1000, "&lt;=" &amp;A478)</f>
        <v>466</v>
      </c>
      <c r="C478">
        <f>COUNTIF(DantongWorkSheet!$E$1:$E$1000, "&gt;" &amp;A478)</f>
        <v>534</v>
      </c>
      <c r="D478">
        <f>COUNTIFS(DantongWorkSheet!$E$1:$E$1000, "&lt;=" &amp;$A478, DantongWorkSheet!$U$1:$U$1000, 2)</f>
        <v>128</v>
      </c>
      <c r="E478">
        <f>COUNTIFS(DantongWorkSheet!$E$1:$E$1000, "&lt;=" &amp;$A478, DantongWorkSheet!$U$1:$U$1000, 1)</f>
        <v>338</v>
      </c>
      <c r="F478">
        <f>COUNTIFS(DantongWorkSheet!$E$1:$E$1000, "&gt;" &amp;$A478, DantongWorkSheet!$U$1:$U$1000, 2)</f>
        <v>172</v>
      </c>
      <c r="G478">
        <f>COUNTIFS(DantongWorkSheet!$E$1:$E$1000, "&gt;" &amp;$A478, DantongWorkSheet!$U$1:$U$1000, 1)</f>
        <v>362</v>
      </c>
      <c r="H478">
        <f t="shared" si="56"/>
        <v>0.84809762649252418</v>
      </c>
      <c r="I478">
        <f t="shared" si="57"/>
        <v>0.90664771271212108</v>
      </c>
      <c r="J478">
        <f t="shared" si="58"/>
        <v>0.51334473324363794</v>
      </c>
      <c r="K478">
        <f t="shared" si="59"/>
        <v>0.48331718048840061</v>
      </c>
      <c r="L478">
        <f t="shared" si="60"/>
        <v>0.3952134939455163</v>
      </c>
      <c r="M478">
        <f t="shared" si="61"/>
        <v>0.48414987858827269</v>
      </c>
      <c r="N478">
        <f t="shared" si="62"/>
        <v>0.87936337253378904</v>
      </c>
      <c r="O478">
        <f t="shared" si="63"/>
        <v>1.9275266969036586E-3</v>
      </c>
    </row>
    <row r="479" spans="1:15">
      <c r="A479">
        <v>2123</v>
      </c>
      <c r="B479">
        <f>COUNTIF(DantongWorkSheet!$E$1:$E$1000, "&lt;=" &amp;A479)</f>
        <v>456</v>
      </c>
      <c r="C479">
        <f>COUNTIF(DantongWorkSheet!$E$1:$E$1000, "&gt;" &amp;A479)</f>
        <v>544</v>
      </c>
      <c r="D479">
        <f>COUNTIFS(DantongWorkSheet!$E$1:$E$1000, "&lt;=" &amp;$A479, DantongWorkSheet!$U$1:$U$1000, 2)</f>
        <v>125</v>
      </c>
      <c r="E479">
        <f>COUNTIFS(DantongWorkSheet!$E$1:$E$1000, "&lt;=" &amp;$A479, DantongWorkSheet!$U$1:$U$1000, 1)</f>
        <v>331</v>
      </c>
      <c r="F479">
        <f>COUNTIFS(DantongWorkSheet!$E$1:$E$1000, "&gt;" &amp;$A479, DantongWorkSheet!$U$1:$U$1000, 2)</f>
        <v>175</v>
      </c>
      <c r="G479">
        <f>COUNTIFS(DantongWorkSheet!$E$1:$E$1000, "&gt;" &amp;$A479, DantongWorkSheet!$U$1:$U$1000, 1)</f>
        <v>369</v>
      </c>
      <c r="H479">
        <f t="shared" si="56"/>
        <v>0.84731859478765847</v>
      </c>
      <c r="I479">
        <f t="shared" si="57"/>
        <v>0.90621107689934011</v>
      </c>
      <c r="J479">
        <f t="shared" si="58"/>
        <v>0.51659978734678946</v>
      </c>
      <c r="K479">
        <f t="shared" si="59"/>
        <v>0.47780686521599069</v>
      </c>
      <c r="L479">
        <f t="shared" si="60"/>
        <v>0.38637727922317228</v>
      </c>
      <c r="M479">
        <f t="shared" si="61"/>
        <v>0.49297882583324104</v>
      </c>
      <c r="N479">
        <f t="shared" si="62"/>
        <v>0.87935610505641337</v>
      </c>
      <c r="O479">
        <f t="shared" si="63"/>
        <v>1.9347941742793306E-3</v>
      </c>
    </row>
    <row r="480" spans="1:15">
      <c r="A480">
        <v>1767</v>
      </c>
      <c r="B480">
        <f>COUNTIF(DantongWorkSheet!$E$1:$E$1000, "&lt;=" &amp;A480)</f>
        <v>368</v>
      </c>
      <c r="C480">
        <f>COUNTIF(DantongWorkSheet!$E$1:$E$1000, "&gt;" &amp;A480)</f>
        <v>632</v>
      </c>
      <c r="D480">
        <f>COUNTIFS(DantongWorkSheet!$E$1:$E$1000, "&lt;=" &amp;$A480, DantongWorkSheet!$U$1:$U$1000, 2)</f>
        <v>99</v>
      </c>
      <c r="E480">
        <f>COUNTIFS(DantongWorkSheet!$E$1:$E$1000, "&lt;=" &amp;$A480, DantongWorkSheet!$U$1:$U$1000, 1)</f>
        <v>269</v>
      </c>
      <c r="F480">
        <f>COUNTIFS(DantongWorkSheet!$E$1:$E$1000, "&gt;" &amp;$A480, DantongWorkSheet!$U$1:$U$1000, 2)</f>
        <v>201</v>
      </c>
      <c r="G480">
        <f>COUNTIFS(DantongWorkSheet!$E$1:$E$1000, "&gt;" &amp;$A480, DantongWorkSheet!$U$1:$U$1000, 1)</f>
        <v>431</v>
      </c>
      <c r="H480">
        <f t="shared" si="56"/>
        <v>0.84005738835154209</v>
      </c>
      <c r="I480">
        <f t="shared" si="57"/>
        <v>0.90223505293285311</v>
      </c>
      <c r="J480">
        <f t="shared" si="58"/>
        <v>0.53073781692666733</v>
      </c>
      <c r="K480">
        <f t="shared" si="59"/>
        <v>0.41838623505850997</v>
      </c>
      <c r="L480">
        <f t="shared" si="60"/>
        <v>0.30914111891336749</v>
      </c>
      <c r="M480">
        <f t="shared" si="61"/>
        <v>0.57021255345356314</v>
      </c>
      <c r="N480">
        <f t="shared" si="62"/>
        <v>0.87935367236693063</v>
      </c>
      <c r="O480">
        <f t="shared" si="63"/>
        <v>1.937226863762076E-3</v>
      </c>
    </row>
    <row r="481" spans="1:15">
      <c r="A481">
        <v>2325.5</v>
      </c>
      <c r="B481">
        <f>COUNTIF(DantongWorkSheet!$E$1:$E$1000, "&lt;=" &amp;A481)</f>
        <v>503</v>
      </c>
      <c r="C481">
        <f>COUNTIF(DantongWorkSheet!$E$1:$E$1000, "&gt;" &amp;A481)</f>
        <v>497</v>
      </c>
      <c r="D481">
        <f>COUNTIFS(DantongWorkSheet!$E$1:$E$1000, "&lt;=" &amp;$A481, DantongWorkSheet!$U$1:$U$1000, 2)</f>
        <v>139</v>
      </c>
      <c r="E481">
        <f>COUNTIFS(DantongWorkSheet!$E$1:$E$1000, "&lt;=" &amp;$A481, DantongWorkSheet!$U$1:$U$1000, 1)</f>
        <v>364</v>
      </c>
      <c r="F481">
        <f>COUNTIFS(DantongWorkSheet!$E$1:$E$1000, "&gt;" &amp;$A481, DantongWorkSheet!$U$1:$U$1000, 2)</f>
        <v>161</v>
      </c>
      <c r="G481">
        <f>COUNTIFS(DantongWorkSheet!$E$1:$E$1000, "&gt;" &amp;$A481, DantongWorkSheet!$U$1:$U$1000, 1)</f>
        <v>336</v>
      </c>
      <c r="H481">
        <f t="shared" si="56"/>
        <v>0.85041845036041186</v>
      </c>
      <c r="I481">
        <f t="shared" si="57"/>
        <v>0.9086185980409246</v>
      </c>
      <c r="J481">
        <f t="shared" si="58"/>
        <v>0.49865895651284964</v>
      </c>
      <c r="K481">
        <f t="shared" si="59"/>
        <v>0.50131507482060111</v>
      </c>
      <c r="L481">
        <f t="shared" si="60"/>
        <v>0.42776048053128718</v>
      </c>
      <c r="M481">
        <f t="shared" si="61"/>
        <v>0.45158344322633953</v>
      </c>
      <c r="N481">
        <f t="shared" si="62"/>
        <v>0.87934392375762671</v>
      </c>
      <c r="O481">
        <f t="shared" si="63"/>
        <v>1.9469754730659927E-3</v>
      </c>
    </row>
    <row r="482" spans="1:15">
      <c r="A482">
        <v>2241</v>
      </c>
      <c r="B482">
        <f>COUNTIF(DantongWorkSheet!$E$1:$E$1000, "&lt;=" &amp;A482)</f>
        <v>483</v>
      </c>
      <c r="C482">
        <f>COUNTIF(DantongWorkSheet!$E$1:$E$1000, "&gt;" &amp;A482)</f>
        <v>517</v>
      </c>
      <c r="D482">
        <f>COUNTIFS(DantongWorkSheet!$E$1:$E$1000, "&lt;=" &amp;$A482, DantongWorkSheet!$U$1:$U$1000, 2)</f>
        <v>133</v>
      </c>
      <c r="E482">
        <f>COUNTIFS(DantongWorkSheet!$E$1:$E$1000, "&lt;=" &amp;$A482, DantongWorkSheet!$U$1:$U$1000, 1)</f>
        <v>350</v>
      </c>
      <c r="F482">
        <f>COUNTIFS(DantongWorkSheet!$E$1:$E$1000, "&gt;" &amp;$A482, DantongWorkSheet!$U$1:$U$1000, 2)</f>
        <v>167</v>
      </c>
      <c r="G482">
        <f>COUNTIFS(DantongWorkSheet!$E$1:$E$1000, "&gt;" &amp;$A482, DantongWorkSheet!$U$1:$U$1000, 1)</f>
        <v>350</v>
      </c>
      <c r="H482">
        <f t="shared" si="56"/>
        <v>0.84905442425404787</v>
      </c>
      <c r="I482">
        <f t="shared" si="57"/>
        <v>0.90763264442618841</v>
      </c>
      <c r="J482">
        <f t="shared" si="58"/>
        <v>0.50710406951410958</v>
      </c>
      <c r="K482">
        <f t="shared" si="59"/>
        <v>0.49206189201747785</v>
      </c>
      <c r="L482">
        <f t="shared" si="60"/>
        <v>0.41009328691470509</v>
      </c>
      <c r="M482">
        <f t="shared" si="61"/>
        <v>0.46924607716833944</v>
      </c>
      <c r="N482">
        <f t="shared" si="62"/>
        <v>0.87933936408304447</v>
      </c>
      <c r="O482">
        <f t="shared" si="63"/>
        <v>1.9515351476482312E-3</v>
      </c>
    </row>
    <row r="483" spans="1:15">
      <c r="A483">
        <v>2243.5</v>
      </c>
      <c r="B483">
        <f>COUNTIF(DantongWorkSheet!$E$1:$E$1000, "&lt;=" &amp;A483)</f>
        <v>483</v>
      </c>
      <c r="C483">
        <f>COUNTIF(DantongWorkSheet!$E$1:$E$1000, "&gt;" &amp;A483)</f>
        <v>517</v>
      </c>
      <c r="D483">
        <f>COUNTIFS(DantongWorkSheet!$E$1:$E$1000, "&lt;=" &amp;$A483, DantongWorkSheet!$U$1:$U$1000, 2)</f>
        <v>133</v>
      </c>
      <c r="E483">
        <f>COUNTIFS(DantongWorkSheet!$E$1:$E$1000, "&lt;=" &amp;$A483, DantongWorkSheet!$U$1:$U$1000, 1)</f>
        <v>350</v>
      </c>
      <c r="F483">
        <f>COUNTIFS(DantongWorkSheet!$E$1:$E$1000, "&gt;" &amp;$A483, DantongWorkSheet!$U$1:$U$1000, 2)</f>
        <v>167</v>
      </c>
      <c r="G483">
        <f>COUNTIFS(DantongWorkSheet!$E$1:$E$1000, "&gt;" &amp;$A483, DantongWorkSheet!$U$1:$U$1000, 1)</f>
        <v>350</v>
      </c>
      <c r="H483">
        <f t="shared" si="56"/>
        <v>0.84905442425404787</v>
      </c>
      <c r="I483">
        <f t="shared" si="57"/>
        <v>0.90763264442618841</v>
      </c>
      <c r="J483">
        <f t="shared" si="58"/>
        <v>0.50710406951410958</v>
      </c>
      <c r="K483">
        <f t="shared" si="59"/>
        <v>0.49206189201747785</v>
      </c>
      <c r="L483">
        <f t="shared" si="60"/>
        <v>0.41009328691470509</v>
      </c>
      <c r="M483">
        <f t="shared" si="61"/>
        <v>0.46924607716833944</v>
      </c>
      <c r="N483">
        <f t="shared" si="62"/>
        <v>0.87933936408304447</v>
      </c>
      <c r="O483">
        <f t="shared" si="63"/>
        <v>1.9515351476482312E-3</v>
      </c>
    </row>
    <row r="484" spans="1:15">
      <c r="A484">
        <v>1812.5</v>
      </c>
      <c r="B484">
        <f>COUNTIF(DantongWorkSheet!$E$1:$E$1000, "&lt;=" &amp;A484)</f>
        <v>375</v>
      </c>
      <c r="C484">
        <f>COUNTIF(DantongWorkSheet!$E$1:$E$1000, "&gt;" &amp;A484)</f>
        <v>625</v>
      </c>
      <c r="D484">
        <f>COUNTIFS(DantongWorkSheet!$E$1:$E$1000, "&lt;=" &amp;$A484, DantongWorkSheet!$U$1:$U$1000, 2)</f>
        <v>101</v>
      </c>
      <c r="E484">
        <f>COUNTIFS(DantongWorkSheet!$E$1:$E$1000, "&lt;=" &amp;$A484, DantongWorkSheet!$U$1:$U$1000, 1)</f>
        <v>274</v>
      </c>
      <c r="F484">
        <f>COUNTIFS(DantongWorkSheet!$E$1:$E$1000, "&gt;" &amp;$A484, DantongWorkSheet!$U$1:$U$1000, 2)</f>
        <v>199</v>
      </c>
      <c r="G484">
        <f>COUNTIFS(DantongWorkSheet!$E$1:$E$1000, "&gt;" &amp;$A484, DantongWorkSheet!$U$1:$U$1000, 1)</f>
        <v>426</v>
      </c>
      <c r="H484">
        <f t="shared" si="56"/>
        <v>0.84050638407893496</v>
      </c>
      <c r="I484">
        <f t="shared" si="57"/>
        <v>0.90263302322242034</v>
      </c>
      <c r="J484">
        <f t="shared" si="58"/>
        <v>0.53063906222956636</v>
      </c>
      <c r="K484">
        <f t="shared" si="59"/>
        <v>0.42379494069539858</v>
      </c>
      <c r="L484">
        <f t="shared" si="60"/>
        <v>0.31518989402960063</v>
      </c>
      <c r="M484">
        <f t="shared" si="61"/>
        <v>0.56414563951401275</v>
      </c>
      <c r="N484">
        <f t="shared" si="62"/>
        <v>0.87933553354361338</v>
      </c>
      <c r="O484">
        <f t="shared" si="63"/>
        <v>1.9553656870793246E-3</v>
      </c>
    </row>
    <row r="485" spans="1:15">
      <c r="A485">
        <v>2203.5</v>
      </c>
      <c r="B485">
        <f>COUNTIF(DantongWorkSheet!$E$1:$E$1000, "&lt;=" &amp;A485)</f>
        <v>473</v>
      </c>
      <c r="C485">
        <f>COUNTIF(DantongWorkSheet!$E$1:$E$1000, "&gt;" &amp;A485)</f>
        <v>527</v>
      </c>
      <c r="D485">
        <f>COUNTIFS(DantongWorkSheet!$E$1:$E$1000, "&lt;=" &amp;$A485, DantongWorkSheet!$U$1:$U$1000, 2)</f>
        <v>130</v>
      </c>
      <c r="E485">
        <f>COUNTIFS(DantongWorkSheet!$E$1:$E$1000, "&lt;=" &amp;$A485, DantongWorkSheet!$U$1:$U$1000, 1)</f>
        <v>343</v>
      </c>
      <c r="F485">
        <f>COUNTIFS(DantongWorkSheet!$E$1:$E$1000, "&gt;" &amp;$A485, DantongWorkSheet!$U$1:$U$1000, 2)</f>
        <v>170</v>
      </c>
      <c r="G485">
        <f>COUNTIFS(DantongWorkSheet!$E$1:$E$1000, "&gt;" &amp;$A485, DantongWorkSheet!$U$1:$U$1000, 1)</f>
        <v>357</v>
      </c>
      <c r="H485">
        <f t="shared" si="56"/>
        <v>0.84832633001809776</v>
      </c>
      <c r="I485">
        <f t="shared" si="57"/>
        <v>0.90716576757308198</v>
      </c>
      <c r="J485">
        <f t="shared" si="58"/>
        <v>0.51088158205563328</v>
      </c>
      <c r="K485">
        <f t="shared" si="59"/>
        <v>0.48701394510410778</v>
      </c>
      <c r="L485">
        <f t="shared" si="60"/>
        <v>0.4012583540985602</v>
      </c>
      <c r="M485">
        <f t="shared" si="61"/>
        <v>0.47807635951101424</v>
      </c>
      <c r="N485">
        <f t="shared" si="62"/>
        <v>0.87933471360957438</v>
      </c>
      <c r="O485">
        <f t="shared" si="63"/>
        <v>1.9561856211183226E-3</v>
      </c>
    </row>
    <row r="486" spans="1:15">
      <c r="A486">
        <v>2278.5</v>
      </c>
      <c r="B486">
        <f>COUNTIF(DantongWorkSheet!$E$1:$E$1000, "&lt;=" &amp;A486)</f>
        <v>490</v>
      </c>
      <c r="C486">
        <f>COUNTIF(DantongWorkSheet!$E$1:$E$1000, "&gt;" &amp;A486)</f>
        <v>510</v>
      </c>
      <c r="D486">
        <f>COUNTIFS(DantongWorkSheet!$E$1:$E$1000, "&lt;=" &amp;$A486, DantongWorkSheet!$U$1:$U$1000, 2)</f>
        <v>135</v>
      </c>
      <c r="E486">
        <f>COUNTIFS(DantongWorkSheet!$E$1:$E$1000, "&lt;=" &amp;$A486, DantongWorkSheet!$U$1:$U$1000, 1)</f>
        <v>355</v>
      </c>
      <c r="F486">
        <f>COUNTIFS(DantongWorkSheet!$E$1:$E$1000, "&gt;" &amp;$A486, DantongWorkSheet!$U$1:$U$1000, 2)</f>
        <v>165</v>
      </c>
      <c r="G486">
        <f>COUNTIFS(DantongWorkSheet!$E$1:$E$1000, "&gt;" &amp;$A486, DantongWorkSheet!$U$1:$U$1000, 1)</f>
        <v>345</v>
      </c>
      <c r="H486">
        <f t="shared" si="56"/>
        <v>0.84926078244943193</v>
      </c>
      <c r="I486">
        <f t="shared" si="57"/>
        <v>0.90817834729970515</v>
      </c>
      <c r="J486">
        <f t="shared" si="58"/>
        <v>0.50428170937316308</v>
      </c>
      <c r="K486">
        <f t="shared" si="59"/>
        <v>0.49542973237964688</v>
      </c>
      <c r="L486">
        <f t="shared" si="60"/>
        <v>0.41613778340022162</v>
      </c>
      <c r="M486">
        <f t="shared" si="61"/>
        <v>0.46317095712284961</v>
      </c>
      <c r="N486">
        <f t="shared" si="62"/>
        <v>0.87930874052307129</v>
      </c>
      <c r="O486">
        <f t="shared" si="63"/>
        <v>1.9821587076214175E-3</v>
      </c>
    </row>
    <row r="487" spans="1:15">
      <c r="A487">
        <v>673</v>
      </c>
      <c r="B487">
        <f>COUNTIF(DantongWorkSheet!$E$1:$E$1000, "&lt;=" &amp;A487)</f>
        <v>38</v>
      </c>
      <c r="C487">
        <f>COUNTIF(DantongWorkSheet!$E$1:$E$1000, "&gt;" &amp;A487)</f>
        <v>962</v>
      </c>
      <c r="D487">
        <f>COUNTIFS(DantongWorkSheet!$E$1:$E$1000, "&lt;=" &amp;$A487, DantongWorkSheet!$U$1:$U$1000, 2)</f>
        <v>7</v>
      </c>
      <c r="E487">
        <f>COUNTIFS(DantongWorkSheet!$E$1:$E$1000, "&lt;=" &amp;$A487, DantongWorkSheet!$U$1:$U$1000, 1)</f>
        <v>31</v>
      </c>
      <c r="F487">
        <f>COUNTIFS(DantongWorkSheet!$E$1:$E$1000, "&gt;" &amp;$A487, DantongWorkSheet!$U$1:$U$1000, 2)</f>
        <v>293</v>
      </c>
      <c r="G487">
        <f>COUNTIFS(DantongWorkSheet!$E$1:$E$1000, "&gt;" &amp;$A487, DantongWorkSheet!$U$1:$U$1000, 1)</f>
        <v>669</v>
      </c>
      <c r="H487">
        <f t="shared" si="56"/>
        <v>0.68920198511736552</v>
      </c>
      <c r="I487">
        <f t="shared" si="57"/>
        <v>0.88681023098952649</v>
      </c>
      <c r="J487">
        <f t="shared" si="58"/>
        <v>0.17927855730630307</v>
      </c>
      <c r="K487">
        <f t="shared" si="59"/>
        <v>5.3767335258147433E-2</v>
      </c>
      <c r="L487">
        <f t="shared" si="60"/>
        <v>2.6189675434459891E-2</v>
      </c>
      <c r="M487">
        <f t="shared" si="61"/>
        <v>0.85311144221192448</v>
      </c>
      <c r="N487">
        <f t="shared" si="62"/>
        <v>0.87930111764638441</v>
      </c>
      <c r="O487">
        <f t="shared" si="63"/>
        <v>1.9897815843082922E-3</v>
      </c>
    </row>
    <row r="488" spans="1:15">
      <c r="A488">
        <v>1798.5</v>
      </c>
      <c r="B488">
        <f>COUNTIF(DantongWorkSheet!$E$1:$E$1000, "&lt;=" &amp;A488)</f>
        <v>372</v>
      </c>
      <c r="C488">
        <f>COUNTIF(DantongWorkSheet!$E$1:$E$1000, "&gt;" &amp;A488)</f>
        <v>628</v>
      </c>
      <c r="D488">
        <f>COUNTIFS(DantongWorkSheet!$E$1:$E$1000, "&lt;=" &amp;$A488, DantongWorkSheet!$U$1:$U$1000, 2)</f>
        <v>100</v>
      </c>
      <c r="E488">
        <f>COUNTIFS(DantongWorkSheet!$E$1:$E$1000, "&lt;=" &amp;$A488, DantongWorkSheet!$U$1:$U$1000, 1)</f>
        <v>272</v>
      </c>
      <c r="F488">
        <f>COUNTIFS(DantongWorkSheet!$E$1:$E$1000, "&gt;" &amp;$A488, DantongWorkSheet!$U$1:$U$1000, 2)</f>
        <v>200</v>
      </c>
      <c r="G488">
        <f>COUNTIFS(DantongWorkSheet!$E$1:$E$1000, "&gt;" &amp;$A488, DantongWorkSheet!$U$1:$U$1000, 1)</f>
        <v>428</v>
      </c>
      <c r="H488">
        <f t="shared" si="56"/>
        <v>0.83976227401780346</v>
      </c>
      <c r="I488">
        <f t="shared" si="57"/>
        <v>0.9027113410339267</v>
      </c>
      <c r="J488">
        <f t="shared" si="58"/>
        <v>0.5307046761621087</v>
      </c>
      <c r="K488">
        <f t="shared" si="59"/>
        <v>0.4214907004638489</v>
      </c>
      <c r="L488">
        <f t="shared" si="60"/>
        <v>0.31239156593462286</v>
      </c>
      <c r="M488">
        <f t="shared" si="61"/>
        <v>0.56690272216930593</v>
      </c>
      <c r="N488">
        <f t="shared" si="62"/>
        <v>0.87929428810392873</v>
      </c>
      <c r="O488">
        <f t="shared" si="63"/>
        <v>1.9966111267639697E-3</v>
      </c>
    </row>
    <row r="489" spans="1:15">
      <c r="A489">
        <v>2135</v>
      </c>
      <c r="B489">
        <f>COUNTIF(DantongWorkSheet!$E$1:$E$1000, "&lt;=" &amp;A489)</f>
        <v>460</v>
      </c>
      <c r="C489">
        <f>COUNTIF(DantongWorkSheet!$E$1:$E$1000, "&gt;" &amp;A489)</f>
        <v>540</v>
      </c>
      <c r="D489">
        <f>COUNTIFS(DantongWorkSheet!$E$1:$E$1000, "&lt;=" &amp;$A489, DantongWorkSheet!$U$1:$U$1000, 2)</f>
        <v>126</v>
      </c>
      <c r="E489">
        <f>COUNTIFS(DantongWorkSheet!$E$1:$E$1000, "&lt;=" &amp;$A489, DantongWorkSheet!$U$1:$U$1000, 1)</f>
        <v>334</v>
      </c>
      <c r="F489">
        <f>COUNTIFS(DantongWorkSheet!$E$1:$E$1000, "&gt;" &amp;$A489, DantongWorkSheet!$U$1:$U$1000, 2)</f>
        <v>174</v>
      </c>
      <c r="G489">
        <f>COUNTIFS(DantongWorkSheet!$E$1:$E$1000, "&gt;" &amp;$A489, DantongWorkSheet!$U$1:$U$1000, 1)</f>
        <v>366</v>
      </c>
      <c r="H489">
        <f t="shared" si="56"/>
        <v>0.84702373779802098</v>
      </c>
      <c r="I489">
        <f t="shared" si="57"/>
        <v>0.90678169132927855</v>
      </c>
      <c r="J489">
        <f t="shared" si="58"/>
        <v>0.51533534751014742</v>
      </c>
      <c r="K489">
        <f t="shared" si="59"/>
        <v>0.48004309131007833</v>
      </c>
      <c r="L489">
        <f t="shared" si="60"/>
        <v>0.38963091938708966</v>
      </c>
      <c r="M489">
        <f t="shared" si="61"/>
        <v>0.48966211331781045</v>
      </c>
      <c r="N489">
        <f t="shared" si="62"/>
        <v>0.87929303270490011</v>
      </c>
      <c r="O489">
        <f t="shared" si="63"/>
        <v>1.9978665257925909E-3</v>
      </c>
    </row>
    <row r="490" spans="1:15">
      <c r="A490">
        <v>2332</v>
      </c>
      <c r="B490">
        <f>COUNTIF(DantongWorkSheet!$E$1:$E$1000, "&lt;=" &amp;A490)</f>
        <v>507</v>
      </c>
      <c r="C490">
        <f>COUNTIF(DantongWorkSheet!$E$1:$E$1000, "&gt;" &amp;A490)</f>
        <v>493</v>
      </c>
      <c r="D490">
        <f>COUNTIFS(DantongWorkSheet!$E$1:$E$1000, "&lt;=" &amp;$A490, DantongWorkSheet!$U$1:$U$1000, 2)</f>
        <v>140</v>
      </c>
      <c r="E490">
        <f>COUNTIFS(DantongWorkSheet!$E$1:$E$1000, "&lt;=" &amp;$A490, DantongWorkSheet!$U$1:$U$1000, 1)</f>
        <v>367</v>
      </c>
      <c r="F490">
        <f>COUNTIFS(DantongWorkSheet!$E$1:$E$1000, "&gt;" &amp;$A490, DantongWorkSheet!$U$1:$U$1000, 2)</f>
        <v>160</v>
      </c>
      <c r="G490">
        <f>COUNTIFS(DantongWorkSheet!$E$1:$E$1000, "&gt;" &amp;$A490, DantongWorkSheet!$U$1:$U$1000, 1)</f>
        <v>333</v>
      </c>
      <c r="H490">
        <f t="shared" si="56"/>
        <v>0.85012965462512669</v>
      </c>
      <c r="I490">
        <f t="shared" si="57"/>
        <v>0.90925419861582579</v>
      </c>
      <c r="J490">
        <f t="shared" si="58"/>
        <v>0.4968307702629845</v>
      </c>
      <c r="K490">
        <f t="shared" si="59"/>
        <v>0.50302784100409859</v>
      </c>
      <c r="L490">
        <f t="shared" si="60"/>
        <v>0.43101573489493922</v>
      </c>
      <c r="M490">
        <f t="shared" si="61"/>
        <v>0.44826231991760213</v>
      </c>
      <c r="N490">
        <f t="shared" si="62"/>
        <v>0.8792780548125414</v>
      </c>
      <c r="O490">
        <f t="shared" si="63"/>
        <v>2.012844418151305E-3</v>
      </c>
    </row>
    <row r="491" spans="1:15">
      <c r="A491">
        <v>2302.5</v>
      </c>
      <c r="B491">
        <f>COUNTIF(DantongWorkSheet!$E$1:$E$1000, "&lt;=" &amp;A491)</f>
        <v>497</v>
      </c>
      <c r="C491">
        <f>COUNTIF(DantongWorkSheet!$E$1:$E$1000, "&gt;" &amp;A491)</f>
        <v>503</v>
      </c>
      <c r="D491">
        <f>COUNTIFS(DantongWorkSheet!$E$1:$E$1000, "&lt;=" &amp;$A491, DantongWorkSheet!$U$1:$U$1000, 2)</f>
        <v>137</v>
      </c>
      <c r="E491">
        <f>COUNTIFS(DantongWorkSheet!$E$1:$E$1000, "&lt;=" &amp;$A491, DantongWorkSheet!$U$1:$U$1000, 1)</f>
        <v>360</v>
      </c>
      <c r="F491">
        <f>COUNTIFS(DantongWorkSheet!$E$1:$E$1000, "&gt;" &amp;$A491, DantongWorkSheet!$U$1:$U$1000, 2)</f>
        <v>163</v>
      </c>
      <c r="G491">
        <f>COUNTIFS(DantongWorkSheet!$E$1:$E$1000, "&gt;" &amp;$A491, DantongWorkSheet!$U$1:$U$1000, 1)</f>
        <v>340</v>
      </c>
      <c r="H491">
        <f t="shared" si="56"/>
        <v>0.84946117628205475</v>
      </c>
      <c r="I491">
        <f t="shared" si="57"/>
        <v>0.90873743786420647</v>
      </c>
      <c r="J491">
        <f t="shared" si="58"/>
        <v>0.50131507482060111</v>
      </c>
      <c r="K491">
        <f t="shared" si="59"/>
        <v>0.49865895651284964</v>
      </c>
      <c r="L491">
        <f t="shared" si="60"/>
        <v>0.4221822046121812</v>
      </c>
      <c r="M491">
        <f t="shared" si="61"/>
        <v>0.45709493124569583</v>
      </c>
      <c r="N491">
        <f t="shared" si="62"/>
        <v>0.87927713585787703</v>
      </c>
      <c r="O491">
        <f t="shared" si="63"/>
        <v>2.013763372815669E-3</v>
      </c>
    </row>
    <row r="492" spans="1:15">
      <c r="A492">
        <v>2253</v>
      </c>
      <c r="B492">
        <f>COUNTIF(DantongWorkSheet!$E$1:$E$1000, "&lt;=" &amp;A492)</f>
        <v>487</v>
      </c>
      <c r="C492">
        <f>COUNTIF(DantongWorkSheet!$E$1:$E$1000, "&gt;" &amp;A492)</f>
        <v>513</v>
      </c>
      <c r="D492">
        <f>COUNTIFS(DantongWorkSheet!$E$1:$E$1000, "&lt;=" &amp;$A492, DantongWorkSheet!$U$1:$U$1000, 2)</f>
        <v>134</v>
      </c>
      <c r="E492">
        <f>COUNTIFS(DantongWorkSheet!$E$1:$E$1000, "&lt;=" &amp;$A492, DantongWorkSheet!$U$1:$U$1000, 1)</f>
        <v>353</v>
      </c>
      <c r="F492">
        <f>COUNTIFS(DantongWorkSheet!$E$1:$E$1000, "&gt;" &amp;$A492, DantongWorkSheet!$U$1:$U$1000, 2)</f>
        <v>166</v>
      </c>
      <c r="G492">
        <f>COUNTIFS(DantongWorkSheet!$E$1:$E$1000, "&gt;" &amp;$A492, DantongWorkSheet!$U$1:$U$1000, 1)</f>
        <v>347</v>
      </c>
      <c r="H492">
        <f t="shared" si="56"/>
        <v>0.8487634748419558</v>
      </c>
      <c r="I492">
        <f t="shared" si="57"/>
        <v>0.90823934611729562</v>
      </c>
      <c r="J492">
        <f t="shared" si="58"/>
        <v>0.5055090790963358</v>
      </c>
      <c r="K492">
        <f t="shared" si="59"/>
        <v>0.49400323502523197</v>
      </c>
      <c r="L492">
        <f t="shared" si="60"/>
        <v>0.41334781224803246</v>
      </c>
      <c r="M492">
        <f t="shared" si="61"/>
        <v>0.46592678455817266</v>
      </c>
      <c r="N492">
        <f t="shared" si="62"/>
        <v>0.87927459680620512</v>
      </c>
      <c r="O492">
        <f t="shared" si="63"/>
        <v>2.0163024244875816E-3</v>
      </c>
    </row>
    <row r="493" spans="1:15">
      <c r="A493">
        <v>2222</v>
      </c>
      <c r="B493">
        <f>COUNTIF(DantongWorkSheet!$E$1:$E$1000, "&lt;=" &amp;A493)</f>
        <v>477</v>
      </c>
      <c r="C493">
        <f>COUNTIF(DantongWorkSheet!$E$1:$E$1000, "&gt;" &amp;A493)</f>
        <v>523</v>
      </c>
      <c r="D493">
        <f>COUNTIFS(DantongWorkSheet!$E$1:$E$1000, "&lt;=" &amp;$A493, DantongWorkSheet!$U$1:$U$1000, 2)</f>
        <v>131</v>
      </c>
      <c r="E493">
        <f>COUNTIFS(DantongWorkSheet!$E$1:$E$1000, "&lt;=" &amp;$A493, DantongWorkSheet!$U$1:$U$1000, 1)</f>
        <v>346</v>
      </c>
      <c r="F493">
        <f>COUNTIFS(DantongWorkSheet!$E$1:$E$1000, "&gt;" &amp;$A493, DantongWorkSheet!$U$1:$U$1000, 2)</f>
        <v>169</v>
      </c>
      <c r="G493">
        <f>COUNTIFS(DantongWorkSheet!$E$1:$E$1000, "&gt;" &amp;$A493, DantongWorkSheet!$U$1:$U$1000, 1)</f>
        <v>354</v>
      </c>
      <c r="H493">
        <f t="shared" si="56"/>
        <v>0.84803459654280156</v>
      </c>
      <c r="I493">
        <f t="shared" si="57"/>
        <v>0.90775893460053558</v>
      </c>
      <c r="J493">
        <f t="shared" si="58"/>
        <v>0.50940682126918657</v>
      </c>
      <c r="K493">
        <f t="shared" si="59"/>
        <v>0.48906626862112124</v>
      </c>
      <c r="L493">
        <f t="shared" si="60"/>
        <v>0.40451250255091631</v>
      </c>
      <c r="M493">
        <f t="shared" si="61"/>
        <v>0.47475792279608015</v>
      </c>
      <c r="N493">
        <f t="shared" si="62"/>
        <v>0.87927042534699651</v>
      </c>
      <c r="O493">
        <f t="shared" si="63"/>
        <v>2.0204738836961944E-3</v>
      </c>
    </row>
    <row r="494" spans="1:15">
      <c r="A494">
        <v>1773</v>
      </c>
      <c r="B494">
        <f>COUNTIF(DantongWorkSheet!$E$1:$E$1000, "&lt;=" &amp;A494)</f>
        <v>369</v>
      </c>
      <c r="C494">
        <f>COUNTIF(DantongWorkSheet!$E$1:$E$1000, "&gt;" &amp;A494)</f>
        <v>631</v>
      </c>
      <c r="D494">
        <f>COUNTIFS(DantongWorkSheet!$E$1:$E$1000, "&lt;=" &amp;$A494, DantongWorkSheet!$U$1:$U$1000, 2)</f>
        <v>99</v>
      </c>
      <c r="E494">
        <f>COUNTIFS(DantongWorkSheet!$E$1:$E$1000, "&lt;=" &amp;$A494, DantongWorkSheet!$U$1:$U$1000, 1)</f>
        <v>270</v>
      </c>
      <c r="F494">
        <f>COUNTIFS(DantongWorkSheet!$E$1:$E$1000, "&gt;" &amp;$A494, DantongWorkSheet!$U$1:$U$1000, 2)</f>
        <v>201</v>
      </c>
      <c r="G494">
        <f>COUNTIFS(DantongWorkSheet!$E$1:$E$1000, "&gt;" &amp;$A494, DantongWorkSheet!$U$1:$U$1000, 1)</f>
        <v>430</v>
      </c>
      <c r="H494">
        <f t="shared" si="56"/>
        <v>0.83900406136769767</v>
      </c>
      <c r="I494">
        <f t="shared" si="57"/>
        <v>0.90278888079802844</v>
      </c>
      <c r="J494">
        <f t="shared" si="58"/>
        <v>0.53073538580402402</v>
      </c>
      <c r="K494">
        <f t="shared" si="59"/>
        <v>0.41916578458778858</v>
      </c>
      <c r="L494">
        <f t="shared" si="60"/>
        <v>0.30959249864468041</v>
      </c>
      <c r="M494">
        <f t="shared" si="61"/>
        <v>0.56965978378355597</v>
      </c>
      <c r="N494">
        <f t="shared" si="62"/>
        <v>0.87925228242823639</v>
      </c>
      <c r="O494">
        <f t="shared" si="63"/>
        <v>2.0386168024563167E-3</v>
      </c>
    </row>
    <row r="495" spans="1:15">
      <c r="A495">
        <v>2326.5</v>
      </c>
      <c r="B495">
        <f>COUNTIF(DantongWorkSheet!$E$1:$E$1000, "&lt;=" &amp;A495)</f>
        <v>504</v>
      </c>
      <c r="C495">
        <f>COUNTIF(DantongWorkSheet!$E$1:$E$1000, "&gt;" &amp;A495)</f>
        <v>496</v>
      </c>
      <c r="D495">
        <f>COUNTIFS(DantongWorkSheet!$E$1:$E$1000, "&lt;=" &amp;$A495, DantongWorkSheet!$U$1:$U$1000, 2)</f>
        <v>139</v>
      </c>
      <c r="E495">
        <f>COUNTIFS(DantongWorkSheet!$E$1:$E$1000, "&lt;=" &amp;$A495, DantongWorkSheet!$U$1:$U$1000, 1)</f>
        <v>365</v>
      </c>
      <c r="F495">
        <f>COUNTIFS(DantongWorkSheet!$E$1:$E$1000, "&gt;" &amp;$A495, DantongWorkSheet!$U$1:$U$1000, 2)</f>
        <v>161</v>
      </c>
      <c r="G495">
        <f>COUNTIFS(DantongWorkSheet!$E$1:$E$1000, "&gt;" &amp;$A495, DantongWorkSheet!$U$1:$U$1000, 1)</f>
        <v>335</v>
      </c>
      <c r="H495">
        <f t="shared" si="56"/>
        <v>0.84965586053630338</v>
      </c>
      <c r="I495">
        <f t="shared" si="57"/>
        <v>0.90931040722745293</v>
      </c>
      <c r="J495">
        <f t="shared" si="58"/>
        <v>0.49820619802573396</v>
      </c>
      <c r="K495">
        <f t="shared" si="59"/>
        <v>0.50174763524050503</v>
      </c>
      <c r="L495">
        <f t="shared" si="60"/>
        <v>0.42822655371029689</v>
      </c>
      <c r="M495">
        <f t="shared" si="61"/>
        <v>0.45101796198481664</v>
      </c>
      <c r="N495">
        <f t="shared" si="62"/>
        <v>0.87924451569511353</v>
      </c>
      <c r="O495">
        <f t="shared" si="63"/>
        <v>2.0463835355791771E-3</v>
      </c>
    </row>
    <row r="496" spans="1:15">
      <c r="A496">
        <v>2295.5</v>
      </c>
      <c r="B496">
        <f>COUNTIF(DantongWorkSheet!$E$1:$E$1000, "&lt;=" &amp;A496)</f>
        <v>494</v>
      </c>
      <c r="C496">
        <f>COUNTIF(DantongWorkSheet!$E$1:$E$1000, "&gt;" &amp;A496)</f>
        <v>506</v>
      </c>
      <c r="D496">
        <f>COUNTIFS(DantongWorkSheet!$E$1:$E$1000, "&lt;=" &amp;$A496, DantongWorkSheet!$U$1:$U$1000, 2)</f>
        <v>136</v>
      </c>
      <c r="E496">
        <f>COUNTIFS(DantongWorkSheet!$E$1:$E$1000, "&lt;=" &amp;$A496, DantongWorkSheet!$U$1:$U$1000, 1)</f>
        <v>358</v>
      </c>
      <c r="F496">
        <f>COUNTIFS(DantongWorkSheet!$E$1:$E$1000, "&gt;" &amp;$A496, DantongWorkSheet!$U$1:$U$1000, 2)</f>
        <v>164</v>
      </c>
      <c r="G496">
        <f>COUNTIFS(DantongWorkSheet!$E$1:$E$1000, "&gt;" &amp;$A496, DantongWorkSheet!$U$1:$U$1000, 1)</f>
        <v>342</v>
      </c>
      <c r="H496">
        <f t="shared" si="56"/>
        <v>0.84897250553073045</v>
      </c>
      <c r="I496">
        <f t="shared" si="57"/>
        <v>0.90879577064620198</v>
      </c>
      <c r="J496">
        <f t="shared" si="58"/>
        <v>0.5026040242202402</v>
      </c>
      <c r="K496">
        <f t="shared" si="59"/>
        <v>0.49729209924369516</v>
      </c>
      <c r="L496">
        <f t="shared" si="60"/>
        <v>0.41939241773218083</v>
      </c>
      <c r="M496">
        <f t="shared" si="61"/>
        <v>0.45985065994697821</v>
      </c>
      <c r="N496">
        <f t="shared" si="62"/>
        <v>0.8792430776791591</v>
      </c>
      <c r="O496">
        <f t="shared" si="63"/>
        <v>2.0478215515336018E-3</v>
      </c>
    </row>
    <row r="497" spans="1:15">
      <c r="A497">
        <v>1818</v>
      </c>
      <c r="B497">
        <f>COUNTIF(DantongWorkSheet!$E$1:$E$1000, "&lt;=" &amp;A497)</f>
        <v>376</v>
      </c>
      <c r="C497">
        <f>COUNTIF(DantongWorkSheet!$E$1:$E$1000, "&gt;" &amp;A497)</f>
        <v>624</v>
      </c>
      <c r="D497">
        <f>COUNTIFS(DantongWorkSheet!$E$1:$E$1000, "&lt;=" &amp;$A497, DantongWorkSheet!$U$1:$U$1000, 2)</f>
        <v>101</v>
      </c>
      <c r="E497">
        <f>COUNTIFS(DantongWorkSheet!$E$1:$E$1000, "&lt;=" &amp;$A497, DantongWorkSheet!$U$1:$U$1000, 1)</f>
        <v>275</v>
      </c>
      <c r="F497">
        <f>COUNTIFS(DantongWorkSheet!$E$1:$E$1000, "&gt;" &amp;$A497, DantongWorkSheet!$U$1:$U$1000, 2)</f>
        <v>199</v>
      </c>
      <c r="G497">
        <f>COUNTIFS(DantongWorkSheet!$E$1:$E$1000, "&gt;" &amp;$A497, DantongWorkSheet!$U$1:$U$1000, 1)</f>
        <v>425</v>
      </c>
      <c r="H497">
        <f t="shared" si="56"/>
        <v>0.83947314138179352</v>
      </c>
      <c r="I497">
        <f t="shared" si="57"/>
        <v>0.90319246297468703</v>
      </c>
      <c r="J497">
        <f t="shared" si="58"/>
        <v>0.53060948280215303</v>
      </c>
      <c r="K497">
        <f t="shared" si="59"/>
        <v>0.42455840905909936</v>
      </c>
      <c r="L497">
        <f t="shared" si="60"/>
        <v>0.31564190115955437</v>
      </c>
      <c r="M497">
        <f t="shared" si="61"/>
        <v>0.56359209689620471</v>
      </c>
      <c r="N497">
        <f t="shared" si="62"/>
        <v>0.87923399805575908</v>
      </c>
      <c r="O497">
        <f t="shared" si="63"/>
        <v>2.056901174933623E-3</v>
      </c>
    </row>
    <row r="498" spans="1:15">
      <c r="A498">
        <v>2145.5</v>
      </c>
      <c r="B498">
        <f>COUNTIF(DantongWorkSheet!$E$1:$E$1000, "&lt;=" &amp;A498)</f>
        <v>464</v>
      </c>
      <c r="C498">
        <f>COUNTIF(DantongWorkSheet!$E$1:$E$1000, "&gt;" &amp;A498)</f>
        <v>536</v>
      </c>
      <c r="D498">
        <f>COUNTIFS(DantongWorkSheet!$E$1:$E$1000, "&lt;=" &amp;$A498, DantongWorkSheet!$U$1:$U$1000, 2)</f>
        <v>127</v>
      </c>
      <c r="E498">
        <f>COUNTIFS(DantongWorkSheet!$E$1:$E$1000, "&lt;=" &amp;$A498, DantongWorkSheet!$U$1:$U$1000, 1)</f>
        <v>337</v>
      </c>
      <c r="F498">
        <f>COUNTIFS(DantongWorkSheet!$E$1:$E$1000, "&gt;" &amp;$A498, DantongWorkSheet!$U$1:$U$1000, 2)</f>
        <v>173</v>
      </c>
      <c r="G498">
        <f>COUNTIFS(DantongWorkSheet!$E$1:$E$1000, "&gt;" &amp;$A498, DantongWorkSheet!$U$1:$U$1000, 1)</f>
        <v>363</v>
      </c>
      <c r="H498">
        <f t="shared" si="56"/>
        <v>0.846733653579401</v>
      </c>
      <c r="I498">
        <f t="shared" si="57"/>
        <v>0.90735891755924469</v>
      </c>
      <c r="J498">
        <f t="shared" si="58"/>
        <v>0.51402072634401497</v>
      </c>
      <c r="K498">
        <f t="shared" si="59"/>
        <v>0.48223657049351265</v>
      </c>
      <c r="L498">
        <f t="shared" si="60"/>
        <v>0.39288441526084211</v>
      </c>
      <c r="M498">
        <f t="shared" si="61"/>
        <v>0.48634437981175521</v>
      </c>
      <c r="N498">
        <f t="shared" si="62"/>
        <v>0.87922879507259732</v>
      </c>
      <c r="O498">
        <f t="shared" si="63"/>
        <v>2.0621041580953792E-3</v>
      </c>
    </row>
    <row r="499" spans="1:15">
      <c r="A499" s="6">
        <v>341</v>
      </c>
      <c r="B499">
        <f>COUNTIF(DantongWorkSheet!$E$1:$E$1000, "&lt;=" &amp;A499)</f>
        <v>4</v>
      </c>
      <c r="C499">
        <f>COUNTIF(DantongWorkSheet!$E$1:$E$1000, "&gt;" &amp;A499)</f>
        <v>996</v>
      </c>
      <c r="D499">
        <f>COUNTIFS(DantongWorkSheet!$E$1:$E$1000, "&lt;=" &amp;$A499, DantongWorkSheet!$U$1:$U$1000, 2)</f>
        <v>0</v>
      </c>
      <c r="E499">
        <f>COUNTIFS(DantongWorkSheet!$E$1:$E$1000, "&lt;=" &amp;$A499, DantongWorkSheet!$U$1:$U$1000, 1)</f>
        <v>4</v>
      </c>
      <c r="F499">
        <f>COUNTIFS(DantongWorkSheet!$E$1:$E$1000, "&gt;" &amp;$A499, DantongWorkSheet!$U$1:$U$1000, 2)</f>
        <v>300</v>
      </c>
      <c r="G499">
        <f>COUNTIFS(DantongWorkSheet!$E$1:$E$1000, "&gt;" &amp;$A499, DantongWorkSheet!$U$1:$U$1000, 1)</f>
        <v>696</v>
      </c>
      <c r="H499">
        <f t="shared" si="56"/>
        <v>0</v>
      </c>
      <c r="I499">
        <f t="shared" si="57"/>
        <v>0.88275867879551151</v>
      </c>
      <c r="J499">
        <f t="shared" si="58"/>
        <v>3.1863137138648349E-2</v>
      </c>
      <c r="K499">
        <f t="shared" si="59"/>
        <v>5.7592231836300868E-3</v>
      </c>
      <c r="L499">
        <f t="shared" si="60"/>
        <v>0</v>
      </c>
      <c r="M499">
        <f t="shared" si="61"/>
        <v>0.8792276440803295</v>
      </c>
      <c r="N499">
        <f t="shared" si="62"/>
        <v>0.8792276440803295</v>
      </c>
      <c r="O499">
        <f t="shared" si="63"/>
        <v>2.0632551503632079E-3</v>
      </c>
    </row>
    <row r="500" spans="1:15">
      <c r="A500">
        <v>2281.5</v>
      </c>
      <c r="B500">
        <f>COUNTIF(DantongWorkSheet!$E$1:$E$1000, "&lt;=" &amp;A500)</f>
        <v>491</v>
      </c>
      <c r="C500">
        <f>COUNTIF(DantongWorkSheet!$E$1:$E$1000, "&gt;" &amp;A500)</f>
        <v>509</v>
      </c>
      <c r="D500">
        <f>COUNTIFS(DantongWorkSheet!$E$1:$E$1000, "&lt;=" &amp;$A500, DantongWorkSheet!$U$1:$U$1000, 2)</f>
        <v>135</v>
      </c>
      <c r="E500">
        <f>COUNTIFS(DantongWorkSheet!$E$1:$E$1000, "&lt;=" &amp;$A500, DantongWorkSheet!$U$1:$U$1000, 1)</f>
        <v>356</v>
      </c>
      <c r="F500">
        <f>COUNTIFS(DantongWorkSheet!$E$1:$E$1000, "&gt;" &amp;$A500, DantongWorkSheet!$U$1:$U$1000, 2)</f>
        <v>165</v>
      </c>
      <c r="G500">
        <f>COUNTIFS(DantongWorkSheet!$E$1:$E$1000, "&gt;" &amp;$A500, DantongWorkSheet!$U$1:$U$1000, 1)</f>
        <v>344</v>
      </c>
      <c r="H500">
        <f t="shared" si="56"/>
        <v>0.84847695967945924</v>
      </c>
      <c r="I500">
        <f t="shared" si="57"/>
        <v>0.90885339623663586</v>
      </c>
      <c r="J500">
        <f t="shared" si="58"/>
        <v>0.50386668954057046</v>
      </c>
      <c r="K500">
        <f t="shared" si="59"/>
        <v>0.49589958124047345</v>
      </c>
      <c r="L500">
        <f t="shared" si="60"/>
        <v>0.41660218720261449</v>
      </c>
      <c r="M500">
        <f t="shared" si="61"/>
        <v>0.46260637868444765</v>
      </c>
      <c r="N500">
        <f t="shared" si="62"/>
        <v>0.87920856588706209</v>
      </c>
      <c r="O500">
        <f t="shared" si="63"/>
        <v>2.0823333436306157E-3</v>
      </c>
    </row>
    <row r="501" spans="1:15">
      <c r="A501">
        <v>578</v>
      </c>
      <c r="B501">
        <f>COUNTIF(DantongWorkSheet!$E$1:$E$1000, "&lt;=" &amp;A501)</f>
        <v>21</v>
      </c>
      <c r="C501">
        <f>COUNTIF(DantongWorkSheet!$E$1:$E$1000, "&gt;" &amp;A501)</f>
        <v>979</v>
      </c>
      <c r="D501">
        <f>COUNTIFS(DantongWorkSheet!$E$1:$E$1000, "&lt;=" &amp;$A501, DantongWorkSheet!$U$1:$U$1000, 2)</f>
        <v>3</v>
      </c>
      <c r="E501">
        <f>COUNTIFS(DantongWorkSheet!$E$1:$E$1000, "&lt;=" &amp;$A501, DantongWorkSheet!$U$1:$U$1000, 1)</f>
        <v>18</v>
      </c>
      <c r="F501">
        <f>COUNTIFS(DantongWorkSheet!$E$1:$E$1000, "&gt;" &amp;$A501, DantongWorkSheet!$U$1:$U$1000, 2)</f>
        <v>297</v>
      </c>
      <c r="G501">
        <f>COUNTIFS(DantongWorkSheet!$E$1:$E$1000, "&gt;" &amp;$A501, DantongWorkSheet!$U$1:$U$1000, 1)</f>
        <v>682</v>
      </c>
      <c r="H501">
        <f t="shared" si="56"/>
        <v>0.59167277858232747</v>
      </c>
      <c r="I501">
        <f t="shared" si="57"/>
        <v>0.88537237700684823</v>
      </c>
      <c r="J501">
        <f t="shared" si="58"/>
        <v>0.11704280409954985</v>
      </c>
      <c r="K501">
        <f t="shared" si="59"/>
        <v>2.9976231122165825E-2</v>
      </c>
      <c r="L501">
        <f t="shared" si="60"/>
        <v>1.2425128350228878E-2</v>
      </c>
      <c r="M501">
        <f t="shared" si="61"/>
        <v>0.86677955708970444</v>
      </c>
      <c r="N501">
        <f t="shared" si="62"/>
        <v>0.87920468543993335</v>
      </c>
      <c r="O501">
        <f t="shared" si="63"/>
        <v>2.0862137907593503E-3</v>
      </c>
    </row>
    <row r="502" spans="1:15">
      <c r="A502">
        <v>2138.5</v>
      </c>
      <c r="B502">
        <f>COUNTIF(DantongWorkSheet!$E$1:$E$1000, "&lt;=" &amp;A502)</f>
        <v>461</v>
      </c>
      <c r="C502">
        <f>COUNTIF(DantongWorkSheet!$E$1:$E$1000, "&gt;" &amp;A502)</f>
        <v>539</v>
      </c>
      <c r="D502">
        <f>COUNTIFS(DantongWorkSheet!$E$1:$E$1000, "&lt;=" &amp;$A502, DantongWorkSheet!$U$1:$U$1000, 2)</f>
        <v>126</v>
      </c>
      <c r="E502">
        <f>COUNTIFS(DantongWorkSheet!$E$1:$E$1000, "&lt;=" &amp;$A502, DantongWorkSheet!$U$1:$U$1000, 1)</f>
        <v>335</v>
      </c>
      <c r="F502">
        <f>COUNTIFS(DantongWorkSheet!$E$1:$E$1000, "&gt;" &amp;$A502, DantongWorkSheet!$U$1:$U$1000, 2)</f>
        <v>174</v>
      </c>
      <c r="G502">
        <f>COUNTIFS(DantongWorkSheet!$E$1:$E$1000, "&gt;" &amp;$A502, DantongWorkSheet!$U$1:$U$1000, 1)</f>
        <v>365</v>
      </c>
      <c r="H502">
        <f t="shared" si="56"/>
        <v>0.84618679953647558</v>
      </c>
      <c r="I502">
        <f t="shared" si="57"/>
        <v>0.90742182100339175</v>
      </c>
      <c r="J502">
        <f t="shared" si="58"/>
        <v>0.51501137969129729</v>
      </c>
      <c r="K502">
        <f t="shared" si="59"/>
        <v>0.48059548100926441</v>
      </c>
      <c r="L502">
        <f t="shared" si="60"/>
        <v>0.39009211458631526</v>
      </c>
      <c r="M502">
        <f t="shared" si="61"/>
        <v>0.4891003615208282</v>
      </c>
      <c r="N502">
        <f t="shared" si="62"/>
        <v>0.87919247610714346</v>
      </c>
      <c r="O502">
        <f t="shared" si="63"/>
        <v>2.0984231235492423E-3</v>
      </c>
    </row>
    <row r="503" spans="1:15">
      <c r="A503">
        <v>1802</v>
      </c>
      <c r="B503">
        <f>COUNTIF(DantongWorkSheet!$E$1:$E$1000, "&lt;=" &amp;A503)</f>
        <v>373</v>
      </c>
      <c r="C503">
        <f>COUNTIF(DantongWorkSheet!$E$1:$E$1000, "&gt;" &amp;A503)</f>
        <v>627</v>
      </c>
      <c r="D503">
        <f>COUNTIFS(DantongWorkSheet!$E$1:$E$1000, "&lt;=" &amp;$A503, DantongWorkSheet!$U$1:$U$1000, 2)</f>
        <v>100</v>
      </c>
      <c r="E503">
        <f>COUNTIFS(DantongWorkSheet!$E$1:$E$1000, "&lt;=" &amp;$A503, DantongWorkSheet!$U$1:$U$1000, 1)</f>
        <v>273</v>
      </c>
      <c r="F503">
        <f>COUNTIFS(DantongWorkSheet!$E$1:$E$1000, "&gt;" &amp;$A503, DantongWorkSheet!$U$1:$U$1000, 2)</f>
        <v>200</v>
      </c>
      <c r="G503">
        <f>COUNTIFS(DantongWorkSheet!$E$1:$E$1000, "&gt;" &amp;$A503, DantongWorkSheet!$U$1:$U$1000, 1)</f>
        <v>427</v>
      </c>
      <c r="H503">
        <f t="shared" si="56"/>
        <v>0.83871997454855618</v>
      </c>
      <c r="I503">
        <f t="shared" si="57"/>
        <v>0.9032679919521277</v>
      </c>
      <c r="J503">
        <f t="shared" si="58"/>
        <v>0.53068666922375485</v>
      </c>
      <c r="K503">
        <f t="shared" si="59"/>
        <v>0.42226108271625018</v>
      </c>
      <c r="L503">
        <f t="shared" si="60"/>
        <v>0.31284255050661147</v>
      </c>
      <c r="M503">
        <f t="shared" si="61"/>
        <v>0.56634903095398403</v>
      </c>
      <c r="N503">
        <f t="shared" si="62"/>
        <v>0.87919158146059551</v>
      </c>
      <c r="O503">
        <f t="shared" si="63"/>
        <v>2.0993177700971977E-3</v>
      </c>
    </row>
    <row r="504" spans="1:15">
      <c r="A504">
        <v>634</v>
      </c>
      <c r="B504">
        <f>COUNTIF(DantongWorkSheet!$E$1:$E$1000, "&lt;=" &amp;A504)</f>
        <v>30</v>
      </c>
      <c r="C504">
        <f>COUNTIF(DantongWorkSheet!$E$1:$E$1000, "&gt;" &amp;A504)</f>
        <v>970</v>
      </c>
      <c r="D504">
        <f>COUNTIFS(DantongWorkSheet!$E$1:$E$1000, "&lt;=" &amp;$A504, DantongWorkSheet!$U$1:$U$1000, 2)</f>
        <v>5</v>
      </c>
      <c r="E504">
        <f>COUNTIFS(DantongWorkSheet!$E$1:$E$1000, "&lt;=" &amp;$A504, DantongWorkSheet!$U$1:$U$1000, 1)</f>
        <v>25</v>
      </c>
      <c r="F504">
        <f>COUNTIFS(DantongWorkSheet!$E$1:$E$1000, "&gt;" &amp;$A504, DantongWorkSheet!$U$1:$U$1000, 2)</f>
        <v>295</v>
      </c>
      <c r="G504">
        <f>COUNTIFS(DantongWorkSheet!$E$1:$E$1000, "&gt;" &amp;$A504, DantongWorkSheet!$U$1:$U$1000, 1)</f>
        <v>675</v>
      </c>
      <c r="H504">
        <f t="shared" si="56"/>
        <v>0.65002242164835411</v>
      </c>
      <c r="I504">
        <f t="shared" si="57"/>
        <v>0.88627343232006162</v>
      </c>
      <c r="J504">
        <f t="shared" si="58"/>
        <v>0.15176681067160708</v>
      </c>
      <c r="K504">
        <f t="shared" si="59"/>
        <v>4.2625047159969141E-2</v>
      </c>
      <c r="L504">
        <f t="shared" si="60"/>
        <v>1.9500672649450622E-2</v>
      </c>
      <c r="M504">
        <f t="shared" si="61"/>
        <v>0.85968522935045977</v>
      </c>
      <c r="N504">
        <f t="shared" si="62"/>
        <v>0.87918590199991042</v>
      </c>
      <c r="O504">
        <f t="shared" si="63"/>
        <v>2.1049972307822795E-3</v>
      </c>
    </row>
    <row r="505" spans="1:15">
      <c r="A505">
        <v>2264</v>
      </c>
      <c r="B505">
        <f>COUNTIF(DantongWorkSheet!$E$1:$E$1000, "&lt;=" &amp;A505)</f>
        <v>488</v>
      </c>
      <c r="C505">
        <f>COUNTIF(DantongWorkSheet!$E$1:$E$1000, "&gt;" &amp;A505)</f>
        <v>512</v>
      </c>
      <c r="D505">
        <f>COUNTIFS(DantongWorkSheet!$E$1:$E$1000, "&lt;=" &amp;$A505, DantongWorkSheet!$U$1:$U$1000, 2)</f>
        <v>134</v>
      </c>
      <c r="E505">
        <f>COUNTIFS(DantongWorkSheet!$E$1:$E$1000, "&lt;=" &amp;$A505, DantongWorkSheet!$U$1:$U$1000, 1)</f>
        <v>354</v>
      </c>
      <c r="F505">
        <f>COUNTIFS(DantongWorkSheet!$E$1:$E$1000, "&gt;" &amp;$A505, DantongWorkSheet!$U$1:$U$1000, 2)</f>
        <v>166</v>
      </c>
      <c r="G505">
        <f>COUNTIFS(DantongWorkSheet!$E$1:$E$1000, "&gt;" &amp;$A505, DantongWorkSheet!$U$1:$U$1000, 1)</f>
        <v>346</v>
      </c>
      <c r="H505">
        <f t="shared" si="56"/>
        <v>0.84797439442615974</v>
      </c>
      <c r="I505">
        <f t="shared" si="57"/>
        <v>0.90891032741035893</v>
      </c>
      <c r="J505">
        <f t="shared" si="58"/>
        <v>0.50510291018441011</v>
      </c>
      <c r="K505">
        <f t="shared" si="59"/>
        <v>0.49448155374698854</v>
      </c>
      <c r="L505">
        <f t="shared" si="60"/>
        <v>0.41381150447996595</v>
      </c>
      <c r="M505">
        <f t="shared" si="61"/>
        <v>0.4653620876341038</v>
      </c>
      <c r="N505">
        <f t="shared" si="62"/>
        <v>0.87917359211406976</v>
      </c>
      <c r="O505">
        <f t="shared" si="63"/>
        <v>2.1173071166229462E-3</v>
      </c>
    </row>
    <row r="506" spans="1:15">
      <c r="A506">
        <v>2224</v>
      </c>
      <c r="B506">
        <f>COUNTIF(DantongWorkSheet!$E$1:$E$1000, "&lt;=" &amp;A506)</f>
        <v>478</v>
      </c>
      <c r="C506">
        <f>COUNTIF(DantongWorkSheet!$E$1:$E$1000, "&gt;" &amp;A506)</f>
        <v>522</v>
      </c>
      <c r="D506">
        <f>COUNTIFS(DantongWorkSheet!$E$1:$E$1000, "&lt;=" &amp;$A506, DantongWorkSheet!$U$1:$U$1000, 2)</f>
        <v>131</v>
      </c>
      <c r="E506">
        <f>COUNTIFS(DantongWorkSheet!$E$1:$E$1000, "&lt;=" &amp;$A506, DantongWorkSheet!$U$1:$U$1000, 1)</f>
        <v>347</v>
      </c>
      <c r="F506">
        <f>COUNTIFS(DantongWorkSheet!$E$1:$E$1000, "&gt;" &amp;$A506, DantongWorkSheet!$U$1:$U$1000, 2)</f>
        <v>169</v>
      </c>
      <c r="G506">
        <f>COUNTIFS(DantongWorkSheet!$E$1:$E$1000, "&gt;" &amp;$A506, DantongWorkSheet!$U$1:$U$1000, 1)</f>
        <v>353</v>
      </c>
      <c r="H506">
        <f t="shared" si="56"/>
        <v>0.84722834344923703</v>
      </c>
      <c r="I506">
        <f t="shared" si="57"/>
        <v>0.90841801094456687</v>
      </c>
      <c r="J506">
        <f t="shared" si="58"/>
        <v>0.50903055385367979</v>
      </c>
      <c r="K506">
        <f t="shared" si="59"/>
        <v>0.48957246638412971</v>
      </c>
      <c r="L506">
        <f t="shared" si="60"/>
        <v>0.40497514816873531</v>
      </c>
      <c r="M506">
        <f t="shared" si="61"/>
        <v>0.47419420171306392</v>
      </c>
      <c r="N506">
        <f t="shared" si="62"/>
        <v>0.87916934988179918</v>
      </c>
      <c r="O506">
        <f t="shared" si="63"/>
        <v>2.1215493488935255E-3</v>
      </c>
    </row>
    <row r="507" spans="1:15">
      <c r="A507">
        <v>2300</v>
      </c>
      <c r="B507">
        <f>COUNTIF(DantongWorkSheet!$E$1:$E$1000, "&lt;=" &amp;A507)</f>
        <v>495</v>
      </c>
      <c r="C507">
        <f>COUNTIF(DantongWorkSheet!$E$1:$E$1000, "&gt;" &amp;A507)</f>
        <v>505</v>
      </c>
      <c r="D507">
        <f>COUNTIFS(DantongWorkSheet!$E$1:$E$1000, "&lt;=" &amp;$A507, DantongWorkSheet!$U$1:$U$1000, 2)</f>
        <v>136</v>
      </c>
      <c r="E507">
        <f>COUNTIFS(DantongWorkSheet!$E$1:$E$1000, "&lt;=" &amp;$A507, DantongWorkSheet!$U$1:$U$1000, 1)</f>
        <v>359</v>
      </c>
      <c r="F507">
        <f>COUNTIFS(DantongWorkSheet!$E$1:$E$1000, "&gt;" &amp;$A507, DantongWorkSheet!$U$1:$U$1000, 2)</f>
        <v>164</v>
      </c>
      <c r="G507">
        <f>COUNTIFS(DantongWorkSheet!$E$1:$E$1000, "&gt;" &amp;$A507, DantongWorkSheet!$U$1:$U$1000, 1)</f>
        <v>341</v>
      </c>
      <c r="H507">
        <f t="shared" si="56"/>
        <v>0.84819477849723146</v>
      </c>
      <c r="I507">
        <f t="shared" si="57"/>
        <v>0.90947491911517975</v>
      </c>
      <c r="J507">
        <f t="shared" si="58"/>
        <v>0.50217728699908193</v>
      </c>
      <c r="K507">
        <f t="shared" si="59"/>
        <v>0.4977505770465796</v>
      </c>
      <c r="L507">
        <f t="shared" si="60"/>
        <v>0.41985641535612955</v>
      </c>
      <c r="M507">
        <f t="shared" si="61"/>
        <v>0.45928483415316579</v>
      </c>
      <c r="N507">
        <f t="shared" si="62"/>
        <v>0.8791412495092954</v>
      </c>
      <c r="O507">
        <f t="shared" si="63"/>
        <v>2.1496497213973065E-3</v>
      </c>
    </row>
    <row r="508" spans="1:15">
      <c r="A508">
        <v>2147.5</v>
      </c>
      <c r="B508">
        <f>COUNTIF(DantongWorkSheet!$E$1:$E$1000, "&lt;=" &amp;A508)</f>
        <v>465</v>
      </c>
      <c r="C508">
        <f>COUNTIF(DantongWorkSheet!$E$1:$E$1000, "&gt;" &amp;A508)</f>
        <v>535</v>
      </c>
      <c r="D508">
        <f>COUNTIFS(DantongWorkSheet!$E$1:$E$1000, "&lt;=" &amp;$A508, DantongWorkSheet!$U$1:$U$1000, 2)</f>
        <v>127</v>
      </c>
      <c r="E508">
        <f>COUNTIFS(DantongWorkSheet!$E$1:$E$1000, "&lt;=" &amp;$A508, DantongWorkSheet!$U$1:$U$1000, 1)</f>
        <v>338</v>
      </c>
      <c r="F508">
        <f>COUNTIFS(DantongWorkSheet!$E$1:$E$1000, "&gt;" &amp;$A508, DantongWorkSheet!$U$1:$U$1000, 2)</f>
        <v>173</v>
      </c>
      <c r="G508">
        <f>COUNTIFS(DantongWorkSheet!$E$1:$E$1000, "&gt;" &amp;$A508, DantongWorkSheet!$U$1:$U$1000, 1)</f>
        <v>362</v>
      </c>
      <c r="H508">
        <f t="shared" si="56"/>
        <v>0.84590367011702083</v>
      </c>
      <c r="I508">
        <f t="shared" si="57"/>
        <v>0.90800275511042761</v>
      </c>
      <c r="J508">
        <f t="shared" si="58"/>
        <v>0.51368428108001241</v>
      </c>
      <c r="K508">
        <f t="shared" si="59"/>
        <v>0.48277822380486407</v>
      </c>
      <c r="L508">
        <f t="shared" si="60"/>
        <v>0.39334520660441469</v>
      </c>
      <c r="M508">
        <f t="shared" si="61"/>
        <v>0.48578147398407878</v>
      </c>
      <c r="N508">
        <f t="shared" si="62"/>
        <v>0.87912668058849341</v>
      </c>
      <c r="O508">
        <f t="shared" si="63"/>
        <v>2.1642186421992893E-3</v>
      </c>
    </row>
    <row r="509" spans="1:15">
      <c r="A509">
        <v>2286</v>
      </c>
      <c r="B509">
        <f>COUNTIF(DantongWorkSheet!$E$1:$E$1000, "&lt;=" &amp;A509)</f>
        <v>492</v>
      </c>
      <c r="C509">
        <f>COUNTIF(DantongWorkSheet!$E$1:$E$1000, "&gt;" &amp;A509)</f>
        <v>508</v>
      </c>
      <c r="D509">
        <f>COUNTIFS(DantongWorkSheet!$E$1:$E$1000, "&lt;=" &amp;$A509, DantongWorkSheet!$U$1:$U$1000, 2)</f>
        <v>135</v>
      </c>
      <c r="E509">
        <f>COUNTIFS(DantongWorkSheet!$E$1:$E$1000, "&lt;=" &amp;$A509, DantongWorkSheet!$U$1:$U$1000, 1)</f>
        <v>357</v>
      </c>
      <c r="F509">
        <f>COUNTIFS(DantongWorkSheet!$E$1:$E$1000, "&gt;" &amp;$A509, DantongWorkSheet!$U$1:$U$1000, 2)</f>
        <v>165</v>
      </c>
      <c r="G509">
        <f>COUNTIFS(DantongWorkSheet!$E$1:$E$1000, "&gt;" &amp;$A509, DantongWorkSheet!$U$1:$U$1000, 1)</f>
        <v>343</v>
      </c>
      <c r="H509">
        <f t="shared" si="56"/>
        <v>0.84769405846881163</v>
      </c>
      <c r="I509">
        <f t="shared" si="57"/>
        <v>0.90952842663863387</v>
      </c>
      <c r="J509">
        <f t="shared" si="58"/>
        <v>0.50344873142684077</v>
      </c>
      <c r="K509">
        <f t="shared" si="59"/>
        <v>0.49636659572807995</v>
      </c>
      <c r="L509">
        <f t="shared" si="60"/>
        <v>0.41706547676665534</v>
      </c>
      <c r="M509">
        <f t="shared" si="61"/>
        <v>0.46204044073242601</v>
      </c>
      <c r="N509">
        <f t="shared" si="62"/>
        <v>0.8791059174990814</v>
      </c>
      <c r="O509">
        <f t="shared" si="63"/>
        <v>2.1849817316113018E-3</v>
      </c>
    </row>
    <row r="510" spans="1:15">
      <c r="A510">
        <v>2141.5</v>
      </c>
      <c r="B510">
        <f>COUNTIF(DantongWorkSheet!$E$1:$E$1000, "&lt;=" &amp;A510)</f>
        <v>462</v>
      </c>
      <c r="C510">
        <f>COUNTIF(DantongWorkSheet!$E$1:$E$1000, "&gt;" &amp;A510)</f>
        <v>538</v>
      </c>
      <c r="D510">
        <f>COUNTIFS(DantongWorkSheet!$E$1:$E$1000, "&lt;=" &amp;$A510, DantongWorkSheet!$U$1:$U$1000, 2)</f>
        <v>126</v>
      </c>
      <c r="E510">
        <f>COUNTIFS(DantongWorkSheet!$E$1:$E$1000, "&lt;=" &amp;$A510, DantongWorkSheet!$U$1:$U$1000, 1)</f>
        <v>336</v>
      </c>
      <c r="F510">
        <f>COUNTIFS(DantongWorkSheet!$E$1:$E$1000, "&gt;" &amp;$A510, DantongWorkSheet!$U$1:$U$1000, 2)</f>
        <v>174</v>
      </c>
      <c r="G510">
        <f>COUNTIFS(DantongWorkSheet!$E$1:$E$1000, "&gt;" &amp;$A510, DantongWorkSheet!$U$1:$U$1000, 1)</f>
        <v>364</v>
      </c>
      <c r="H510">
        <f t="shared" si="56"/>
        <v>0.84535093662243654</v>
      </c>
      <c r="I510">
        <f t="shared" si="57"/>
        <v>0.90806195863468331</v>
      </c>
      <c r="J510">
        <f t="shared" si="58"/>
        <v>0.51468428237966557</v>
      </c>
      <c r="K510">
        <f t="shared" si="59"/>
        <v>0.48114519409273904</v>
      </c>
      <c r="L510">
        <f t="shared" si="60"/>
        <v>0.39055213271956568</v>
      </c>
      <c r="M510">
        <f t="shared" si="61"/>
        <v>0.48853733374545966</v>
      </c>
      <c r="N510">
        <f t="shared" si="62"/>
        <v>0.87908946646502528</v>
      </c>
      <c r="O510">
        <f t="shared" si="63"/>
        <v>2.2014327656674215E-3</v>
      </c>
    </row>
    <row r="511" spans="1:15">
      <c r="A511">
        <v>1806</v>
      </c>
      <c r="B511">
        <f>COUNTIF(DantongWorkSheet!$E$1:$E$1000, "&lt;=" &amp;A511)</f>
        <v>374</v>
      </c>
      <c r="C511">
        <f>COUNTIF(DantongWorkSheet!$E$1:$E$1000, "&gt;" &amp;A511)</f>
        <v>626</v>
      </c>
      <c r="D511">
        <f>COUNTIFS(DantongWorkSheet!$E$1:$E$1000, "&lt;=" &amp;$A511, DantongWorkSheet!$U$1:$U$1000, 2)</f>
        <v>100</v>
      </c>
      <c r="E511">
        <f>COUNTIFS(DantongWorkSheet!$E$1:$E$1000, "&lt;=" &amp;$A511, DantongWorkSheet!$U$1:$U$1000, 1)</f>
        <v>274</v>
      </c>
      <c r="F511">
        <f>COUNTIFS(DantongWorkSheet!$E$1:$E$1000, "&gt;" &amp;$A511, DantongWorkSheet!$U$1:$U$1000, 2)</f>
        <v>200</v>
      </c>
      <c r="G511">
        <f>COUNTIFS(DantongWorkSheet!$E$1:$E$1000, "&gt;" &amp;$A511, DantongWorkSheet!$U$1:$U$1000, 1)</f>
        <v>426</v>
      </c>
      <c r="H511">
        <f t="shared" si="56"/>
        <v>0.83767946066662913</v>
      </c>
      <c r="I511">
        <f t="shared" si="57"/>
        <v>0.90382469969435619</v>
      </c>
      <c r="J511">
        <f t="shared" si="58"/>
        <v>0.53066479446564441</v>
      </c>
      <c r="K511">
        <f t="shared" si="59"/>
        <v>0.42302916401864743</v>
      </c>
      <c r="L511">
        <f t="shared" si="60"/>
        <v>0.3132921182893193</v>
      </c>
      <c r="M511">
        <f t="shared" si="61"/>
        <v>0.565794262008667</v>
      </c>
      <c r="N511">
        <f t="shared" si="62"/>
        <v>0.87908638029798625</v>
      </c>
      <c r="O511">
        <f t="shared" si="63"/>
        <v>2.2045189327064563E-3</v>
      </c>
    </row>
    <row r="512" spans="1:15">
      <c r="A512">
        <v>609</v>
      </c>
      <c r="B512">
        <f>COUNTIF(DantongWorkSheet!$E$1:$E$1000, "&lt;=" &amp;A512)</f>
        <v>26</v>
      </c>
      <c r="C512">
        <f>COUNTIF(DantongWorkSheet!$E$1:$E$1000, "&gt;" &amp;A512)</f>
        <v>974</v>
      </c>
      <c r="D512">
        <f>COUNTIFS(DantongWorkSheet!$E$1:$E$1000, "&lt;=" &amp;$A512, DantongWorkSheet!$U$1:$U$1000, 2)</f>
        <v>4</v>
      </c>
      <c r="E512">
        <f>COUNTIFS(DantongWorkSheet!$E$1:$E$1000, "&lt;=" &amp;$A512, DantongWorkSheet!$U$1:$U$1000, 1)</f>
        <v>22</v>
      </c>
      <c r="F512">
        <f>COUNTIFS(DantongWorkSheet!$E$1:$E$1000, "&gt;" &amp;$A512, DantongWorkSheet!$U$1:$U$1000, 2)</f>
        <v>296</v>
      </c>
      <c r="G512">
        <f>COUNTIFS(DantongWorkSheet!$E$1:$E$1000, "&gt;" &amp;$A512, DantongWorkSheet!$U$1:$U$1000, 1)</f>
        <v>678</v>
      </c>
      <c r="H512">
        <f t="shared" si="56"/>
        <v>0.61938219467876376</v>
      </c>
      <c r="I512">
        <f t="shared" si="57"/>
        <v>0.88600783042668474</v>
      </c>
      <c r="J512">
        <f t="shared" si="58"/>
        <v>0.13689895872954588</v>
      </c>
      <c r="K512">
        <f t="shared" si="59"/>
        <v>3.7018158192671555E-2</v>
      </c>
      <c r="L512">
        <f t="shared" si="60"/>
        <v>1.6103937061647856E-2</v>
      </c>
      <c r="M512">
        <f t="shared" si="61"/>
        <v>0.86297162683559092</v>
      </c>
      <c r="N512">
        <f t="shared" si="62"/>
        <v>0.87907556389723873</v>
      </c>
      <c r="O512">
        <f t="shared" si="63"/>
        <v>2.2153353334539716E-3</v>
      </c>
    </row>
    <row r="513" spans="1:15">
      <c r="A513">
        <v>613.5</v>
      </c>
      <c r="B513">
        <f>COUNTIF(DantongWorkSheet!$E$1:$E$1000, "&lt;=" &amp;A513)</f>
        <v>26</v>
      </c>
      <c r="C513">
        <f>COUNTIF(DantongWorkSheet!$E$1:$E$1000, "&gt;" &amp;A513)</f>
        <v>974</v>
      </c>
      <c r="D513">
        <f>COUNTIFS(DantongWorkSheet!$E$1:$E$1000, "&lt;=" &amp;$A513, DantongWorkSheet!$U$1:$U$1000, 2)</f>
        <v>4</v>
      </c>
      <c r="E513">
        <f>COUNTIFS(DantongWorkSheet!$E$1:$E$1000, "&lt;=" &amp;$A513, DantongWorkSheet!$U$1:$U$1000, 1)</f>
        <v>22</v>
      </c>
      <c r="F513">
        <f>COUNTIFS(DantongWorkSheet!$E$1:$E$1000, "&gt;" &amp;$A513, DantongWorkSheet!$U$1:$U$1000, 2)</f>
        <v>296</v>
      </c>
      <c r="G513">
        <f>COUNTIFS(DantongWorkSheet!$E$1:$E$1000, "&gt;" &amp;$A513, DantongWorkSheet!$U$1:$U$1000, 1)</f>
        <v>678</v>
      </c>
      <c r="H513">
        <f t="shared" si="56"/>
        <v>0.61938219467876376</v>
      </c>
      <c r="I513">
        <f t="shared" si="57"/>
        <v>0.88600783042668474</v>
      </c>
      <c r="J513">
        <f t="shared" si="58"/>
        <v>0.13689895872954588</v>
      </c>
      <c r="K513">
        <f t="shared" si="59"/>
        <v>3.7018158192671555E-2</v>
      </c>
      <c r="L513">
        <f t="shared" si="60"/>
        <v>1.6103937061647856E-2</v>
      </c>
      <c r="M513">
        <f t="shared" si="61"/>
        <v>0.86297162683559092</v>
      </c>
      <c r="N513">
        <f t="shared" si="62"/>
        <v>0.87907556389723873</v>
      </c>
      <c r="O513">
        <f t="shared" si="63"/>
        <v>2.2153353334539716E-3</v>
      </c>
    </row>
    <row r="514" spans="1:15">
      <c r="A514">
        <v>2333</v>
      </c>
      <c r="B514">
        <f>COUNTIF(DantongWorkSheet!$E$1:$E$1000, "&lt;=" &amp;A514)</f>
        <v>509</v>
      </c>
      <c r="C514">
        <f>COUNTIF(DantongWorkSheet!$E$1:$E$1000, "&gt;" &amp;A514)</f>
        <v>491</v>
      </c>
      <c r="D514">
        <f>COUNTIFS(DantongWorkSheet!$E$1:$E$1000, "&lt;=" &amp;$A514, DantongWorkSheet!$U$1:$U$1000, 2)</f>
        <v>140</v>
      </c>
      <c r="E514">
        <f>COUNTIFS(DantongWorkSheet!$E$1:$E$1000, "&lt;=" &amp;$A514, DantongWorkSheet!$U$1:$U$1000, 1)</f>
        <v>369</v>
      </c>
      <c r="F514">
        <f>COUNTIFS(DantongWorkSheet!$E$1:$E$1000, "&gt;" &amp;$A514, DantongWorkSheet!$U$1:$U$1000, 2)</f>
        <v>160</v>
      </c>
      <c r="G514">
        <f>COUNTIFS(DantongWorkSheet!$E$1:$E$1000, "&gt;" &amp;$A514, DantongWorkSheet!$U$1:$U$1000, 1)</f>
        <v>331</v>
      </c>
      <c r="H514">
        <f t="shared" si="56"/>
        <v>0.84861686059714636</v>
      </c>
      <c r="I514">
        <f t="shared" si="57"/>
        <v>0.91064636943655242</v>
      </c>
      <c r="J514">
        <f t="shared" si="58"/>
        <v>0.49589958124047345</v>
      </c>
      <c r="K514">
        <f t="shared" si="59"/>
        <v>0.50386668954057046</v>
      </c>
      <c r="L514">
        <f t="shared" si="60"/>
        <v>0.43194598204394752</v>
      </c>
      <c r="M514">
        <f t="shared" si="61"/>
        <v>0.44712736739334724</v>
      </c>
      <c r="N514">
        <f t="shared" si="62"/>
        <v>0.87907334943729476</v>
      </c>
      <c r="O514">
        <f t="shared" si="63"/>
        <v>2.2175497933979438E-3</v>
      </c>
    </row>
    <row r="515" spans="1:15">
      <c r="A515">
        <v>2335</v>
      </c>
      <c r="B515">
        <f>COUNTIF(DantongWorkSheet!$E$1:$E$1000, "&lt;=" &amp;A515)</f>
        <v>509</v>
      </c>
      <c r="C515">
        <f>COUNTIF(DantongWorkSheet!$E$1:$E$1000, "&gt;" &amp;A515)</f>
        <v>491</v>
      </c>
      <c r="D515">
        <f>COUNTIFS(DantongWorkSheet!$E$1:$E$1000, "&lt;=" &amp;$A515, DantongWorkSheet!$U$1:$U$1000, 2)</f>
        <v>140</v>
      </c>
      <c r="E515">
        <f>COUNTIFS(DantongWorkSheet!$E$1:$E$1000, "&lt;=" &amp;$A515, DantongWorkSheet!$U$1:$U$1000, 1)</f>
        <v>369</v>
      </c>
      <c r="F515">
        <f>COUNTIFS(DantongWorkSheet!$E$1:$E$1000, "&gt;" &amp;$A515, DantongWorkSheet!$U$1:$U$1000, 2)</f>
        <v>160</v>
      </c>
      <c r="G515">
        <f>COUNTIFS(DantongWorkSheet!$E$1:$E$1000, "&gt;" &amp;$A515, DantongWorkSheet!$U$1:$U$1000, 1)</f>
        <v>331</v>
      </c>
      <c r="H515">
        <f t="shared" si="56"/>
        <v>0.84861686059714636</v>
      </c>
      <c r="I515">
        <f t="shared" si="57"/>
        <v>0.91064636943655242</v>
      </c>
      <c r="J515">
        <f t="shared" si="58"/>
        <v>0.49589958124047345</v>
      </c>
      <c r="K515">
        <f t="shared" si="59"/>
        <v>0.50386668954057046</v>
      </c>
      <c r="L515">
        <f t="shared" si="60"/>
        <v>0.43194598204394752</v>
      </c>
      <c r="M515">
        <f t="shared" si="61"/>
        <v>0.44712736739334724</v>
      </c>
      <c r="N515">
        <f t="shared" si="62"/>
        <v>0.87907334943729476</v>
      </c>
      <c r="O515">
        <f t="shared" si="63"/>
        <v>2.2175497933979438E-3</v>
      </c>
    </row>
    <row r="516" spans="1:15">
      <c r="A516">
        <v>2275.5</v>
      </c>
      <c r="B516">
        <f>COUNTIF(DantongWorkSheet!$E$1:$E$1000, "&lt;=" &amp;A516)</f>
        <v>489</v>
      </c>
      <c r="C516">
        <f>COUNTIF(DantongWorkSheet!$E$1:$E$1000, "&gt;" &amp;A516)</f>
        <v>511</v>
      </c>
      <c r="D516">
        <f>COUNTIFS(DantongWorkSheet!$E$1:$E$1000, "&lt;=" &amp;$A516, DantongWorkSheet!$U$1:$U$1000, 2)</f>
        <v>134</v>
      </c>
      <c r="E516">
        <f>COUNTIFS(DantongWorkSheet!$E$1:$E$1000, "&lt;=" &amp;$A516, DantongWorkSheet!$U$1:$U$1000, 1)</f>
        <v>355</v>
      </c>
      <c r="F516">
        <f>COUNTIFS(DantongWorkSheet!$E$1:$E$1000, "&gt;" &amp;$A516, DantongWorkSheet!$U$1:$U$1000, 2)</f>
        <v>166</v>
      </c>
      <c r="G516">
        <f>COUNTIFS(DantongWorkSheet!$E$1:$E$1000, "&gt;" &amp;$A516, DantongWorkSheet!$U$1:$U$1000, 1)</f>
        <v>345</v>
      </c>
      <c r="H516">
        <f t="shared" si="56"/>
        <v>0.8471862528448364</v>
      </c>
      <c r="I516">
        <f t="shared" si="57"/>
        <v>0.90958128929731252</v>
      </c>
      <c r="J516">
        <f t="shared" si="58"/>
        <v>0.50469378492811823</v>
      </c>
      <c r="K516">
        <f t="shared" si="59"/>
        <v>0.494957054703202</v>
      </c>
      <c r="L516">
        <f t="shared" si="60"/>
        <v>0.414274077641125</v>
      </c>
      <c r="M516">
        <f t="shared" si="61"/>
        <v>0.46479603883092668</v>
      </c>
      <c r="N516">
        <f t="shared" si="62"/>
        <v>0.87907011647205169</v>
      </c>
      <c r="O516">
        <f t="shared" si="63"/>
        <v>2.2207827586410156E-3</v>
      </c>
    </row>
    <row r="517" spans="1:15">
      <c r="A517">
        <v>2301.5</v>
      </c>
      <c r="B517">
        <f>COUNTIF(DantongWorkSheet!$E$1:$E$1000, "&lt;=" &amp;A517)</f>
        <v>496</v>
      </c>
      <c r="C517">
        <f>COUNTIF(DantongWorkSheet!$E$1:$E$1000, "&gt;" &amp;A517)</f>
        <v>504</v>
      </c>
      <c r="D517">
        <f>COUNTIFS(DantongWorkSheet!$E$1:$E$1000, "&lt;=" &amp;$A517, DantongWorkSheet!$U$1:$U$1000, 2)</f>
        <v>136</v>
      </c>
      <c r="E517">
        <f>COUNTIFS(DantongWorkSheet!$E$1:$E$1000, "&lt;=" &amp;$A517, DantongWorkSheet!$U$1:$U$1000, 1)</f>
        <v>360</v>
      </c>
      <c r="F517">
        <f>COUNTIFS(DantongWorkSheet!$E$1:$E$1000, "&gt;" &amp;$A517, DantongWorkSheet!$U$1:$U$1000, 2)</f>
        <v>164</v>
      </c>
      <c r="G517">
        <f>COUNTIFS(DantongWorkSheet!$E$1:$E$1000, "&gt;" &amp;$A517, DantongWorkSheet!$U$1:$U$1000, 1)</f>
        <v>340</v>
      </c>
      <c r="H517">
        <f t="shared" si="56"/>
        <v>0.84741796141766335</v>
      </c>
      <c r="I517">
        <f t="shared" si="57"/>
        <v>0.91015403650748727</v>
      </c>
      <c r="J517">
        <f t="shared" si="58"/>
        <v>0.50174763524050503</v>
      </c>
      <c r="K517">
        <f t="shared" si="59"/>
        <v>0.49820619802573396</v>
      </c>
      <c r="L517">
        <f t="shared" si="60"/>
        <v>0.42031930886316099</v>
      </c>
      <c r="M517">
        <f t="shared" si="61"/>
        <v>0.45871763439977359</v>
      </c>
      <c r="N517">
        <f t="shared" si="62"/>
        <v>0.87903694326293458</v>
      </c>
      <c r="O517">
        <f t="shared" si="63"/>
        <v>2.2539559677581256E-3</v>
      </c>
    </row>
    <row r="518" spans="1:15">
      <c r="A518">
        <v>2290</v>
      </c>
      <c r="B518">
        <f>COUNTIF(DantongWorkSheet!$E$1:$E$1000, "&lt;=" &amp;A518)</f>
        <v>493</v>
      </c>
      <c r="C518">
        <f>COUNTIF(DantongWorkSheet!$E$1:$E$1000, "&gt;" &amp;A518)</f>
        <v>507</v>
      </c>
      <c r="D518">
        <f>COUNTIFS(DantongWorkSheet!$E$1:$E$1000, "&lt;=" &amp;$A518, DantongWorkSheet!$U$1:$U$1000, 2)</f>
        <v>135</v>
      </c>
      <c r="E518">
        <f>COUNTIFS(DantongWorkSheet!$E$1:$E$1000, "&lt;=" &amp;$A518, DantongWorkSheet!$U$1:$U$1000, 1)</f>
        <v>358</v>
      </c>
      <c r="F518">
        <f>COUNTIFS(DantongWorkSheet!$E$1:$E$1000, "&gt;" &amp;$A518, DantongWorkSheet!$U$1:$U$1000, 2)</f>
        <v>165</v>
      </c>
      <c r="G518">
        <f>COUNTIFS(DantongWorkSheet!$E$1:$E$1000, "&gt;" &amp;$A518, DantongWorkSheet!$U$1:$U$1000, 1)</f>
        <v>342</v>
      </c>
      <c r="H518">
        <f t="shared" si="56"/>
        <v>0.84691208412138841</v>
      </c>
      <c r="I518">
        <f t="shared" si="57"/>
        <v>0.91020342528433318</v>
      </c>
      <c r="J518">
        <f t="shared" si="58"/>
        <v>0.50302784100409859</v>
      </c>
      <c r="K518">
        <f t="shared" si="59"/>
        <v>0.4968307702629845</v>
      </c>
      <c r="L518">
        <f t="shared" si="60"/>
        <v>0.4175276574718445</v>
      </c>
      <c r="M518">
        <f t="shared" si="61"/>
        <v>0.46147313661915695</v>
      </c>
      <c r="N518">
        <f t="shared" si="62"/>
        <v>0.8790007940910014</v>
      </c>
      <c r="O518">
        <f t="shared" si="63"/>
        <v>2.2901051396913008E-3</v>
      </c>
    </row>
    <row r="519" spans="1:15">
      <c r="A519">
        <v>2143.5</v>
      </c>
      <c r="B519">
        <f>COUNTIF(DantongWorkSheet!$E$1:$E$1000, "&lt;=" &amp;A519)</f>
        <v>463</v>
      </c>
      <c r="C519">
        <f>COUNTIF(DantongWorkSheet!$E$1:$E$1000, "&gt;" &amp;A519)</f>
        <v>537</v>
      </c>
      <c r="D519">
        <f>COUNTIFS(DantongWorkSheet!$E$1:$E$1000, "&lt;=" &amp;$A519, DantongWorkSheet!$U$1:$U$1000, 2)</f>
        <v>126</v>
      </c>
      <c r="E519">
        <f>COUNTIFS(DantongWorkSheet!$E$1:$E$1000, "&lt;=" &amp;$A519, DantongWorkSheet!$U$1:$U$1000, 1)</f>
        <v>337</v>
      </c>
      <c r="F519">
        <f>COUNTIFS(DantongWorkSheet!$E$1:$E$1000, "&gt;" &amp;$A519, DantongWorkSheet!$U$1:$U$1000, 2)</f>
        <v>174</v>
      </c>
      <c r="G519">
        <f>COUNTIFS(DantongWorkSheet!$E$1:$E$1000, "&gt;" &amp;$A519, DantongWorkSheet!$U$1:$U$1000, 1)</f>
        <v>363</v>
      </c>
      <c r="H519">
        <f t="shared" si="56"/>
        <v>0.84451615514085032</v>
      </c>
      <c r="I519">
        <f t="shared" si="57"/>
        <v>0.90870209331104346</v>
      </c>
      <c r="J519">
        <f t="shared" si="58"/>
        <v>0.5143540623490569</v>
      </c>
      <c r="K519">
        <f t="shared" si="59"/>
        <v>0.48169222558537417</v>
      </c>
      <c r="L519">
        <f t="shared" si="60"/>
        <v>0.39101097983021371</v>
      </c>
      <c r="M519">
        <f t="shared" si="61"/>
        <v>0.48797302410803034</v>
      </c>
      <c r="N519">
        <f t="shared" si="62"/>
        <v>0.87898400393824405</v>
      </c>
      <c r="O519">
        <f t="shared" si="63"/>
        <v>2.3068952924486519E-3</v>
      </c>
    </row>
    <row r="520" spans="1:15">
      <c r="A520">
        <v>2341.5</v>
      </c>
      <c r="B520">
        <f>COUNTIF(DantongWorkSheet!$E$1:$E$1000, "&lt;=" &amp;A520)</f>
        <v>510</v>
      </c>
      <c r="C520">
        <f>COUNTIF(DantongWorkSheet!$E$1:$E$1000, "&gt;" &amp;A520)</f>
        <v>490</v>
      </c>
      <c r="D520">
        <f>COUNTIFS(DantongWorkSheet!$E$1:$E$1000, "&lt;=" &amp;$A520, DantongWorkSheet!$U$1:$U$1000, 2)</f>
        <v>140</v>
      </c>
      <c r="E520">
        <f>COUNTIFS(DantongWorkSheet!$E$1:$E$1000, "&lt;=" &amp;$A520, DantongWorkSheet!$U$1:$U$1000, 1)</f>
        <v>370</v>
      </c>
      <c r="F520">
        <f>COUNTIFS(DantongWorkSheet!$E$1:$E$1000, "&gt;" &amp;$A520, DantongWorkSheet!$U$1:$U$1000, 2)</f>
        <v>160</v>
      </c>
      <c r="G520">
        <f>COUNTIFS(DantongWorkSheet!$E$1:$E$1000, "&gt;" &amp;$A520, DantongWorkSheet!$U$1:$U$1000, 1)</f>
        <v>330</v>
      </c>
      <c r="H520">
        <f t="shared" si="56"/>
        <v>0.84786174516605262</v>
      </c>
      <c r="I520">
        <f t="shared" si="57"/>
        <v>0.91134237597584167</v>
      </c>
      <c r="J520">
        <f t="shared" si="58"/>
        <v>0.49542973237964688</v>
      </c>
      <c r="K520">
        <f t="shared" si="59"/>
        <v>0.50428170937316308</v>
      </c>
      <c r="L520">
        <f t="shared" si="60"/>
        <v>0.43240949003468682</v>
      </c>
      <c r="M520">
        <f t="shared" si="61"/>
        <v>0.4465577642281624</v>
      </c>
      <c r="N520">
        <f t="shared" si="62"/>
        <v>0.87896725426284927</v>
      </c>
      <c r="O520">
        <f t="shared" si="63"/>
        <v>2.3236449678434301E-3</v>
      </c>
    </row>
    <row r="521" spans="1:15">
      <c r="A521">
        <v>587.5</v>
      </c>
      <c r="B521">
        <f>COUNTIF(DantongWorkSheet!$E$1:$E$1000, "&lt;=" &amp;A521)</f>
        <v>22</v>
      </c>
      <c r="C521">
        <f>COUNTIF(DantongWorkSheet!$E$1:$E$1000, "&gt;" &amp;A521)</f>
        <v>978</v>
      </c>
      <c r="D521">
        <f>COUNTIFS(DantongWorkSheet!$E$1:$E$1000, "&lt;=" &amp;$A521, DantongWorkSheet!$U$1:$U$1000, 2)</f>
        <v>3</v>
      </c>
      <c r="E521">
        <f>COUNTIFS(DantongWorkSheet!$E$1:$E$1000, "&lt;=" &amp;$A521, DantongWorkSheet!$U$1:$U$1000, 1)</f>
        <v>19</v>
      </c>
      <c r="F521">
        <f>COUNTIFS(DantongWorkSheet!$E$1:$E$1000, "&gt;" &amp;$A521, DantongWorkSheet!$U$1:$U$1000, 2)</f>
        <v>297</v>
      </c>
      <c r="G521">
        <f>COUNTIFS(DantongWorkSheet!$E$1:$E$1000, "&gt;" &amp;$A521, DantongWorkSheet!$U$1:$U$1000, 1)</f>
        <v>681</v>
      </c>
      <c r="H521">
        <f t="shared" si="56"/>
        <v>0.57463569783767943</v>
      </c>
      <c r="I521">
        <f t="shared" si="57"/>
        <v>0.88574406833255293</v>
      </c>
      <c r="J521">
        <f t="shared" si="58"/>
        <v>0.12113975865254537</v>
      </c>
      <c r="K521">
        <f t="shared" si="59"/>
        <v>3.1387569856236565E-2</v>
      </c>
      <c r="L521">
        <f t="shared" si="60"/>
        <v>1.2641985352428947E-2</v>
      </c>
      <c r="M521">
        <f t="shared" si="61"/>
        <v>0.86625769882923676</v>
      </c>
      <c r="N521">
        <f t="shared" si="62"/>
        <v>0.87889968418166575</v>
      </c>
      <c r="O521">
        <f t="shared" si="63"/>
        <v>2.3912150490269513E-3</v>
      </c>
    </row>
    <row r="522" spans="1:15">
      <c r="A522">
        <v>2359.5</v>
      </c>
      <c r="B522">
        <f>COUNTIF(DantongWorkSheet!$E$1:$E$1000, "&lt;=" &amp;A522)</f>
        <v>514</v>
      </c>
      <c r="C522">
        <f>COUNTIF(DantongWorkSheet!$E$1:$E$1000, "&gt;" &amp;A522)</f>
        <v>486</v>
      </c>
      <c r="D522">
        <f>COUNTIFS(DantongWorkSheet!$E$1:$E$1000, "&lt;=" &amp;$A522, DantongWorkSheet!$U$1:$U$1000, 2)</f>
        <v>141</v>
      </c>
      <c r="E522">
        <f>COUNTIFS(DantongWorkSheet!$E$1:$E$1000, "&lt;=" &amp;$A522, DantongWorkSheet!$U$1:$U$1000, 1)</f>
        <v>373</v>
      </c>
      <c r="F522">
        <f>COUNTIFS(DantongWorkSheet!$E$1:$E$1000, "&gt;" &amp;$A522, DantongWorkSheet!$U$1:$U$1000, 2)</f>
        <v>159</v>
      </c>
      <c r="G522">
        <f>COUNTIFS(DantongWorkSheet!$E$1:$E$1000, "&gt;" &amp;$A522, DantongWorkSheet!$U$1:$U$1000, 1)</f>
        <v>327</v>
      </c>
      <c r="H522">
        <f t="shared" si="56"/>
        <v>0.84759418023778166</v>
      </c>
      <c r="I522">
        <f t="shared" si="57"/>
        <v>0.91199891959737456</v>
      </c>
      <c r="J522">
        <f t="shared" si="58"/>
        <v>0.49352210403065938</v>
      </c>
      <c r="K522">
        <f t="shared" si="59"/>
        <v>0.50591228559336476</v>
      </c>
      <c r="L522">
        <f t="shared" si="60"/>
        <v>0.43566340864221981</v>
      </c>
      <c r="M522">
        <f t="shared" si="61"/>
        <v>0.44323147492432402</v>
      </c>
      <c r="N522">
        <f t="shared" si="62"/>
        <v>0.87889488356654377</v>
      </c>
      <c r="O522">
        <f t="shared" si="63"/>
        <v>2.3960156641489316E-3</v>
      </c>
    </row>
    <row r="523" spans="1:15">
      <c r="A523">
        <v>2601.5</v>
      </c>
      <c r="B523">
        <f>COUNTIF(DantongWorkSheet!$E$1:$E$1000, "&lt;=" &amp;A523)</f>
        <v>554</v>
      </c>
      <c r="C523">
        <f>COUNTIF(DantongWorkSheet!$E$1:$E$1000, "&gt;" &amp;A523)</f>
        <v>446</v>
      </c>
      <c r="D523">
        <f>COUNTIFS(DantongWorkSheet!$E$1:$E$1000, "&lt;=" &amp;$A523, DantongWorkSheet!$U$1:$U$1000, 2)</f>
        <v>153</v>
      </c>
      <c r="E523">
        <f>COUNTIFS(DantongWorkSheet!$E$1:$E$1000, "&lt;=" &amp;$A523, DantongWorkSheet!$U$1:$U$1000, 1)</f>
        <v>401</v>
      </c>
      <c r="F523">
        <f>COUNTIFS(DantongWorkSheet!$E$1:$E$1000, "&gt;" &amp;$A523, DantongWorkSheet!$U$1:$U$1000, 2)</f>
        <v>147</v>
      </c>
      <c r="G523">
        <f>COUNTIFS(DantongWorkSheet!$E$1:$E$1000, "&gt;" &amp;$A523, DantongWorkSheet!$U$1:$U$1000, 1)</f>
        <v>299</v>
      </c>
      <c r="H523">
        <f t="shared" si="56"/>
        <v>0.85018409936976824</v>
      </c>
      <c r="I523">
        <f t="shared" si="57"/>
        <v>0.91451349795577785</v>
      </c>
      <c r="J523">
        <f t="shared" si="58"/>
        <v>0.47203133371154588</v>
      </c>
      <c r="K523">
        <f t="shared" si="59"/>
        <v>0.51953843559483504</v>
      </c>
      <c r="L523">
        <f t="shared" si="60"/>
        <v>0.47100199105085166</v>
      </c>
      <c r="M523">
        <f t="shared" si="61"/>
        <v>0.40787302008827692</v>
      </c>
      <c r="N523">
        <f t="shared" si="62"/>
        <v>0.87887501113912858</v>
      </c>
      <c r="O523">
        <f t="shared" si="63"/>
        <v>2.4158880915641223E-3</v>
      </c>
    </row>
    <row r="524" spans="1:15">
      <c r="A524">
        <v>2347</v>
      </c>
      <c r="B524">
        <f>COUNTIF(DantongWorkSheet!$E$1:$E$1000, "&lt;=" &amp;A524)</f>
        <v>511</v>
      </c>
      <c r="C524">
        <f>COUNTIF(DantongWorkSheet!$E$1:$E$1000, "&gt;" &amp;A524)</f>
        <v>489</v>
      </c>
      <c r="D524">
        <f>COUNTIFS(DantongWorkSheet!$E$1:$E$1000, "&lt;=" &amp;$A524, DantongWorkSheet!$U$1:$U$1000, 2)</f>
        <v>140</v>
      </c>
      <c r="E524">
        <f>COUNTIFS(DantongWorkSheet!$E$1:$E$1000, "&lt;=" &amp;$A524, DantongWorkSheet!$U$1:$U$1000, 1)</f>
        <v>371</v>
      </c>
      <c r="F524">
        <f>COUNTIFS(DantongWorkSheet!$E$1:$E$1000, "&gt;" &amp;$A524, DantongWorkSheet!$U$1:$U$1000, 2)</f>
        <v>160</v>
      </c>
      <c r="G524">
        <f>COUNTIFS(DantongWorkSheet!$E$1:$E$1000, "&gt;" &amp;$A524, DantongWorkSheet!$U$1:$U$1000, 1)</f>
        <v>329</v>
      </c>
      <c r="H524">
        <f t="shared" si="56"/>
        <v>0.84710749052937606</v>
      </c>
      <c r="I524">
        <f t="shared" si="57"/>
        <v>0.91203830987887491</v>
      </c>
      <c r="J524">
        <f t="shared" si="58"/>
        <v>0.494957054703202</v>
      </c>
      <c r="K524">
        <f t="shared" si="59"/>
        <v>0.50469378492811823</v>
      </c>
      <c r="L524">
        <f t="shared" si="60"/>
        <v>0.43287192766051119</v>
      </c>
      <c r="M524">
        <f t="shared" si="61"/>
        <v>0.44598673353076984</v>
      </c>
      <c r="N524">
        <f t="shared" si="62"/>
        <v>0.87885866119128098</v>
      </c>
      <c r="O524">
        <f t="shared" si="63"/>
        <v>2.4322380394117271E-3</v>
      </c>
    </row>
    <row r="525" spans="1:15">
      <c r="A525">
        <v>14839</v>
      </c>
      <c r="B525">
        <f>COUNTIF(DantongWorkSheet!$E$1:$E$1000, "&lt;=" &amp;A525)</f>
        <v>994</v>
      </c>
      <c r="C525">
        <f>COUNTIF(DantongWorkSheet!$E$1:$E$1000, "&gt;" &amp;A525)</f>
        <v>6</v>
      </c>
      <c r="D525">
        <f>COUNTIFS(DantongWorkSheet!$E$1:$E$1000, "&lt;=" &amp;$A525, DantongWorkSheet!$U$1:$U$1000, 2)</f>
        <v>296</v>
      </c>
      <c r="E525">
        <f>COUNTIFS(DantongWorkSheet!$E$1:$E$1000, "&lt;=" &amp;$A525, DantongWorkSheet!$U$1:$U$1000, 1)</f>
        <v>698</v>
      </c>
      <c r="F525">
        <f>COUNTIFS(DantongWorkSheet!$E$1:$E$1000, "&gt;" &amp;$A525, DantongWorkSheet!$U$1:$U$1000, 2)</f>
        <v>4</v>
      </c>
      <c r="G525">
        <f>COUNTIFS(DantongWorkSheet!$E$1:$E$1000, "&gt;" &amp;$A525, DantongWorkSheet!$U$1:$U$1000, 1)</f>
        <v>2</v>
      </c>
      <c r="H525">
        <f t="shared" si="56"/>
        <v>0.8785685525074507</v>
      </c>
      <c r="I525">
        <f t="shared" si="57"/>
        <v>0.91829583405448956</v>
      </c>
      <c r="J525">
        <f t="shared" si="58"/>
        <v>8.630149641202076E-3</v>
      </c>
      <c r="K525">
        <f t="shared" si="59"/>
        <v>4.4284930703645593E-2</v>
      </c>
      <c r="L525">
        <f t="shared" si="60"/>
        <v>0.87329714119240598</v>
      </c>
      <c r="M525">
        <f t="shared" si="61"/>
        <v>5.5097750043269379E-3</v>
      </c>
      <c r="N525">
        <f t="shared" si="62"/>
        <v>0.8788069161967329</v>
      </c>
      <c r="O525">
        <f t="shared" si="63"/>
        <v>2.4839830339598024E-3</v>
      </c>
    </row>
    <row r="526" spans="1:15">
      <c r="A526">
        <v>15662.5</v>
      </c>
      <c r="B526">
        <f>COUNTIF(DantongWorkSheet!$E$1:$E$1000, "&lt;=" &amp;A526)</f>
        <v>996</v>
      </c>
      <c r="C526">
        <f>COUNTIF(DantongWorkSheet!$E$1:$E$1000, "&gt;" &amp;A526)</f>
        <v>4</v>
      </c>
      <c r="D526">
        <f>COUNTIFS(DantongWorkSheet!$E$1:$E$1000, "&lt;=" &amp;$A526, DantongWorkSheet!$U$1:$U$1000, 2)</f>
        <v>297</v>
      </c>
      <c r="E526">
        <f>COUNTIFS(DantongWorkSheet!$E$1:$E$1000, "&lt;=" &amp;$A526, DantongWorkSheet!$U$1:$U$1000, 1)</f>
        <v>699</v>
      </c>
      <c r="F526">
        <f>COUNTIFS(DantongWorkSheet!$E$1:$E$1000, "&gt;" &amp;$A526, DantongWorkSheet!$U$1:$U$1000, 2)</f>
        <v>3</v>
      </c>
      <c r="G526">
        <f>COUNTIFS(DantongWorkSheet!$E$1:$E$1000, "&gt;" &amp;$A526, DantongWorkSheet!$U$1:$U$1000, 1)</f>
        <v>1</v>
      </c>
      <c r="H526">
        <f t="shared" si="56"/>
        <v>0.87907052444232048</v>
      </c>
      <c r="I526">
        <f t="shared" si="57"/>
        <v>0.81127812445913283</v>
      </c>
      <c r="J526">
        <f t="shared" si="58"/>
        <v>5.7592231836300868E-3</v>
      </c>
      <c r="K526">
        <f t="shared" si="59"/>
        <v>3.1863137138648349E-2</v>
      </c>
      <c r="L526">
        <f t="shared" si="60"/>
        <v>0.87555424234455115</v>
      </c>
      <c r="M526">
        <f t="shared" si="61"/>
        <v>3.2451124978365312E-3</v>
      </c>
      <c r="N526">
        <f t="shared" si="62"/>
        <v>0.87879935484238769</v>
      </c>
      <c r="O526">
        <f t="shared" si="63"/>
        <v>2.4915443883050115E-3</v>
      </c>
    </row>
    <row r="527" spans="1:15">
      <c r="A527">
        <v>621.5</v>
      </c>
      <c r="B527">
        <f>COUNTIF(DantongWorkSheet!$E$1:$E$1000, "&lt;=" &amp;A527)</f>
        <v>27</v>
      </c>
      <c r="C527">
        <f>COUNTIF(DantongWorkSheet!$E$1:$E$1000, "&gt;" &amp;A527)</f>
        <v>973</v>
      </c>
      <c r="D527">
        <f>COUNTIFS(DantongWorkSheet!$E$1:$E$1000, "&lt;=" &amp;$A527, DantongWorkSheet!$U$1:$U$1000, 2)</f>
        <v>4</v>
      </c>
      <c r="E527">
        <f>COUNTIFS(DantongWorkSheet!$E$1:$E$1000, "&lt;=" &amp;$A527, DantongWorkSheet!$U$1:$U$1000, 1)</f>
        <v>23</v>
      </c>
      <c r="F527">
        <f>COUNTIFS(DantongWorkSheet!$E$1:$E$1000, "&gt;" &amp;$A527, DantongWorkSheet!$U$1:$U$1000, 2)</f>
        <v>296</v>
      </c>
      <c r="G527">
        <f>COUNTIFS(DantongWorkSheet!$E$1:$E$1000, "&gt;" &amp;$A527, DantongWorkSheet!$U$1:$U$1000, 1)</f>
        <v>677</v>
      </c>
      <c r="H527">
        <f t="shared" si="56"/>
        <v>0.60518657663342057</v>
      </c>
      <c r="I527">
        <f t="shared" si="57"/>
        <v>0.88638095245177762</v>
      </c>
      <c r="J527">
        <f t="shared" si="58"/>
        <v>0.14069421312746269</v>
      </c>
      <c r="K527">
        <f t="shared" si="59"/>
        <v>3.8422106054189206E-2</v>
      </c>
      <c r="L527">
        <f t="shared" si="60"/>
        <v>1.6340037569102354E-2</v>
      </c>
      <c r="M527">
        <f t="shared" si="61"/>
        <v>0.86244866673557963</v>
      </c>
      <c r="N527">
        <f t="shared" si="62"/>
        <v>0.87878870430468203</v>
      </c>
      <c r="O527">
        <f t="shared" si="63"/>
        <v>2.5021949260106702E-3</v>
      </c>
    </row>
    <row r="528" spans="1:15">
      <c r="A528">
        <v>2363</v>
      </c>
      <c r="B528">
        <f>COUNTIF(DantongWorkSheet!$E$1:$E$1000, "&lt;=" &amp;A528)</f>
        <v>515</v>
      </c>
      <c r="C528">
        <f>COUNTIF(DantongWorkSheet!$E$1:$E$1000, "&gt;" &amp;A528)</f>
        <v>485</v>
      </c>
      <c r="D528">
        <f>COUNTIFS(DantongWorkSheet!$E$1:$E$1000, "&lt;=" &amp;$A528, DantongWorkSheet!$U$1:$U$1000, 2)</f>
        <v>141</v>
      </c>
      <c r="E528">
        <f>COUNTIFS(DantongWorkSheet!$E$1:$E$1000, "&lt;=" &amp;$A528, DantongWorkSheet!$U$1:$U$1000, 1)</f>
        <v>374</v>
      </c>
      <c r="F528">
        <f>COUNTIFS(DantongWorkSheet!$E$1:$E$1000, "&gt;" &amp;$A528, DantongWorkSheet!$U$1:$U$1000, 2)</f>
        <v>159</v>
      </c>
      <c r="G528">
        <f>COUNTIFS(DantongWorkSheet!$E$1:$E$1000, "&gt;" &amp;$A528, DantongWorkSheet!$U$1:$U$1000, 1)</f>
        <v>326</v>
      </c>
      <c r="H528">
        <f t="shared" si="56"/>
        <v>0.84684557607794764</v>
      </c>
      <c r="I528">
        <f t="shared" si="57"/>
        <v>0.91269914703419341</v>
      </c>
      <c r="J528">
        <f t="shared" si="58"/>
        <v>0.49303816623462576</v>
      </c>
      <c r="K528">
        <f t="shared" si="59"/>
        <v>0.50631252357998469</v>
      </c>
      <c r="L528">
        <f t="shared" si="60"/>
        <v>0.43612547168014304</v>
      </c>
      <c r="M528">
        <f t="shared" si="61"/>
        <v>0.44265908631158379</v>
      </c>
      <c r="N528">
        <f t="shared" si="62"/>
        <v>0.87878455799172683</v>
      </c>
      <c r="O528">
        <f t="shared" si="63"/>
        <v>2.5063412389658701E-3</v>
      </c>
    </row>
    <row r="529" spans="1:15">
      <c r="A529">
        <v>2474.5</v>
      </c>
      <c r="B529">
        <f>COUNTIF(DantongWorkSheet!$E$1:$E$1000, "&lt;=" &amp;A529)</f>
        <v>535</v>
      </c>
      <c r="C529">
        <f>COUNTIF(DantongWorkSheet!$E$1:$E$1000, "&gt;" &amp;A529)</f>
        <v>465</v>
      </c>
      <c r="D529">
        <f>COUNTIFS(DantongWorkSheet!$E$1:$E$1000, "&lt;=" &amp;$A529, DantongWorkSheet!$U$1:$U$1000, 2)</f>
        <v>147</v>
      </c>
      <c r="E529">
        <f>COUNTIFS(DantongWorkSheet!$E$1:$E$1000, "&lt;=" &amp;$A529, DantongWorkSheet!$U$1:$U$1000, 1)</f>
        <v>388</v>
      </c>
      <c r="F529">
        <f>COUNTIFS(DantongWorkSheet!$E$1:$E$1000, "&gt;" &amp;$A529, DantongWorkSheet!$U$1:$U$1000, 2)</f>
        <v>153</v>
      </c>
      <c r="G529">
        <f>COUNTIFS(DantongWorkSheet!$E$1:$E$1000, "&gt;" &amp;$A529, DantongWorkSheet!$U$1:$U$1000, 1)</f>
        <v>312</v>
      </c>
      <c r="H529">
        <f t="shared" si="56"/>
        <v>0.84822121687813334</v>
      </c>
      <c r="I529">
        <f t="shared" si="57"/>
        <v>0.91393457864701255</v>
      </c>
      <c r="J529">
        <f t="shared" si="58"/>
        <v>0.48277822380486407</v>
      </c>
      <c r="K529">
        <f t="shared" si="59"/>
        <v>0.51368428108001241</v>
      </c>
      <c r="L529">
        <f t="shared" si="60"/>
        <v>0.45379835102980137</v>
      </c>
      <c r="M529">
        <f t="shared" si="61"/>
        <v>0.42497957907086087</v>
      </c>
      <c r="N529">
        <f t="shared" si="62"/>
        <v>0.87877793010066219</v>
      </c>
      <c r="O529">
        <f t="shared" si="63"/>
        <v>2.5129691300305179E-3</v>
      </c>
    </row>
    <row r="530" spans="1:15">
      <c r="A530">
        <v>2604.5</v>
      </c>
      <c r="B530">
        <f>COUNTIF(DantongWorkSheet!$E$1:$E$1000, "&lt;=" &amp;A530)</f>
        <v>555</v>
      </c>
      <c r="C530">
        <f>COUNTIF(DantongWorkSheet!$E$1:$E$1000, "&gt;" &amp;A530)</f>
        <v>445</v>
      </c>
      <c r="D530">
        <f>COUNTIFS(DantongWorkSheet!$E$1:$E$1000, "&lt;=" &amp;$A530, DantongWorkSheet!$U$1:$U$1000, 2)</f>
        <v>153</v>
      </c>
      <c r="E530">
        <f>COUNTIFS(DantongWorkSheet!$E$1:$E$1000, "&lt;=" &amp;$A530, DantongWorkSheet!$U$1:$U$1000, 1)</f>
        <v>402</v>
      </c>
      <c r="F530">
        <f>COUNTIFS(DantongWorkSheet!$E$1:$E$1000, "&gt;" &amp;$A530, DantongWorkSheet!$U$1:$U$1000, 2)</f>
        <v>147</v>
      </c>
      <c r="G530">
        <f>COUNTIFS(DantongWorkSheet!$E$1:$E$1000, "&gt;" &amp;$A530, DantongWorkSheet!$U$1:$U$1000, 1)</f>
        <v>298</v>
      </c>
      <c r="H530">
        <f t="shared" si="56"/>
        <v>0.84949149315475647</v>
      </c>
      <c r="I530">
        <f t="shared" si="57"/>
        <v>0.91527039374439001</v>
      </c>
      <c r="J530">
        <f t="shared" si="58"/>
        <v>0.47143937950066339</v>
      </c>
      <c r="K530">
        <f t="shared" si="59"/>
        <v>0.51981462766970554</v>
      </c>
      <c r="L530">
        <f t="shared" si="60"/>
        <v>0.47146777870088991</v>
      </c>
      <c r="M530">
        <f t="shared" si="61"/>
        <v>0.40729532521625356</v>
      </c>
      <c r="N530">
        <f t="shared" si="62"/>
        <v>0.87876310391714352</v>
      </c>
      <c r="O530">
        <f t="shared" si="63"/>
        <v>2.527795313549186E-3</v>
      </c>
    </row>
    <row r="531" spans="1:15">
      <c r="A531">
        <v>2350.5</v>
      </c>
      <c r="B531">
        <f>COUNTIF(DantongWorkSheet!$E$1:$E$1000, "&lt;=" &amp;A531)</f>
        <v>512</v>
      </c>
      <c r="C531">
        <f>COUNTIF(DantongWorkSheet!$E$1:$E$1000, "&gt;" &amp;A531)</f>
        <v>488</v>
      </c>
      <c r="D531">
        <f>COUNTIFS(DantongWorkSheet!$E$1:$E$1000, "&lt;=" &amp;$A531, DantongWorkSheet!$U$1:$U$1000, 2)</f>
        <v>140</v>
      </c>
      <c r="E531">
        <f>COUNTIFS(DantongWorkSheet!$E$1:$E$1000, "&lt;=" &amp;$A531, DantongWorkSheet!$U$1:$U$1000, 1)</f>
        <v>372</v>
      </c>
      <c r="F531">
        <f>COUNTIFS(DantongWorkSheet!$E$1:$E$1000, "&gt;" &amp;$A531, DantongWorkSheet!$U$1:$U$1000, 2)</f>
        <v>160</v>
      </c>
      <c r="G531">
        <f>COUNTIFS(DantongWorkSheet!$E$1:$E$1000, "&gt;" &amp;$A531, DantongWorkSheet!$U$1:$U$1000, 1)</f>
        <v>328</v>
      </c>
      <c r="H531">
        <f t="shared" si="56"/>
        <v>0.8463541013584317</v>
      </c>
      <c r="I531">
        <f t="shared" si="57"/>
        <v>0.9127341558073343</v>
      </c>
      <c r="J531">
        <f t="shared" si="58"/>
        <v>0.49448155374698854</v>
      </c>
      <c r="K531">
        <f t="shared" si="59"/>
        <v>0.50510291018441011</v>
      </c>
      <c r="L531">
        <f t="shared" si="60"/>
        <v>0.43333329989551705</v>
      </c>
      <c r="M531">
        <f t="shared" si="61"/>
        <v>0.44541426803397915</v>
      </c>
      <c r="N531">
        <f t="shared" si="62"/>
        <v>0.87874756792949626</v>
      </c>
      <c r="O531">
        <f t="shared" si="63"/>
        <v>2.5433313011964387E-3</v>
      </c>
    </row>
    <row r="532" spans="1:15">
      <c r="A532">
        <v>352.5</v>
      </c>
      <c r="B532">
        <f>COUNTIF(DantongWorkSheet!$E$1:$E$1000, "&lt;=" &amp;A532)</f>
        <v>5</v>
      </c>
      <c r="C532">
        <f>COUNTIF(DantongWorkSheet!$E$1:$E$1000, "&gt;" &amp;A532)</f>
        <v>995</v>
      </c>
      <c r="D532">
        <f>COUNTIFS(DantongWorkSheet!$E$1:$E$1000, "&lt;=" &amp;$A532, DantongWorkSheet!$U$1:$U$1000, 2)</f>
        <v>0</v>
      </c>
      <c r="E532">
        <f>COUNTIFS(DantongWorkSheet!$E$1:$E$1000, "&lt;=" &amp;$A532, DantongWorkSheet!$U$1:$U$1000, 1)</f>
        <v>5</v>
      </c>
      <c r="F532">
        <f>COUNTIFS(DantongWorkSheet!$E$1:$E$1000, "&gt;" &amp;$A532, DantongWorkSheet!$U$1:$U$1000, 2)</f>
        <v>300</v>
      </c>
      <c r="G532">
        <f>COUNTIFS(DantongWorkSheet!$E$1:$E$1000, "&gt;" &amp;$A532, DantongWorkSheet!$U$1:$U$1000, 1)</f>
        <v>695</v>
      </c>
      <c r="H532">
        <f t="shared" si="56"/>
        <v>0</v>
      </c>
      <c r="I532">
        <f t="shared" si="57"/>
        <v>0.88312590272918334</v>
      </c>
      <c r="J532">
        <f t="shared" si="58"/>
        <v>3.821928094887362E-2</v>
      </c>
      <c r="K532">
        <f t="shared" si="59"/>
        <v>7.195411384920484E-3</v>
      </c>
      <c r="L532">
        <f t="shared" si="60"/>
        <v>0</v>
      </c>
      <c r="M532">
        <f t="shared" si="61"/>
        <v>0.87871027321553741</v>
      </c>
      <c r="N532">
        <f t="shared" si="62"/>
        <v>0.87871027321553741</v>
      </c>
      <c r="O532">
        <f t="shared" si="63"/>
        <v>2.5806260151552962E-3</v>
      </c>
    </row>
    <row r="533" spans="1:15">
      <c r="A533">
        <v>2384</v>
      </c>
      <c r="B533">
        <f>COUNTIF(DantongWorkSheet!$E$1:$E$1000, "&lt;=" &amp;A533)</f>
        <v>519</v>
      </c>
      <c r="C533">
        <f>COUNTIF(DantongWorkSheet!$E$1:$E$1000, "&gt;" &amp;A533)</f>
        <v>481</v>
      </c>
      <c r="D533">
        <f>COUNTIFS(DantongWorkSheet!$E$1:$E$1000, "&lt;=" &amp;$A533, DantongWorkSheet!$U$1:$U$1000, 2)</f>
        <v>142</v>
      </c>
      <c r="E533">
        <f>COUNTIFS(DantongWorkSheet!$E$1:$E$1000, "&lt;=" &amp;$A533, DantongWorkSheet!$U$1:$U$1000, 1)</f>
        <v>377</v>
      </c>
      <c r="F533">
        <f>COUNTIFS(DantongWorkSheet!$E$1:$E$1000, "&gt;" &amp;$A533, DantongWorkSheet!$U$1:$U$1000, 2)</f>
        <v>158</v>
      </c>
      <c r="G533">
        <f>COUNTIFS(DantongWorkSheet!$E$1:$E$1000, "&gt;" &amp;$A533, DantongWorkSheet!$U$1:$U$1000, 1)</f>
        <v>323</v>
      </c>
      <c r="H533">
        <f t="shared" ref="H533:H596" si="64">-(IF(D533, D533/B533*LOG(D533/B533,2), 0)+ IF(E533, E533/B533*LOG(E533/B533,2), 0))</f>
        <v>0.84658745307473771</v>
      </c>
      <c r="I533">
        <f t="shared" ref="I533:I596" si="65">-(IF(F533, F533/C533*LOG(F533/C533,2), 0)+ IF(G533, G533/C533*LOG(G533/C533,2), 0))</f>
        <v>0.91336825470950145</v>
      </c>
      <c r="J533">
        <f t="shared" ref="J533:J596" si="66">-B533/$B$10*LOG(B533/$B$10, 2)</f>
        <v>0.49107445572188302</v>
      </c>
      <c r="K533">
        <f t="shared" ref="K533:K596" si="67">-C533/$B$10*LOG(C533/$B$10, 2)</f>
        <v>0.50788366762907378</v>
      </c>
      <c r="L533">
        <f t="shared" ref="L533:L596" si="68">B533/$B$10*H533</f>
        <v>0.4393788881457889</v>
      </c>
      <c r="M533">
        <f t="shared" ref="M533:M596" si="69">C533/$B$10*I533</f>
        <v>0.4393301305152702</v>
      </c>
      <c r="N533">
        <f t="shared" ref="N533:N596" si="70">L533+M533</f>
        <v>0.8787090186610591</v>
      </c>
      <c r="O533">
        <f t="shared" ref="O533:O596" si="71">$D$2-N533</f>
        <v>2.5818805696335989E-3</v>
      </c>
    </row>
    <row r="534" spans="1:15">
      <c r="A534">
        <v>2386.5</v>
      </c>
      <c r="B534">
        <f>COUNTIF(DantongWorkSheet!$E$1:$E$1000, "&lt;=" &amp;A534)</f>
        <v>519</v>
      </c>
      <c r="C534">
        <f>COUNTIF(DantongWorkSheet!$E$1:$E$1000, "&gt;" &amp;A534)</f>
        <v>481</v>
      </c>
      <c r="D534">
        <f>COUNTIFS(DantongWorkSheet!$E$1:$E$1000, "&lt;=" &amp;$A534, DantongWorkSheet!$U$1:$U$1000, 2)</f>
        <v>142</v>
      </c>
      <c r="E534">
        <f>COUNTIFS(DantongWorkSheet!$E$1:$E$1000, "&lt;=" &amp;$A534, DantongWorkSheet!$U$1:$U$1000, 1)</f>
        <v>377</v>
      </c>
      <c r="F534">
        <f>COUNTIFS(DantongWorkSheet!$E$1:$E$1000, "&gt;" &amp;$A534, DantongWorkSheet!$U$1:$U$1000, 2)</f>
        <v>158</v>
      </c>
      <c r="G534">
        <f>COUNTIFS(DantongWorkSheet!$E$1:$E$1000, "&gt;" &amp;$A534, DantongWorkSheet!$U$1:$U$1000, 1)</f>
        <v>323</v>
      </c>
      <c r="H534">
        <f t="shared" si="64"/>
        <v>0.84658745307473771</v>
      </c>
      <c r="I534">
        <f t="shared" si="65"/>
        <v>0.91336825470950145</v>
      </c>
      <c r="J534">
        <f t="shared" si="66"/>
        <v>0.49107445572188302</v>
      </c>
      <c r="K534">
        <f t="shared" si="67"/>
        <v>0.50788366762907378</v>
      </c>
      <c r="L534">
        <f t="shared" si="68"/>
        <v>0.4393788881457889</v>
      </c>
      <c r="M534">
        <f t="shared" si="69"/>
        <v>0.4393301305152702</v>
      </c>
      <c r="N534">
        <f t="shared" si="70"/>
        <v>0.8787090186610591</v>
      </c>
      <c r="O534">
        <f t="shared" si="71"/>
        <v>2.5818805696335989E-3</v>
      </c>
    </row>
    <row r="535" spans="1:15">
      <c r="A535">
        <v>2370.5</v>
      </c>
      <c r="B535">
        <f>COUNTIF(DantongWorkSheet!$E$1:$E$1000, "&lt;=" &amp;A535)</f>
        <v>516</v>
      </c>
      <c r="C535">
        <f>COUNTIF(DantongWorkSheet!$E$1:$E$1000, "&gt;" &amp;A535)</f>
        <v>484</v>
      </c>
      <c r="D535">
        <f>COUNTIFS(DantongWorkSheet!$E$1:$E$1000, "&lt;=" &amp;$A535, DantongWorkSheet!$U$1:$U$1000, 2)</f>
        <v>141</v>
      </c>
      <c r="E535">
        <f>COUNTIFS(DantongWorkSheet!$E$1:$E$1000, "&lt;=" &amp;$A535, DantongWorkSheet!$U$1:$U$1000, 1)</f>
        <v>375</v>
      </c>
      <c r="F535">
        <f>COUNTIFS(DantongWorkSheet!$E$1:$E$1000, "&gt;" &amp;$A535, DantongWorkSheet!$U$1:$U$1000, 2)</f>
        <v>159</v>
      </c>
      <c r="G535">
        <f>COUNTIFS(DantongWorkSheet!$E$1:$E$1000, "&gt;" &amp;$A535, DantongWorkSheet!$U$1:$U$1000, 1)</f>
        <v>325</v>
      </c>
      <c r="H535">
        <f t="shared" si="64"/>
        <v>0.84609782672762224</v>
      </c>
      <c r="I535">
        <f t="shared" si="65"/>
        <v>0.91339927040919577</v>
      </c>
      <c r="J535">
        <f t="shared" si="66"/>
        <v>0.49255142708723781</v>
      </c>
      <c r="K535">
        <f t="shared" si="67"/>
        <v>0.50670978693554636</v>
      </c>
      <c r="L535">
        <f t="shared" si="68"/>
        <v>0.43658647859145311</v>
      </c>
      <c r="M535">
        <f t="shared" si="69"/>
        <v>0.44208524687805073</v>
      </c>
      <c r="N535">
        <f t="shared" si="70"/>
        <v>0.87867172546950378</v>
      </c>
      <c r="O535">
        <f t="shared" si="71"/>
        <v>2.6191737611889199E-3</v>
      </c>
    </row>
    <row r="536" spans="1:15">
      <c r="A536">
        <v>2406</v>
      </c>
      <c r="B536">
        <f>COUNTIF(DantongWorkSheet!$E$1:$E$1000, "&lt;=" &amp;A536)</f>
        <v>526</v>
      </c>
      <c r="C536">
        <f>COUNTIF(DantongWorkSheet!$E$1:$E$1000, "&gt;" &amp;A536)</f>
        <v>474</v>
      </c>
      <c r="D536">
        <f>COUNTIFS(DantongWorkSheet!$E$1:$E$1000, "&lt;=" &amp;$A536, DantongWorkSheet!$U$1:$U$1000, 2)</f>
        <v>144</v>
      </c>
      <c r="E536">
        <f>COUNTIFS(DantongWorkSheet!$E$1:$E$1000, "&lt;=" &amp;$A536, DantongWorkSheet!$U$1:$U$1000, 1)</f>
        <v>382</v>
      </c>
      <c r="F536">
        <f>COUNTIFS(DantongWorkSheet!$E$1:$E$1000, "&gt;" &amp;$A536, DantongWorkSheet!$U$1:$U$1000, 2)</f>
        <v>156</v>
      </c>
      <c r="G536">
        <f>COUNTIFS(DantongWorkSheet!$E$1:$E$1000, "&gt;" &amp;$A536, DantongWorkSheet!$U$1:$U$1000, 1)</f>
        <v>318</v>
      </c>
      <c r="H536">
        <f t="shared" si="64"/>
        <v>0.84681440275741837</v>
      </c>
      <c r="I536">
        <f t="shared" si="65"/>
        <v>0.91401851066421758</v>
      </c>
      <c r="J536">
        <f t="shared" si="66"/>
        <v>0.48753114536450676</v>
      </c>
      <c r="K536">
        <f t="shared" si="67"/>
        <v>0.51051745095205447</v>
      </c>
      <c r="L536">
        <f t="shared" si="68"/>
        <v>0.44542437585040207</v>
      </c>
      <c r="M536">
        <f t="shared" si="69"/>
        <v>0.43324477405483913</v>
      </c>
      <c r="N536">
        <f t="shared" si="70"/>
        <v>0.87866914990524125</v>
      </c>
      <c r="O536">
        <f t="shared" si="71"/>
        <v>2.6217493254514501E-3</v>
      </c>
    </row>
    <row r="537" spans="1:15">
      <c r="A537">
        <v>2410.5</v>
      </c>
      <c r="B537">
        <f>COUNTIF(DantongWorkSheet!$E$1:$E$1000, "&lt;=" &amp;A537)</f>
        <v>526</v>
      </c>
      <c r="C537">
        <f>COUNTIF(DantongWorkSheet!$E$1:$E$1000, "&gt;" &amp;A537)</f>
        <v>474</v>
      </c>
      <c r="D537">
        <f>COUNTIFS(DantongWorkSheet!$E$1:$E$1000, "&lt;=" &amp;$A537, DantongWorkSheet!$U$1:$U$1000, 2)</f>
        <v>144</v>
      </c>
      <c r="E537">
        <f>COUNTIFS(DantongWorkSheet!$E$1:$E$1000, "&lt;=" &amp;$A537, DantongWorkSheet!$U$1:$U$1000, 1)</f>
        <v>382</v>
      </c>
      <c r="F537">
        <f>COUNTIFS(DantongWorkSheet!$E$1:$E$1000, "&gt;" &amp;$A537, DantongWorkSheet!$U$1:$U$1000, 2)</f>
        <v>156</v>
      </c>
      <c r="G537">
        <f>COUNTIFS(DantongWorkSheet!$E$1:$E$1000, "&gt;" &amp;$A537, DantongWorkSheet!$U$1:$U$1000, 1)</f>
        <v>318</v>
      </c>
      <c r="H537">
        <f t="shared" si="64"/>
        <v>0.84681440275741837</v>
      </c>
      <c r="I537">
        <f t="shared" si="65"/>
        <v>0.91401851066421758</v>
      </c>
      <c r="J537">
        <f t="shared" si="66"/>
        <v>0.48753114536450676</v>
      </c>
      <c r="K537">
        <f t="shared" si="67"/>
        <v>0.51051745095205447</v>
      </c>
      <c r="L537">
        <f t="shared" si="68"/>
        <v>0.44542437585040207</v>
      </c>
      <c r="M537">
        <f t="shared" si="69"/>
        <v>0.43324477405483913</v>
      </c>
      <c r="N537">
        <f t="shared" si="70"/>
        <v>0.87866914990524125</v>
      </c>
      <c r="O537">
        <f t="shared" si="71"/>
        <v>2.6217493254514501E-3</v>
      </c>
    </row>
    <row r="538" spans="1:15">
      <c r="A538">
        <v>2479.5</v>
      </c>
      <c r="B538">
        <f>COUNTIF(DantongWorkSheet!$E$1:$E$1000, "&lt;=" &amp;A538)</f>
        <v>536</v>
      </c>
      <c r="C538">
        <f>COUNTIF(DantongWorkSheet!$E$1:$E$1000, "&gt;" &amp;A538)</f>
        <v>464</v>
      </c>
      <c r="D538">
        <f>COUNTIFS(DantongWorkSheet!$E$1:$E$1000, "&lt;=" &amp;$A538, DantongWorkSheet!$U$1:$U$1000, 2)</f>
        <v>147</v>
      </c>
      <c r="E538">
        <f>COUNTIFS(DantongWorkSheet!$E$1:$E$1000, "&lt;=" &amp;$A538, DantongWorkSheet!$U$1:$U$1000, 1)</f>
        <v>389</v>
      </c>
      <c r="F538">
        <f>COUNTIFS(DantongWorkSheet!$E$1:$E$1000, "&gt;" &amp;$A538, DantongWorkSheet!$U$1:$U$1000, 2)</f>
        <v>153</v>
      </c>
      <c r="G538">
        <f>COUNTIFS(DantongWorkSheet!$E$1:$E$1000, "&gt;" &amp;$A538, DantongWorkSheet!$U$1:$U$1000, 1)</f>
        <v>311</v>
      </c>
      <c r="H538">
        <f t="shared" si="64"/>
        <v>0.84750246864699963</v>
      </c>
      <c r="I538">
        <f t="shared" si="65"/>
        <v>0.91466192305301797</v>
      </c>
      <c r="J538">
        <f t="shared" si="66"/>
        <v>0.48223657049351265</v>
      </c>
      <c r="K538">
        <f t="shared" si="67"/>
        <v>0.51402072634401497</v>
      </c>
      <c r="L538">
        <f t="shared" si="68"/>
        <v>0.45426132319479184</v>
      </c>
      <c r="M538">
        <f t="shared" si="69"/>
        <v>0.42440313229660037</v>
      </c>
      <c r="N538">
        <f t="shared" si="70"/>
        <v>0.87866445549139227</v>
      </c>
      <c r="O538">
        <f t="shared" si="71"/>
        <v>2.6264437393004325E-3</v>
      </c>
    </row>
    <row r="539" spans="1:15">
      <c r="A539">
        <v>2608.5</v>
      </c>
      <c r="B539">
        <f>COUNTIF(DantongWorkSheet!$E$1:$E$1000, "&lt;=" &amp;A539)</f>
        <v>556</v>
      </c>
      <c r="C539">
        <f>COUNTIF(DantongWorkSheet!$E$1:$E$1000, "&gt;" &amp;A539)</f>
        <v>444</v>
      </c>
      <c r="D539">
        <f>COUNTIFS(DantongWorkSheet!$E$1:$E$1000, "&lt;=" &amp;$A539, DantongWorkSheet!$U$1:$U$1000, 2)</f>
        <v>153</v>
      </c>
      <c r="E539">
        <f>COUNTIFS(DantongWorkSheet!$E$1:$E$1000, "&lt;=" &amp;$A539, DantongWorkSheet!$U$1:$U$1000, 1)</f>
        <v>403</v>
      </c>
      <c r="F539">
        <f>COUNTIFS(DantongWorkSheet!$E$1:$E$1000, "&gt;" &amp;$A539, DantongWorkSheet!$U$1:$U$1000, 2)</f>
        <v>147</v>
      </c>
      <c r="G539">
        <f>COUNTIFS(DantongWorkSheet!$E$1:$E$1000, "&gt;" &amp;$A539, DantongWorkSheet!$U$1:$U$1000, 1)</f>
        <v>297</v>
      </c>
      <c r="H539">
        <f t="shared" si="64"/>
        <v>0.84879959893079771</v>
      </c>
      <c r="I539">
        <f t="shared" si="65"/>
        <v>0.91602709705106766</v>
      </c>
      <c r="J539">
        <f t="shared" si="66"/>
        <v>0.47084482583785031</v>
      </c>
      <c r="K539">
        <f t="shared" si="67"/>
        <v>0.52008757773051972</v>
      </c>
      <c r="L539">
        <f t="shared" si="68"/>
        <v>0.47193257700552355</v>
      </c>
      <c r="M539">
        <f t="shared" si="69"/>
        <v>0.40671603109067406</v>
      </c>
      <c r="N539">
        <f t="shared" si="70"/>
        <v>0.8786486080961976</v>
      </c>
      <c r="O539">
        <f t="shared" si="71"/>
        <v>2.6422911344951006E-3</v>
      </c>
    </row>
    <row r="540" spans="1:15">
      <c r="A540">
        <v>2356</v>
      </c>
      <c r="B540">
        <f>COUNTIF(DantongWorkSheet!$E$1:$E$1000, "&lt;=" &amp;A540)</f>
        <v>513</v>
      </c>
      <c r="C540">
        <f>COUNTIF(DantongWorkSheet!$E$1:$E$1000, "&gt;" &amp;A540)</f>
        <v>487</v>
      </c>
      <c r="D540">
        <f>COUNTIFS(DantongWorkSheet!$E$1:$E$1000, "&lt;=" &amp;$A540, DantongWorkSheet!$U$1:$U$1000, 2)</f>
        <v>140</v>
      </c>
      <c r="E540">
        <f>COUNTIFS(DantongWorkSheet!$E$1:$E$1000, "&lt;=" &amp;$A540, DantongWorkSheet!$U$1:$U$1000, 1)</f>
        <v>373</v>
      </c>
      <c r="F540">
        <f>COUNTIFS(DantongWorkSheet!$E$1:$E$1000, "&gt;" &amp;$A540, DantongWorkSheet!$U$1:$U$1000, 2)</f>
        <v>160</v>
      </c>
      <c r="G540">
        <f>COUNTIFS(DantongWorkSheet!$E$1:$E$1000, "&gt;" &amp;$A540, DantongWorkSheet!$U$1:$U$1000, 1)</f>
        <v>327</v>
      </c>
      <c r="H540">
        <f t="shared" si="64"/>
        <v>0.84560158222011639</v>
      </c>
      <c r="I540">
        <f t="shared" si="65"/>
        <v>0.91342989818121079</v>
      </c>
      <c r="J540">
        <f t="shared" si="66"/>
        <v>0.49400323502523197</v>
      </c>
      <c r="K540">
        <f t="shared" si="67"/>
        <v>0.5055090790963358</v>
      </c>
      <c r="L540">
        <f t="shared" si="68"/>
        <v>0.43379361167891972</v>
      </c>
      <c r="M540">
        <f t="shared" si="69"/>
        <v>0.44484036041424962</v>
      </c>
      <c r="N540">
        <f t="shared" si="70"/>
        <v>0.87863397209316929</v>
      </c>
      <c r="O540">
        <f t="shared" si="71"/>
        <v>2.6569271375234127E-3</v>
      </c>
    </row>
    <row r="541" spans="1:15">
      <c r="A541">
        <v>2400.5</v>
      </c>
      <c r="B541">
        <f>COUNTIF(DantongWorkSheet!$E$1:$E$1000, "&lt;=" &amp;A541)</f>
        <v>523</v>
      </c>
      <c r="C541">
        <f>COUNTIF(DantongWorkSheet!$E$1:$E$1000, "&gt;" &amp;A541)</f>
        <v>477</v>
      </c>
      <c r="D541">
        <f>COUNTIFS(DantongWorkSheet!$E$1:$E$1000, "&lt;=" &amp;$A541, DantongWorkSheet!$U$1:$U$1000, 2)</f>
        <v>143</v>
      </c>
      <c r="E541">
        <f>COUNTIFS(DantongWorkSheet!$E$1:$E$1000, "&lt;=" &amp;$A541, DantongWorkSheet!$U$1:$U$1000, 1)</f>
        <v>380</v>
      </c>
      <c r="F541">
        <f>COUNTIFS(DantongWorkSheet!$E$1:$E$1000, "&gt;" &amp;$A541, DantongWorkSheet!$U$1:$U$1000, 2)</f>
        <v>157</v>
      </c>
      <c r="G541">
        <f>COUNTIFS(DantongWorkSheet!$E$1:$E$1000, "&gt;" &amp;$A541, DantongWorkSheet!$U$1:$U$1000, 1)</f>
        <v>320</v>
      </c>
      <c r="H541">
        <f t="shared" si="64"/>
        <v>0.8463330400230985</v>
      </c>
      <c r="I541">
        <f t="shared" si="65"/>
        <v>0.9140457747897015</v>
      </c>
      <c r="J541">
        <f t="shared" si="66"/>
        <v>0.48906626862112124</v>
      </c>
      <c r="K541">
        <f t="shared" si="67"/>
        <v>0.50940682126918657</v>
      </c>
      <c r="L541">
        <f t="shared" si="68"/>
        <v>0.44263217993208054</v>
      </c>
      <c r="M541">
        <f t="shared" si="69"/>
        <v>0.43599983457468761</v>
      </c>
      <c r="N541">
        <f t="shared" si="70"/>
        <v>0.87863201450676809</v>
      </c>
      <c r="O541">
        <f t="shared" si="71"/>
        <v>2.6588847239246149E-3</v>
      </c>
    </row>
    <row r="542" spans="1:15">
      <c r="A542">
        <v>2462.5</v>
      </c>
      <c r="B542">
        <f>COUNTIF(DantongWorkSheet!$E$1:$E$1000, "&lt;=" &amp;A542)</f>
        <v>533</v>
      </c>
      <c r="C542">
        <f>COUNTIF(DantongWorkSheet!$E$1:$E$1000, "&gt;" &amp;A542)</f>
        <v>467</v>
      </c>
      <c r="D542">
        <f>COUNTIFS(DantongWorkSheet!$E$1:$E$1000, "&lt;=" &amp;$A542, DantongWorkSheet!$U$1:$U$1000, 2)</f>
        <v>146</v>
      </c>
      <c r="E542">
        <f>COUNTIFS(DantongWorkSheet!$E$1:$E$1000, "&lt;=" &amp;$A542, DantongWorkSheet!$U$1:$U$1000, 1)</f>
        <v>387</v>
      </c>
      <c r="F542">
        <f>COUNTIFS(DantongWorkSheet!$E$1:$E$1000, "&gt;" &amp;$A542, DantongWorkSheet!$U$1:$U$1000, 2)</f>
        <v>154</v>
      </c>
      <c r="G542">
        <f>COUNTIFS(DantongWorkSheet!$E$1:$E$1000, "&gt;" &amp;$A542, DantongWorkSheet!$U$1:$U$1000, 1)</f>
        <v>313</v>
      </c>
      <c r="H542">
        <f t="shared" si="64"/>
        <v>0.84703521014309846</v>
      </c>
      <c r="I542">
        <f t="shared" si="65"/>
        <v>0.91468553551924581</v>
      </c>
      <c r="J542">
        <f t="shared" si="66"/>
        <v>0.48385343549425164</v>
      </c>
      <c r="K542">
        <f t="shared" si="67"/>
        <v>0.51300208949278248</v>
      </c>
      <c r="L542">
        <f t="shared" si="68"/>
        <v>0.45146976700627151</v>
      </c>
      <c r="M542">
        <f t="shared" si="69"/>
        <v>0.42715814508748784</v>
      </c>
      <c r="N542">
        <f t="shared" si="70"/>
        <v>0.87862791209375934</v>
      </c>
      <c r="O542">
        <f t="shared" si="71"/>
        <v>2.6629871369333591E-3</v>
      </c>
    </row>
    <row r="543" spans="1:15">
      <c r="A543">
        <v>2590</v>
      </c>
      <c r="B543">
        <f>COUNTIF(DantongWorkSheet!$E$1:$E$1000, "&lt;=" &amp;A543)</f>
        <v>553</v>
      </c>
      <c r="C543">
        <f>COUNTIF(DantongWorkSheet!$E$1:$E$1000, "&gt;" &amp;A543)</f>
        <v>447</v>
      </c>
      <c r="D543">
        <f>COUNTIFS(DantongWorkSheet!$E$1:$E$1000, "&lt;=" &amp;$A543, DantongWorkSheet!$U$1:$U$1000, 2)</f>
        <v>152</v>
      </c>
      <c r="E543">
        <f>COUNTIFS(DantongWorkSheet!$E$1:$E$1000, "&lt;=" &amp;$A543, DantongWorkSheet!$U$1:$U$1000, 1)</f>
        <v>401</v>
      </c>
      <c r="F543">
        <f>COUNTIFS(DantongWorkSheet!$E$1:$E$1000, "&gt;" &amp;$A543, DantongWorkSheet!$U$1:$U$1000, 2)</f>
        <v>148</v>
      </c>
      <c r="G543">
        <f>COUNTIFS(DantongWorkSheet!$E$1:$E$1000, "&gt;" &amp;$A543, DantongWorkSheet!$U$1:$U$1000, 1)</f>
        <v>299</v>
      </c>
      <c r="H543">
        <f t="shared" si="64"/>
        <v>0.84835843505957487</v>
      </c>
      <c r="I543">
        <f t="shared" si="65"/>
        <v>0.91604243349133119</v>
      </c>
      <c r="J543">
        <f t="shared" si="66"/>
        <v>0.47262068377834116</v>
      </c>
      <c r="K543">
        <f t="shared" si="67"/>
        <v>0.51925900877500986</v>
      </c>
      <c r="L543">
        <f t="shared" si="68"/>
        <v>0.46914221458794492</v>
      </c>
      <c r="M543">
        <f t="shared" si="69"/>
        <v>0.40947096777062503</v>
      </c>
      <c r="N543">
        <f t="shared" si="70"/>
        <v>0.87861318235856989</v>
      </c>
      <c r="O543">
        <f t="shared" si="71"/>
        <v>2.6777168721228151E-3</v>
      </c>
    </row>
    <row r="544" spans="1:15">
      <c r="A544">
        <v>2631</v>
      </c>
      <c r="B544">
        <f>COUNTIF(DantongWorkSheet!$E$1:$E$1000, "&lt;=" &amp;A544)</f>
        <v>563</v>
      </c>
      <c r="C544">
        <f>COUNTIF(DantongWorkSheet!$E$1:$E$1000, "&gt;" &amp;A544)</f>
        <v>437</v>
      </c>
      <c r="D544">
        <f>COUNTIFS(DantongWorkSheet!$E$1:$E$1000, "&lt;=" &amp;$A544, DantongWorkSheet!$U$1:$U$1000, 2)</f>
        <v>155</v>
      </c>
      <c r="E544">
        <f>COUNTIFS(DantongWorkSheet!$E$1:$E$1000, "&lt;=" &amp;$A544, DantongWorkSheet!$U$1:$U$1000, 1)</f>
        <v>408</v>
      </c>
      <c r="F544">
        <f>COUNTIFS(DantongWorkSheet!$E$1:$E$1000, "&gt;" &amp;$A544, DantongWorkSheet!$U$1:$U$1000, 2)</f>
        <v>145</v>
      </c>
      <c r="G544">
        <f>COUNTIFS(DantongWorkSheet!$E$1:$E$1000, "&gt;" &amp;$A544, DantongWorkSheet!$U$1:$U$1000, 1)</f>
        <v>292</v>
      </c>
      <c r="H544">
        <f t="shared" si="64"/>
        <v>0.8489825466417269</v>
      </c>
      <c r="I544">
        <f t="shared" si="65"/>
        <v>0.91676272065590614</v>
      </c>
      <c r="J544">
        <f t="shared" si="66"/>
        <v>0.46661055616358582</v>
      </c>
      <c r="K544">
        <f t="shared" si="67"/>
        <v>0.5219068342255706</v>
      </c>
      <c r="L544">
        <f t="shared" si="68"/>
        <v>0.47797717375929222</v>
      </c>
      <c r="M544">
        <f t="shared" si="69"/>
        <v>0.40062530892663101</v>
      </c>
      <c r="N544">
        <f t="shared" si="70"/>
        <v>0.87860248268592323</v>
      </c>
      <c r="O544">
        <f t="shared" si="71"/>
        <v>2.6884165447694786E-3</v>
      </c>
    </row>
    <row r="545" spans="1:15">
      <c r="A545">
        <v>2639</v>
      </c>
      <c r="B545">
        <f>COUNTIF(DantongWorkSheet!$E$1:$E$1000, "&lt;=" &amp;A545)</f>
        <v>563</v>
      </c>
      <c r="C545">
        <f>COUNTIF(DantongWorkSheet!$E$1:$E$1000, "&gt;" &amp;A545)</f>
        <v>437</v>
      </c>
      <c r="D545">
        <f>COUNTIFS(DantongWorkSheet!$E$1:$E$1000, "&lt;=" &amp;$A545, DantongWorkSheet!$U$1:$U$1000, 2)</f>
        <v>155</v>
      </c>
      <c r="E545">
        <f>COUNTIFS(DantongWorkSheet!$E$1:$E$1000, "&lt;=" &amp;$A545, DantongWorkSheet!$U$1:$U$1000, 1)</f>
        <v>408</v>
      </c>
      <c r="F545">
        <f>COUNTIFS(DantongWorkSheet!$E$1:$E$1000, "&gt;" &amp;$A545, DantongWorkSheet!$U$1:$U$1000, 2)</f>
        <v>145</v>
      </c>
      <c r="G545">
        <f>COUNTIFS(DantongWorkSheet!$E$1:$E$1000, "&gt;" &amp;$A545, DantongWorkSheet!$U$1:$U$1000, 1)</f>
        <v>292</v>
      </c>
      <c r="H545">
        <f t="shared" si="64"/>
        <v>0.8489825466417269</v>
      </c>
      <c r="I545">
        <f t="shared" si="65"/>
        <v>0.91676272065590614</v>
      </c>
      <c r="J545">
        <f t="shared" si="66"/>
        <v>0.46661055616358582</v>
      </c>
      <c r="K545">
        <f t="shared" si="67"/>
        <v>0.5219068342255706</v>
      </c>
      <c r="L545">
        <f t="shared" si="68"/>
        <v>0.47797717375929222</v>
      </c>
      <c r="M545">
        <f t="shared" si="69"/>
        <v>0.40062530892663101</v>
      </c>
      <c r="N545">
        <f t="shared" si="70"/>
        <v>0.87860248268592323</v>
      </c>
      <c r="O545">
        <f t="shared" si="71"/>
        <v>2.6884165447694786E-3</v>
      </c>
    </row>
    <row r="546" spans="1:15">
      <c r="A546">
        <v>2389.5</v>
      </c>
      <c r="B546">
        <f>COUNTIF(DantongWorkSheet!$E$1:$E$1000, "&lt;=" &amp;A546)</f>
        <v>520</v>
      </c>
      <c r="C546">
        <f>COUNTIF(DantongWorkSheet!$E$1:$E$1000, "&gt;" &amp;A546)</f>
        <v>480</v>
      </c>
      <c r="D546">
        <f>COUNTIFS(DantongWorkSheet!$E$1:$E$1000, "&lt;=" &amp;$A546, DantongWorkSheet!$U$1:$U$1000, 2)</f>
        <v>142</v>
      </c>
      <c r="E546">
        <f>COUNTIFS(DantongWorkSheet!$E$1:$E$1000, "&lt;=" &amp;$A546, DantongWorkSheet!$U$1:$U$1000, 1)</f>
        <v>378</v>
      </c>
      <c r="F546">
        <f>COUNTIFS(DantongWorkSheet!$E$1:$E$1000, "&gt;" &amp;$A546, DantongWorkSheet!$U$1:$U$1000, 2)</f>
        <v>158</v>
      </c>
      <c r="G546">
        <f>COUNTIFS(DantongWorkSheet!$E$1:$E$1000, "&gt;" &amp;$A546, DantongWorkSheet!$U$1:$U$1000, 1)</f>
        <v>322</v>
      </c>
      <c r="H546">
        <f t="shared" si="64"/>
        <v>0.84584526047993469</v>
      </c>
      <c r="I546">
        <f t="shared" si="65"/>
        <v>0.91407269359833332</v>
      </c>
      <c r="J546">
        <f t="shared" si="66"/>
        <v>0.49057656524948889</v>
      </c>
      <c r="K546">
        <f t="shared" si="67"/>
        <v>0.50826897074571287</v>
      </c>
      <c r="L546">
        <f t="shared" si="68"/>
        <v>0.43983953544956605</v>
      </c>
      <c r="M546">
        <f t="shared" si="69"/>
        <v>0.43875489292719999</v>
      </c>
      <c r="N546">
        <f t="shared" si="70"/>
        <v>0.87859442837676605</v>
      </c>
      <c r="O546">
        <f t="shared" si="71"/>
        <v>2.696470853926658E-3</v>
      </c>
    </row>
    <row r="547" spans="1:15">
      <c r="A547">
        <v>2440.5</v>
      </c>
      <c r="B547">
        <f>COUNTIF(DantongWorkSheet!$E$1:$E$1000, "&lt;=" &amp;A547)</f>
        <v>530</v>
      </c>
      <c r="C547">
        <f>COUNTIF(DantongWorkSheet!$E$1:$E$1000, "&gt;" &amp;A547)</f>
        <v>470</v>
      </c>
      <c r="D547">
        <f>COUNTIFS(DantongWorkSheet!$E$1:$E$1000, "&lt;=" &amp;$A547, DantongWorkSheet!$U$1:$U$1000, 2)</f>
        <v>145</v>
      </c>
      <c r="E547">
        <f>COUNTIFS(DantongWorkSheet!$E$1:$E$1000, "&lt;=" &amp;$A547, DantongWorkSheet!$U$1:$U$1000, 1)</f>
        <v>385</v>
      </c>
      <c r="F547">
        <f>COUNTIFS(DantongWorkSheet!$E$1:$E$1000, "&gt;" &amp;$A547, DantongWorkSheet!$U$1:$U$1000, 2)</f>
        <v>155</v>
      </c>
      <c r="G547">
        <f>COUNTIFS(DantongWorkSheet!$E$1:$E$1000, "&gt;" &amp;$A547, DantongWorkSheet!$U$1:$U$1000, 1)</f>
        <v>315</v>
      </c>
      <c r="H547">
        <f t="shared" si="64"/>
        <v>0.84656184614615215</v>
      </c>
      <c r="I547">
        <f t="shared" si="65"/>
        <v>0.91470884314053258</v>
      </c>
      <c r="J547">
        <f t="shared" si="66"/>
        <v>0.48544593966210853</v>
      </c>
      <c r="K547">
        <f t="shared" si="67"/>
        <v>0.51195564890563106</v>
      </c>
      <c r="L547">
        <f t="shared" si="68"/>
        <v>0.44867777845746065</v>
      </c>
      <c r="M547">
        <f t="shared" si="69"/>
        <v>0.42991315627605031</v>
      </c>
      <c r="N547">
        <f t="shared" si="70"/>
        <v>0.87859093473351102</v>
      </c>
      <c r="O547">
        <f t="shared" si="71"/>
        <v>2.6999644971816839E-3</v>
      </c>
    </row>
    <row r="548" spans="1:15">
      <c r="A548">
        <v>595.5</v>
      </c>
      <c r="B548">
        <f>COUNTIF(DantongWorkSheet!$E$1:$E$1000, "&lt;=" &amp;A548)</f>
        <v>23</v>
      </c>
      <c r="C548">
        <f>COUNTIF(DantongWorkSheet!$E$1:$E$1000, "&gt;" &amp;A548)</f>
        <v>977</v>
      </c>
      <c r="D548">
        <f>COUNTIFS(DantongWorkSheet!$E$1:$E$1000, "&lt;=" &amp;$A548, DantongWorkSheet!$U$1:$U$1000, 2)</f>
        <v>3</v>
      </c>
      <c r="E548">
        <f>COUNTIFS(DantongWorkSheet!$E$1:$E$1000, "&lt;=" &amp;$A548, DantongWorkSheet!$U$1:$U$1000, 1)</f>
        <v>20</v>
      </c>
      <c r="F548">
        <f>COUNTIFS(DantongWorkSheet!$E$1:$E$1000, "&gt;" &amp;$A548, DantongWorkSheet!$U$1:$U$1000, 2)</f>
        <v>297</v>
      </c>
      <c r="G548">
        <f>COUNTIFS(DantongWorkSheet!$E$1:$E$1000, "&gt;" &amp;$A548, DantongWorkSheet!$U$1:$U$1000, 1)</f>
        <v>680</v>
      </c>
      <c r="H548">
        <f t="shared" si="64"/>
        <v>0.55862937345219921</v>
      </c>
      <c r="I548">
        <f t="shared" si="65"/>
        <v>0.88611586204876946</v>
      </c>
      <c r="J548">
        <f t="shared" si="66"/>
        <v>0.12517111355791671</v>
      </c>
      <c r="K548">
        <f t="shared" si="67"/>
        <v>3.2797433441746689E-2</v>
      </c>
      <c r="L548">
        <f t="shared" si="68"/>
        <v>1.2848475589400582E-2</v>
      </c>
      <c r="M548">
        <f t="shared" si="69"/>
        <v>0.86573519722164771</v>
      </c>
      <c r="N548">
        <f t="shared" si="70"/>
        <v>0.87858367281104832</v>
      </c>
      <c r="O548">
        <f t="shared" si="71"/>
        <v>2.7072264196443818E-3</v>
      </c>
    </row>
    <row r="549" spans="1:15">
      <c r="A549">
        <v>2627</v>
      </c>
      <c r="B549">
        <f>COUNTIF(DantongWorkSheet!$E$1:$E$1000, "&lt;=" &amp;A549)</f>
        <v>560</v>
      </c>
      <c r="C549">
        <f>COUNTIF(DantongWorkSheet!$E$1:$E$1000, "&gt;" &amp;A549)</f>
        <v>440</v>
      </c>
      <c r="D549">
        <f>COUNTIFS(DantongWorkSheet!$E$1:$E$1000, "&lt;=" &amp;$A549, DantongWorkSheet!$U$1:$U$1000, 2)</f>
        <v>154</v>
      </c>
      <c r="E549">
        <f>COUNTIFS(DantongWorkSheet!$E$1:$E$1000, "&lt;=" &amp;$A549, DantongWorkSheet!$U$1:$U$1000, 1)</f>
        <v>406</v>
      </c>
      <c r="F549">
        <f>COUNTIFS(DantongWorkSheet!$E$1:$E$1000, "&gt;" &amp;$A549, DantongWorkSheet!$U$1:$U$1000, 2)</f>
        <v>146</v>
      </c>
      <c r="G549">
        <f>COUNTIFS(DantongWorkSheet!$E$1:$E$1000, "&gt;" &amp;$A549, DantongWorkSheet!$U$1:$U$1000, 1)</f>
        <v>294</v>
      </c>
      <c r="H549">
        <f t="shared" si="64"/>
        <v>0.84854817829461582</v>
      </c>
      <c r="I549">
        <f t="shared" si="65"/>
        <v>0.91677322493744673</v>
      </c>
      <c r="J549">
        <f t="shared" si="66"/>
        <v>0.46844070992158754</v>
      </c>
      <c r="K549">
        <f t="shared" si="67"/>
        <v>0.52114681130046814</v>
      </c>
      <c r="L549">
        <f t="shared" si="68"/>
        <v>0.47518697984498492</v>
      </c>
      <c r="M549">
        <f t="shared" si="69"/>
        <v>0.40338021897247656</v>
      </c>
      <c r="N549">
        <f t="shared" si="70"/>
        <v>0.87856719881746148</v>
      </c>
      <c r="O549">
        <f t="shared" si="71"/>
        <v>2.7237004132312226E-3</v>
      </c>
    </row>
    <row r="550" spans="1:15">
      <c r="A550">
        <v>2379.5</v>
      </c>
      <c r="B550">
        <f>COUNTIF(DantongWorkSheet!$E$1:$E$1000, "&lt;=" &amp;A550)</f>
        <v>517</v>
      </c>
      <c r="C550">
        <f>COUNTIF(DantongWorkSheet!$E$1:$E$1000, "&gt;" &amp;A550)</f>
        <v>483</v>
      </c>
      <c r="D550">
        <f>COUNTIFS(DantongWorkSheet!$E$1:$E$1000, "&lt;=" &amp;$A550, DantongWorkSheet!$U$1:$U$1000, 2)</f>
        <v>141</v>
      </c>
      <c r="E550">
        <f>COUNTIFS(DantongWorkSheet!$E$1:$E$1000, "&lt;=" &amp;$A550, DantongWorkSheet!$U$1:$U$1000, 1)</f>
        <v>376</v>
      </c>
      <c r="F550">
        <f>COUNTIFS(DantongWorkSheet!$E$1:$E$1000, "&gt;" &amp;$A550, DantongWorkSheet!$U$1:$U$1000, 2)</f>
        <v>159</v>
      </c>
      <c r="G550">
        <f>COUNTIFS(DantongWorkSheet!$E$1:$E$1000, "&gt;" &amp;$A550, DantongWorkSheet!$U$1:$U$1000, 1)</f>
        <v>324</v>
      </c>
      <c r="H550">
        <f t="shared" si="64"/>
        <v>0.84535093662243654</v>
      </c>
      <c r="I550">
        <f t="shared" si="65"/>
        <v>0.91409927360837995</v>
      </c>
      <c r="J550">
        <f t="shared" si="66"/>
        <v>0.49206189201747785</v>
      </c>
      <c r="K550">
        <f t="shared" si="67"/>
        <v>0.50710406951410958</v>
      </c>
      <c r="L550">
        <f t="shared" si="68"/>
        <v>0.43704643423379969</v>
      </c>
      <c r="M550">
        <f t="shared" si="69"/>
        <v>0.44150994915284753</v>
      </c>
      <c r="N550">
        <f t="shared" si="70"/>
        <v>0.87855638338664721</v>
      </c>
      <c r="O550">
        <f t="shared" si="71"/>
        <v>2.7345158440454931E-3</v>
      </c>
    </row>
    <row r="551" spans="1:15">
      <c r="A551">
        <v>2419.5</v>
      </c>
      <c r="B551">
        <f>COUNTIF(DantongWorkSheet!$E$1:$E$1000, "&lt;=" &amp;A551)</f>
        <v>527</v>
      </c>
      <c r="C551">
        <f>COUNTIF(DantongWorkSheet!$E$1:$E$1000, "&gt;" &amp;A551)</f>
        <v>473</v>
      </c>
      <c r="D551">
        <f>COUNTIFS(DantongWorkSheet!$E$1:$E$1000, "&lt;=" &amp;$A551, DantongWorkSheet!$U$1:$U$1000, 2)</f>
        <v>144</v>
      </c>
      <c r="E551">
        <f>COUNTIFS(DantongWorkSheet!$E$1:$E$1000, "&lt;=" &amp;$A551, DantongWorkSheet!$U$1:$U$1000, 1)</f>
        <v>383</v>
      </c>
      <c r="F551">
        <f>COUNTIFS(DantongWorkSheet!$E$1:$E$1000, "&gt;" &amp;$A551, DantongWorkSheet!$U$1:$U$1000, 2)</f>
        <v>156</v>
      </c>
      <c r="G551">
        <f>COUNTIFS(DantongWorkSheet!$E$1:$E$1000, "&gt;" &amp;$A551, DantongWorkSheet!$U$1:$U$1000, 1)</f>
        <v>317</v>
      </c>
      <c r="H551">
        <f t="shared" si="64"/>
        <v>0.84608225773787582</v>
      </c>
      <c r="I551">
        <f t="shared" si="65"/>
        <v>0.91473185178188388</v>
      </c>
      <c r="J551">
        <f t="shared" si="66"/>
        <v>0.48701394510410778</v>
      </c>
      <c r="K551">
        <f t="shared" si="67"/>
        <v>0.51088158205563328</v>
      </c>
      <c r="L551">
        <f t="shared" si="68"/>
        <v>0.4458853498278606</v>
      </c>
      <c r="M551">
        <f t="shared" si="69"/>
        <v>0.43266816589283102</v>
      </c>
      <c r="N551">
        <f t="shared" si="70"/>
        <v>0.87855351572069162</v>
      </c>
      <c r="O551">
        <f t="shared" si="71"/>
        <v>2.737383510001079E-3</v>
      </c>
    </row>
    <row r="552" spans="1:15">
      <c r="A552">
        <v>2493</v>
      </c>
      <c r="B552">
        <f>COUNTIF(DantongWorkSheet!$E$1:$E$1000, "&lt;=" &amp;A552)</f>
        <v>537</v>
      </c>
      <c r="C552">
        <f>COUNTIF(DantongWorkSheet!$E$1:$E$1000, "&gt;" &amp;A552)</f>
        <v>463</v>
      </c>
      <c r="D552">
        <f>COUNTIFS(DantongWorkSheet!$E$1:$E$1000, "&lt;=" &amp;$A552, DantongWorkSheet!$U$1:$U$1000, 2)</f>
        <v>147</v>
      </c>
      <c r="E552">
        <f>COUNTIFS(DantongWorkSheet!$E$1:$E$1000, "&lt;=" &amp;$A552, DantongWorkSheet!$U$1:$U$1000, 1)</f>
        <v>390</v>
      </c>
      <c r="F552">
        <f>COUNTIFS(DantongWorkSheet!$E$1:$E$1000, "&gt;" &amp;$A552, DantongWorkSheet!$U$1:$U$1000, 2)</f>
        <v>153</v>
      </c>
      <c r="G552">
        <f>COUNTIFS(DantongWorkSheet!$E$1:$E$1000, "&gt;" &amp;$A552, DantongWorkSheet!$U$1:$U$1000, 1)</f>
        <v>310</v>
      </c>
      <c r="H552">
        <f t="shared" si="64"/>
        <v>0.84678450321205379</v>
      </c>
      <c r="I552">
        <f t="shared" si="65"/>
        <v>0.91538910557775388</v>
      </c>
      <c r="J552">
        <f t="shared" si="66"/>
        <v>0.48169222558537417</v>
      </c>
      <c r="K552">
        <f t="shared" si="67"/>
        <v>0.5143540623490569</v>
      </c>
      <c r="L552">
        <f t="shared" si="68"/>
        <v>0.45472327822487291</v>
      </c>
      <c r="M552">
        <f t="shared" si="69"/>
        <v>0.42382515588250008</v>
      </c>
      <c r="N552">
        <f t="shared" si="70"/>
        <v>0.87854843410737304</v>
      </c>
      <c r="O552">
        <f t="shared" si="71"/>
        <v>2.7424651233196595E-3</v>
      </c>
    </row>
    <row r="553" spans="1:15">
      <c r="A553">
        <v>2573</v>
      </c>
      <c r="B553">
        <f>COUNTIF(DantongWorkSheet!$E$1:$E$1000, "&lt;=" &amp;A553)</f>
        <v>547</v>
      </c>
      <c r="C553">
        <f>COUNTIF(DantongWorkSheet!$E$1:$E$1000, "&gt;" &amp;A553)</f>
        <v>453</v>
      </c>
      <c r="D553">
        <f>COUNTIFS(DantongWorkSheet!$E$1:$E$1000, "&lt;=" &amp;$A553, DantongWorkSheet!$U$1:$U$1000, 2)</f>
        <v>150</v>
      </c>
      <c r="E553">
        <f>COUNTIFS(DantongWorkSheet!$E$1:$E$1000, "&lt;=" &amp;$A553, DantongWorkSheet!$U$1:$U$1000, 1)</f>
        <v>397</v>
      </c>
      <c r="F553">
        <f>COUNTIFS(DantongWorkSheet!$E$1:$E$1000, "&gt;" &amp;$A553, DantongWorkSheet!$U$1:$U$1000, 2)</f>
        <v>150</v>
      </c>
      <c r="G553">
        <f>COUNTIFS(DantongWorkSheet!$E$1:$E$1000, "&gt;" &amp;$A553, DantongWorkSheet!$U$1:$U$1000, 1)</f>
        <v>303</v>
      </c>
      <c r="H553">
        <f t="shared" si="64"/>
        <v>0.84745936860583559</v>
      </c>
      <c r="I553">
        <f t="shared" si="65"/>
        <v>0.91607249265840673</v>
      </c>
      <c r="J553">
        <f t="shared" si="66"/>
        <v>0.47610183224263319</v>
      </c>
      <c r="K553">
        <f t="shared" si="67"/>
        <v>0.51751492121098097</v>
      </c>
      <c r="L553">
        <f t="shared" si="68"/>
        <v>0.46356027462739213</v>
      </c>
      <c r="M553">
        <f t="shared" si="69"/>
        <v>0.41498083917425826</v>
      </c>
      <c r="N553">
        <f t="shared" si="70"/>
        <v>0.87854111380165034</v>
      </c>
      <c r="O553">
        <f t="shared" si="71"/>
        <v>2.7497854290423618E-3</v>
      </c>
    </row>
    <row r="554" spans="1:15">
      <c r="A554">
        <v>2612</v>
      </c>
      <c r="B554">
        <f>COUNTIF(DantongWorkSheet!$E$1:$E$1000, "&lt;=" &amp;A554)</f>
        <v>557</v>
      </c>
      <c r="C554">
        <f>COUNTIF(DantongWorkSheet!$E$1:$E$1000, "&gt;" &amp;A554)</f>
        <v>443</v>
      </c>
      <c r="D554">
        <f>COUNTIFS(DantongWorkSheet!$E$1:$E$1000, "&lt;=" &amp;$A554, DantongWorkSheet!$U$1:$U$1000, 2)</f>
        <v>153</v>
      </c>
      <c r="E554">
        <f>COUNTIFS(DantongWorkSheet!$E$1:$E$1000, "&lt;=" &amp;$A554, DantongWorkSheet!$U$1:$U$1000, 1)</f>
        <v>404</v>
      </c>
      <c r="F554">
        <f>COUNTIFS(DantongWorkSheet!$E$1:$E$1000, "&gt;" &amp;$A554, DantongWorkSheet!$U$1:$U$1000, 2)</f>
        <v>147</v>
      </c>
      <c r="G554">
        <f>COUNTIFS(DantongWorkSheet!$E$1:$E$1000, "&gt;" &amp;$A554, DantongWorkSheet!$U$1:$U$1000, 1)</f>
        <v>296</v>
      </c>
      <c r="H554">
        <f t="shared" si="64"/>
        <v>0.84810842045726553</v>
      </c>
      <c r="I554">
        <f t="shared" si="65"/>
        <v>0.91678358625904832</v>
      </c>
      <c r="J554">
        <f t="shared" si="66"/>
        <v>0.4702476773983848</v>
      </c>
      <c r="K554">
        <f t="shared" si="67"/>
        <v>0.52035727847543145</v>
      </c>
      <c r="L554">
        <f t="shared" si="68"/>
        <v>0.47239639019469692</v>
      </c>
      <c r="M554">
        <f t="shared" si="69"/>
        <v>0.40613512871275842</v>
      </c>
      <c r="N554">
        <f t="shared" si="70"/>
        <v>0.8785315189074554</v>
      </c>
      <c r="O554">
        <f t="shared" si="71"/>
        <v>2.7593803232373038E-3</v>
      </c>
    </row>
    <row r="555" spans="1:15">
      <c r="A555">
        <v>2405</v>
      </c>
      <c r="B555">
        <f>COUNTIF(DantongWorkSheet!$E$1:$E$1000, "&lt;=" &amp;A555)</f>
        <v>524</v>
      </c>
      <c r="C555">
        <f>COUNTIF(DantongWorkSheet!$E$1:$E$1000, "&gt;" &amp;A555)</f>
        <v>476</v>
      </c>
      <c r="D555">
        <f>COUNTIFS(DantongWorkSheet!$E$1:$E$1000, "&lt;=" &amp;$A555, DantongWorkSheet!$U$1:$U$1000, 2)</f>
        <v>143</v>
      </c>
      <c r="E555">
        <f>COUNTIFS(DantongWorkSheet!$E$1:$E$1000, "&lt;=" &amp;$A555, DantongWorkSheet!$U$1:$U$1000, 1)</f>
        <v>381</v>
      </c>
      <c r="F555">
        <f>COUNTIFS(DantongWorkSheet!$E$1:$E$1000, "&gt;" &amp;$A555, DantongWorkSheet!$U$1:$U$1000, 2)</f>
        <v>157</v>
      </c>
      <c r="G555">
        <f>COUNTIFS(DantongWorkSheet!$E$1:$E$1000, "&gt;" &amp;$A555, DantongWorkSheet!$U$1:$U$1000, 1)</f>
        <v>319</v>
      </c>
      <c r="H555">
        <f t="shared" si="64"/>
        <v>0.84559632292244014</v>
      </c>
      <c r="I555">
        <f t="shared" si="65"/>
        <v>0.91475456715882852</v>
      </c>
      <c r="J555">
        <f t="shared" si="66"/>
        <v>0.48855731235730965</v>
      </c>
      <c r="K555">
        <f t="shared" si="67"/>
        <v>0.50978006416457233</v>
      </c>
      <c r="L555">
        <f t="shared" si="68"/>
        <v>0.44309247321135864</v>
      </c>
      <c r="M555">
        <f t="shared" si="69"/>
        <v>0.43542317396760238</v>
      </c>
      <c r="N555">
        <f t="shared" si="70"/>
        <v>0.87851564717896102</v>
      </c>
      <c r="O555">
        <f t="shared" si="71"/>
        <v>2.7752520517316803E-3</v>
      </c>
    </row>
    <row r="556" spans="1:15">
      <c r="A556">
        <v>2468</v>
      </c>
      <c r="B556">
        <f>COUNTIF(DantongWorkSheet!$E$1:$E$1000, "&lt;=" &amp;A556)</f>
        <v>534</v>
      </c>
      <c r="C556">
        <f>COUNTIF(DantongWorkSheet!$E$1:$E$1000, "&gt;" &amp;A556)</f>
        <v>466</v>
      </c>
      <c r="D556">
        <f>COUNTIFS(DantongWorkSheet!$E$1:$E$1000, "&lt;=" &amp;$A556, DantongWorkSheet!$U$1:$U$1000, 2)</f>
        <v>146</v>
      </c>
      <c r="E556">
        <f>COUNTIFS(DantongWorkSheet!$E$1:$E$1000, "&lt;=" &amp;$A556, DantongWorkSheet!$U$1:$U$1000, 1)</f>
        <v>388</v>
      </c>
      <c r="F556">
        <f>COUNTIFS(DantongWorkSheet!$E$1:$E$1000, "&gt;" &amp;$A556, DantongWorkSheet!$U$1:$U$1000, 2)</f>
        <v>154</v>
      </c>
      <c r="G556">
        <f>COUNTIFS(DantongWorkSheet!$E$1:$E$1000, "&gt;" &amp;$A556, DantongWorkSheet!$U$1:$U$1000, 1)</f>
        <v>312</v>
      </c>
      <c r="H556">
        <f t="shared" si="64"/>
        <v>0.84631284486154634</v>
      </c>
      <c r="I556">
        <f t="shared" si="65"/>
        <v>0.91540799110913817</v>
      </c>
      <c r="J556">
        <f t="shared" si="66"/>
        <v>0.48331718048840061</v>
      </c>
      <c r="K556">
        <f t="shared" si="67"/>
        <v>0.51334473324363794</v>
      </c>
      <c r="L556">
        <f t="shared" si="68"/>
        <v>0.4519310591560658</v>
      </c>
      <c r="M556">
        <f t="shared" si="69"/>
        <v>0.4265801238568584</v>
      </c>
      <c r="N556">
        <f t="shared" si="70"/>
        <v>0.87851118301292419</v>
      </c>
      <c r="O556">
        <f t="shared" si="71"/>
        <v>2.7797162177685131E-3</v>
      </c>
    </row>
    <row r="557" spans="1:15">
      <c r="A557">
        <v>625.5</v>
      </c>
      <c r="B557">
        <f>COUNTIF(DantongWorkSheet!$E$1:$E$1000, "&lt;=" &amp;A557)</f>
        <v>28</v>
      </c>
      <c r="C557">
        <f>COUNTIF(DantongWorkSheet!$E$1:$E$1000, "&gt;" &amp;A557)</f>
        <v>972</v>
      </c>
      <c r="D557">
        <f>COUNTIFS(DantongWorkSheet!$E$1:$E$1000, "&lt;=" &amp;$A557, DantongWorkSheet!$U$1:$U$1000, 2)</f>
        <v>4</v>
      </c>
      <c r="E557">
        <f>COUNTIFS(DantongWorkSheet!$E$1:$E$1000, "&lt;=" &amp;$A557, DantongWorkSheet!$U$1:$U$1000, 1)</f>
        <v>24</v>
      </c>
      <c r="F557">
        <f>COUNTIFS(DantongWorkSheet!$E$1:$E$1000, "&gt;" &amp;$A557, DantongWorkSheet!$U$1:$U$1000, 2)</f>
        <v>296</v>
      </c>
      <c r="G557">
        <f>COUNTIFS(DantongWorkSheet!$E$1:$E$1000, "&gt;" &amp;$A557, DantongWorkSheet!$U$1:$U$1000, 1)</f>
        <v>676</v>
      </c>
      <c r="H557">
        <f t="shared" si="64"/>
        <v>0.59167277858232747</v>
      </c>
      <c r="I557">
        <f t="shared" si="65"/>
        <v>0.88675417525914957</v>
      </c>
      <c r="J557">
        <f t="shared" si="66"/>
        <v>0.14443602215292553</v>
      </c>
      <c r="K557">
        <f t="shared" si="67"/>
        <v>3.98245711867296E-2</v>
      </c>
      <c r="L557">
        <f t="shared" si="68"/>
        <v>1.656683780030517E-2</v>
      </c>
      <c r="M557">
        <f t="shared" si="69"/>
        <v>0.86192505835189337</v>
      </c>
      <c r="N557">
        <f t="shared" si="70"/>
        <v>0.87849189615219858</v>
      </c>
      <c r="O557">
        <f t="shared" si="71"/>
        <v>2.7990030784941222E-3</v>
      </c>
    </row>
    <row r="558" spans="1:15">
      <c r="A558">
        <v>2653</v>
      </c>
      <c r="B558">
        <f>COUNTIF(DantongWorkSheet!$E$1:$E$1000, "&lt;=" &amp;A558)</f>
        <v>564</v>
      </c>
      <c r="C558">
        <f>COUNTIF(DantongWorkSheet!$E$1:$E$1000, "&gt;" &amp;A558)</f>
        <v>436</v>
      </c>
      <c r="D558">
        <f>COUNTIFS(DantongWorkSheet!$E$1:$E$1000, "&lt;=" &amp;$A558, DantongWorkSheet!$U$1:$U$1000, 2)</f>
        <v>155</v>
      </c>
      <c r="E558">
        <f>COUNTIFS(DantongWorkSheet!$E$1:$E$1000, "&lt;=" &amp;$A558, DantongWorkSheet!$U$1:$U$1000, 1)</f>
        <v>409</v>
      </c>
      <c r="F558">
        <f>COUNTIFS(DantongWorkSheet!$E$1:$E$1000, "&gt;" &amp;$A558, DantongWorkSheet!$U$1:$U$1000, 2)</f>
        <v>145</v>
      </c>
      <c r="G558">
        <f>COUNTIFS(DantongWorkSheet!$E$1:$E$1000, "&gt;" &amp;$A558, DantongWorkSheet!$U$1:$U$1000, 1)</f>
        <v>291</v>
      </c>
      <c r="H558">
        <f t="shared" si="64"/>
        <v>0.84830009479120128</v>
      </c>
      <c r="I558">
        <f t="shared" si="65"/>
        <v>0.91752941000977928</v>
      </c>
      <c r="J558">
        <f t="shared" si="66"/>
        <v>0.46599537379649758</v>
      </c>
      <c r="K558">
        <f t="shared" si="67"/>
        <v>0.52215358250993005</v>
      </c>
      <c r="L558">
        <f t="shared" si="68"/>
        <v>0.47844125346223748</v>
      </c>
      <c r="M558">
        <f t="shared" si="69"/>
        <v>0.40004282276426378</v>
      </c>
      <c r="N558">
        <f t="shared" si="70"/>
        <v>0.87848407622650126</v>
      </c>
      <c r="O558">
        <f t="shared" si="71"/>
        <v>2.8068230041914388E-3</v>
      </c>
    </row>
    <row r="559" spans="1:15">
      <c r="A559">
        <v>2392</v>
      </c>
      <c r="B559">
        <f>COUNTIF(DantongWorkSheet!$E$1:$E$1000, "&lt;=" &amp;A559)</f>
        <v>521</v>
      </c>
      <c r="C559">
        <f>COUNTIF(DantongWorkSheet!$E$1:$E$1000, "&gt;" &amp;A559)</f>
        <v>479</v>
      </c>
      <c r="D559">
        <f>COUNTIFS(DantongWorkSheet!$E$1:$E$1000, "&lt;=" &amp;$A559, DantongWorkSheet!$U$1:$U$1000, 2)</f>
        <v>142</v>
      </c>
      <c r="E559">
        <f>COUNTIFS(DantongWorkSheet!$E$1:$E$1000, "&lt;=" &amp;$A559, DantongWorkSheet!$U$1:$U$1000, 1)</f>
        <v>379</v>
      </c>
      <c r="F559">
        <f>COUNTIFS(DantongWorkSheet!$E$1:$E$1000, "&gt;" &amp;$A559, DantongWorkSheet!$U$1:$U$1000, 2)</f>
        <v>158</v>
      </c>
      <c r="G559">
        <f>COUNTIFS(DantongWorkSheet!$E$1:$E$1000, "&gt;" &amp;$A559, DantongWorkSheet!$U$1:$U$1000, 1)</f>
        <v>321</v>
      </c>
      <c r="H559">
        <f t="shared" si="64"/>
        <v>0.84510391652705219</v>
      </c>
      <c r="I559">
        <f t="shared" si="65"/>
        <v>0.91477699484214781</v>
      </c>
      <c r="J559">
        <f t="shared" si="66"/>
        <v>0.49007590036184462</v>
      </c>
      <c r="K559">
        <f t="shared" si="67"/>
        <v>0.50865126824550932</v>
      </c>
      <c r="L559">
        <f t="shared" si="68"/>
        <v>0.44029914051059421</v>
      </c>
      <c r="M559">
        <f t="shared" si="69"/>
        <v>0.43817818052938878</v>
      </c>
      <c r="N559">
        <f t="shared" si="70"/>
        <v>0.87847732103998299</v>
      </c>
      <c r="O559">
        <f t="shared" si="71"/>
        <v>2.813578190709709E-3</v>
      </c>
    </row>
    <row r="560" spans="1:15">
      <c r="A560">
        <v>2443.5</v>
      </c>
      <c r="B560">
        <f>COUNTIF(DantongWorkSheet!$E$1:$E$1000, "&lt;=" &amp;A560)</f>
        <v>531</v>
      </c>
      <c r="C560">
        <f>COUNTIF(DantongWorkSheet!$E$1:$E$1000, "&gt;" &amp;A560)</f>
        <v>469</v>
      </c>
      <c r="D560">
        <f>COUNTIFS(DantongWorkSheet!$E$1:$E$1000, "&lt;=" &amp;$A560, DantongWorkSheet!$U$1:$U$1000, 2)</f>
        <v>145</v>
      </c>
      <c r="E560">
        <f>COUNTIFS(DantongWorkSheet!$E$1:$E$1000, "&lt;=" &amp;$A560, DantongWorkSheet!$U$1:$U$1000, 1)</f>
        <v>386</v>
      </c>
      <c r="F560">
        <f>COUNTIFS(DantongWorkSheet!$E$1:$E$1000, "&gt;" &amp;$A560, DantongWorkSheet!$U$1:$U$1000, 2)</f>
        <v>155</v>
      </c>
      <c r="G560">
        <f>COUNTIFS(DantongWorkSheet!$E$1:$E$1000, "&gt;" &amp;$A560, DantongWorkSheet!$U$1:$U$1000, 1)</f>
        <v>314</v>
      </c>
      <c r="H560">
        <f t="shared" si="64"/>
        <v>0.8458350292643334</v>
      </c>
      <c r="I560">
        <f t="shared" si="65"/>
        <v>0.91542663283631964</v>
      </c>
      <c r="J560">
        <f t="shared" si="66"/>
        <v>0.48491782017856272</v>
      </c>
      <c r="K560">
        <f t="shared" si="67"/>
        <v>0.51230754073680718</v>
      </c>
      <c r="L560">
        <f t="shared" si="68"/>
        <v>0.44913840053936105</v>
      </c>
      <c r="M560">
        <f t="shared" si="69"/>
        <v>0.42933509080023391</v>
      </c>
      <c r="N560">
        <f t="shared" si="70"/>
        <v>0.87847349133959496</v>
      </c>
      <c r="O560">
        <f t="shared" si="71"/>
        <v>2.8174078910977451E-3</v>
      </c>
    </row>
    <row r="561" spans="1:15">
      <c r="A561">
        <v>2630</v>
      </c>
      <c r="B561">
        <f>COUNTIF(DantongWorkSheet!$E$1:$E$1000, "&lt;=" &amp;A561)</f>
        <v>561</v>
      </c>
      <c r="C561">
        <f>COUNTIF(DantongWorkSheet!$E$1:$E$1000, "&gt;" &amp;A561)</f>
        <v>439</v>
      </c>
      <c r="D561">
        <f>COUNTIFS(DantongWorkSheet!$E$1:$E$1000, "&lt;=" &amp;$A561, DantongWorkSheet!$U$1:$U$1000, 2)</f>
        <v>154</v>
      </c>
      <c r="E561">
        <f>COUNTIFS(DantongWorkSheet!$E$1:$E$1000, "&lt;=" &amp;$A561, DantongWorkSheet!$U$1:$U$1000, 1)</f>
        <v>407</v>
      </c>
      <c r="F561">
        <f>COUNTIFS(DantongWorkSheet!$E$1:$E$1000, "&gt;" &amp;$A561, DantongWorkSheet!$U$1:$U$1000, 2)</f>
        <v>146</v>
      </c>
      <c r="G561">
        <f>COUNTIFS(DantongWorkSheet!$E$1:$E$1000, "&gt;" &amp;$A561, DantongWorkSheet!$U$1:$U$1000, 1)</f>
        <v>293</v>
      </c>
      <c r="H561">
        <f t="shared" si="64"/>
        <v>0.84786174516605262</v>
      </c>
      <c r="I561">
        <f t="shared" si="65"/>
        <v>0.91753466041872689</v>
      </c>
      <c r="J561">
        <f t="shared" si="66"/>
        <v>0.46783322879389799</v>
      </c>
      <c r="K561">
        <f t="shared" si="67"/>
        <v>0.52140344110063397</v>
      </c>
      <c r="L561">
        <f t="shared" si="68"/>
        <v>0.47565043903815557</v>
      </c>
      <c r="M561">
        <f t="shared" si="69"/>
        <v>0.40279771592382113</v>
      </c>
      <c r="N561">
        <f t="shared" si="70"/>
        <v>0.8784481549619767</v>
      </c>
      <c r="O561">
        <f t="shared" si="71"/>
        <v>2.8427442687160021E-3</v>
      </c>
    </row>
    <row r="562" spans="1:15">
      <c r="A562">
        <v>2425.5</v>
      </c>
      <c r="B562">
        <f>COUNTIF(DantongWorkSheet!$E$1:$E$1000, "&lt;=" &amp;A562)</f>
        <v>528</v>
      </c>
      <c r="C562">
        <f>COUNTIF(DantongWorkSheet!$E$1:$E$1000, "&gt;" &amp;A562)</f>
        <v>472</v>
      </c>
      <c r="D562">
        <f>COUNTIFS(DantongWorkSheet!$E$1:$E$1000, "&lt;=" &amp;$A562, DantongWorkSheet!$U$1:$U$1000, 2)</f>
        <v>144</v>
      </c>
      <c r="E562">
        <f>COUNTIFS(DantongWorkSheet!$E$1:$E$1000, "&lt;=" &amp;$A562, DantongWorkSheet!$U$1:$U$1000, 1)</f>
        <v>384</v>
      </c>
      <c r="F562">
        <f>COUNTIFS(DantongWorkSheet!$E$1:$E$1000, "&gt;" &amp;$A562, DantongWorkSheet!$U$1:$U$1000, 2)</f>
        <v>156</v>
      </c>
      <c r="G562">
        <f>COUNTIFS(DantongWorkSheet!$E$1:$E$1000, "&gt;" &amp;$A562, DantongWorkSheet!$U$1:$U$1000, 1)</f>
        <v>316</v>
      </c>
      <c r="H562">
        <f t="shared" si="64"/>
        <v>0.84535093662243654</v>
      </c>
      <c r="I562">
        <f t="shared" si="65"/>
        <v>0.91544503544981737</v>
      </c>
      <c r="J562">
        <f t="shared" si="66"/>
        <v>0.48649400728031855</v>
      </c>
      <c r="K562">
        <f t="shared" si="67"/>
        <v>0.51124266306171606</v>
      </c>
      <c r="L562">
        <f t="shared" si="68"/>
        <v>0.44634529453664651</v>
      </c>
      <c r="M562">
        <f t="shared" si="69"/>
        <v>0.43209005673231377</v>
      </c>
      <c r="N562">
        <f t="shared" si="70"/>
        <v>0.87843535126896022</v>
      </c>
      <c r="O562">
        <f t="shared" si="71"/>
        <v>2.8555479617324853E-3</v>
      </c>
    </row>
    <row r="563" spans="1:15">
      <c r="A563">
        <v>2505</v>
      </c>
      <c r="B563">
        <f>COUNTIF(DantongWorkSheet!$E$1:$E$1000, "&lt;=" &amp;A563)</f>
        <v>538</v>
      </c>
      <c r="C563">
        <f>COUNTIF(DantongWorkSheet!$E$1:$E$1000, "&gt;" &amp;A563)</f>
        <v>462</v>
      </c>
      <c r="D563">
        <f>COUNTIFS(DantongWorkSheet!$E$1:$E$1000, "&lt;=" &amp;$A563, DantongWorkSheet!$U$1:$U$1000, 2)</f>
        <v>147</v>
      </c>
      <c r="E563">
        <f>COUNTIFS(DantongWorkSheet!$E$1:$E$1000, "&lt;=" &amp;$A563, DantongWorkSheet!$U$1:$U$1000, 1)</f>
        <v>391</v>
      </c>
      <c r="F563">
        <f>COUNTIFS(DantongWorkSheet!$E$1:$E$1000, "&gt;" &amp;$A563, DantongWorkSheet!$U$1:$U$1000, 2)</f>
        <v>153</v>
      </c>
      <c r="G563">
        <f>COUNTIFS(DantongWorkSheet!$E$1:$E$1000, "&gt;" &amp;$A563, DantongWorkSheet!$U$1:$U$1000, 1)</f>
        <v>309</v>
      </c>
      <c r="H563">
        <f t="shared" si="64"/>
        <v>0.84606732456755307</v>
      </c>
      <c r="I563">
        <f t="shared" si="65"/>
        <v>0.91611610731556525</v>
      </c>
      <c r="J563">
        <f t="shared" si="66"/>
        <v>0.48114519409273904</v>
      </c>
      <c r="K563">
        <f t="shared" si="67"/>
        <v>0.51468428237966557</v>
      </c>
      <c r="L563">
        <f t="shared" si="68"/>
        <v>0.45518422061734359</v>
      </c>
      <c r="M563">
        <f t="shared" si="69"/>
        <v>0.42324564157979117</v>
      </c>
      <c r="N563">
        <f t="shared" si="70"/>
        <v>0.8784298621971347</v>
      </c>
      <c r="O563">
        <f t="shared" si="71"/>
        <v>2.8610370335580004E-3</v>
      </c>
    </row>
    <row r="564" spans="1:15">
      <c r="A564">
        <v>2576.5</v>
      </c>
      <c r="B564">
        <f>COUNTIF(DantongWorkSheet!$E$1:$E$1000, "&lt;=" &amp;A564)</f>
        <v>548</v>
      </c>
      <c r="C564">
        <f>COUNTIF(DantongWorkSheet!$E$1:$E$1000, "&gt;" &amp;A564)</f>
        <v>452</v>
      </c>
      <c r="D564">
        <f>COUNTIFS(DantongWorkSheet!$E$1:$E$1000, "&lt;=" &amp;$A564, DantongWorkSheet!$U$1:$U$1000, 2)</f>
        <v>150</v>
      </c>
      <c r="E564">
        <f>COUNTIFS(DantongWorkSheet!$E$1:$E$1000, "&lt;=" &amp;$A564, DantongWorkSheet!$U$1:$U$1000, 1)</f>
        <v>398</v>
      </c>
      <c r="F564">
        <f>COUNTIFS(DantongWorkSheet!$E$1:$E$1000, "&gt;" &amp;$A564, DantongWorkSheet!$U$1:$U$1000, 2)</f>
        <v>150</v>
      </c>
      <c r="G564">
        <f>COUNTIFS(DantongWorkSheet!$E$1:$E$1000, "&gt;" &amp;$A564, DantongWorkSheet!$U$1:$U$1000, 1)</f>
        <v>302</v>
      </c>
      <c r="H564">
        <f t="shared" si="64"/>
        <v>0.8467558009336027</v>
      </c>
      <c r="I564">
        <f t="shared" si="65"/>
        <v>0.91681384106440023</v>
      </c>
      <c r="J564">
        <f t="shared" si="66"/>
        <v>0.47552820653245503</v>
      </c>
      <c r="K564">
        <f t="shared" si="67"/>
        <v>0.51781360565559853</v>
      </c>
      <c r="L564">
        <f t="shared" si="68"/>
        <v>0.46402217891161429</v>
      </c>
      <c r="M564">
        <f t="shared" si="69"/>
        <v>0.41439985616110891</v>
      </c>
      <c r="N564">
        <f t="shared" si="70"/>
        <v>0.87842203507272321</v>
      </c>
      <c r="O564">
        <f t="shared" si="71"/>
        <v>2.8688641579694973E-3</v>
      </c>
    </row>
    <row r="565" spans="1:15">
      <c r="A565">
        <v>2617.5</v>
      </c>
      <c r="B565">
        <f>COUNTIF(DantongWorkSheet!$E$1:$E$1000, "&lt;=" &amp;A565)</f>
        <v>558</v>
      </c>
      <c r="C565">
        <f>COUNTIF(DantongWorkSheet!$E$1:$E$1000, "&gt;" &amp;A565)</f>
        <v>442</v>
      </c>
      <c r="D565">
        <f>COUNTIFS(DantongWorkSheet!$E$1:$E$1000, "&lt;=" &amp;$A565, DantongWorkSheet!$U$1:$U$1000, 2)</f>
        <v>153</v>
      </c>
      <c r="E565">
        <f>COUNTIFS(DantongWorkSheet!$E$1:$E$1000, "&lt;=" &amp;$A565, DantongWorkSheet!$U$1:$U$1000, 1)</f>
        <v>405</v>
      </c>
      <c r="F565">
        <f>COUNTIFS(DantongWorkSheet!$E$1:$E$1000, "&gt;" &amp;$A565, DantongWorkSheet!$U$1:$U$1000, 2)</f>
        <v>147</v>
      </c>
      <c r="G565">
        <f>COUNTIFS(DantongWorkSheet!$E$1:$E$1000, "&gt;" &amp;$A565, DantongWorkSheet!$U$1:$U$1000, 1)</f>
        <v>295</v>
      </c>
      <c r="H565">
        <f t="shared" si="64"/>
        <v>0.84741796141766335</v>
      </c>
      <c r="I565">
        <f t="shared" si="65"/>
        <v>0.91753983938133965</v>
      </c>
      <c r="J565">
        <f t="shared" si="66"/>
        <v>0.46964793884075789</v>
      </c>
      <c r="K565">
        <f t="shared" si="67"/>
        <v>0.52062372256962974</v>
      </c>
      <c r="L565">
        <f t="shared" si="68"/>
        <v>0.47285922247105622</v>
      </c>
      <c r="M565">
        <f t="shared" si="69"/>
        <v>0.40555260900655216</v>
      </c>
      <c r="N565">
        <f t="shared" si="70"/>
        <v>0.87841183147760837</v>
      </c>
      <c r="O565">
        <f t="shared" si="71"/>
        <v>2.8790677530843301E-3</v>
      </c>
    </row>
    <row r="566" spans="1:15">
      <c r="A566">
        <v>2673</v>
      </c>
      <c r="B566">
        <f>COUNTIF(DantongWorkSheet!$E$1:$E$1000, "&lt;=" &amp;A566)</f>
        <v>568</v>
      </c>
      <c r="C566">
        <f>COUNTIF(DantongWorkSheet!$E$1:$E$1000, "&gt;" &amp;A566)</f>
        <v>432</v>
      </c>
      <c r="D566">
        <f>COUNTIFS(DantongWorkSheet!$E$1:$E$1000, "&lt;=" &amp;$A566, DantongWorkSheet!$U$1:$U$1000, 2)</f>
        <v>156</v>
      </c>
      <c r="E566">
        <f>COUNTIFS(DantongWorkSheet!$E$1:$E$1000, "&lt;=" &amp;$A566, DantongWorkSheet!$U$1:$U$1000, 1)</f>
        <v>412</v>
      </c>
      <c r="F566">
        <f>COUNTIFS(DantongWorkSheet!$E$1:$E$1000, "&gt;" &amp;$A566, DantongWorkSheet!$U$1:$U$1000, 2)</f>
        <v>144</v>
      </c>
      <c r="G566">
        <f>COUNTIFS(DantongWorkSheet!$E$1:$E$1000, "&gt;" &amp;$A566, DantongWorkSheet!$U$1:$U$1000, 1)</f>
        <v>288</v>
      </c>
      <c r="H566">
        <f t="shared" si="64"/>
        <v>0.84805528263496954</v>
      </c>
      <c r="I566">
        <f t="shared" si="65"/>
        <v>0.91829583405448956</v>
      </c>
      <c r="J566">
        <f t="shared" si="66"/>
        <v>0.46350910980940613</v>
      </c>
      <c r="K566">
        <f t="shared" si="67"/>
        <v>0.5231074100394032</v>
      </c>
      <c r="L566">
        <f t="shared" si="68"/>
        <v>0.48169540053666265</v>
      </c>
      <c r="M566">
        <f t="shared" si="69"/>
        <v>0.39670380031153951</v>
      </c>
      <c r="N566">
        <f t="shared" si="70"/>
        <v>0.87839920084820222</v>
      </c>
      <c r="O566">
        <f t="shared" si="71"/>
        <v>2.8916983824904818E-3</v>
      </c>
    </row>
    <row r="567" spans="1:15">
      <c r="A567">
        <v>2553.5</v>
      </c>
      <c r="B567">
        <f>COUNTIF(DantongWorkSheet!$E$1:$E$1000, "&lt;=" &amp;A567)</f>
        <v>545</v>
      </c>
      <c r="C567">
        <f>COUNTIF(DantongWorkSheet!$E$1:$E$1000, "&gt;" &amp;A567)</f>
        <v>455</v>
      </c>
      <c r="D567">
        <f>COUNTIFS(DantongWorkSheet!$E$1:$E$1000, "&lt;=" &amp;$A567, DantongWorkSheet!$U$1:$U$1000, 2)</f>
        <v>149</v>
      </c>
      <c r="E567">
        <f>COUNTIFS(DantongWorkSheet!$E$1:$E$1000, "&lt;=" &amp;$A567, DantongWorkSheet!$U$1:$U$1000, 1)</f>
        <v>396</v>
      </c>
      <c r="F567">
        <f>COUNTIFS(DantongWorkSheet!$E$1:$E$1000, "&gt;" &amp;$A567, DantongWorkSheet!$U$1:$U$1000, 2)</f>
        <v>151</v>
      </c>
      <c r="G567">
        <f>COUNTIFS(DantongWorkSheet!$E$1:$E$1000, "&gt;" &amp;$A567, DantongWorkSheet!$U$1:$U$1000, 1)</f>
        <v>304</v>
      </c>
      <c r="H567">
        <f t="shared" si="64"/>
        <v>0.84629346351678869</v>
      </c>
      <c r="I567">
        <f t="shared" si="65"/>
        <v>0.91682365876751604</v>
      </c>
      <c r="J567">
        <f t="shared" si="66"/>
        <v>0.47724116642380005</v>
      </c>
      <c r="K567">
        <f t="shared" si="67"/>
        <v>0.516908005057093</v>
      </c>
      <c r="L567">
        <f t="shared" si="68"/>
        <v>0.46122993761664988</v>
      </c>
      <c r="M567">
        <f t="shared" si="69"/>
        <v>0.41715476473921981</v>
      </c>
      <c r="N567">
        <f t="shared" si="70"/>
        <v>0.87838470235586974</v>
      </c>
      <c r="O567">
        <f t="shared" si="71"/>
        <v>2.9061968748229638E-3</v>
      </c>
    </row>
    <row r="568" spans="1:15">
      <c r="A568">
        <v>2660.5</v>
      </c>
      <c r="B568">
        <f>COUNTIF(DantongWorkSheet!$E$1:$E$1000, "&lt;=" &amp;A568)</f>
        <v>565</v>
      </c>
      <c r="C568">
        <f>COUNTIF(DantongWorkSheet!$E$1:$E$1000, "&gt;" &amp;A568)</f>
        <v>435</v>
      </c>
      <c r="D568">
        <f>COUNTIFS(DantongWorkSheet!$E$1:$E$1000, "&lt;=" &amp;$A568, DantongWorkSheet!$U$1:$U$1000, 2)</f>
        <v>155</v>
      </c>
      <c r="E568">
        <f>COUNTIFS(DantongWorkSheet!$E$1:$E$1000, "&lt;=" &amp;$A568, DantongWorkSheet!$U$1:$U$1000, 1)</f>
        <v>410</v>
      </c>
      <c r="F568">
        <f>COUNTIFS(DantongWorkSheet!$E$1:$E$1000, "&gt;" &amp;$A568, DantongWorkSheet!$U$1:$U$1000, 2)</f>
        <v>145</v>
      </c>
      <c r="G568">
        <f>COUNTIFS(DantongWorkSheet!$E$1:$E$1000, "&gt;" &amp;$A568, DantongWorkSheet!$U$1:$U$1000, 1)</f>
        <v>290</v>
      </c>
      <c r="H568">
        <f t="shared" si="64"/>
        <v>0.8476183429401789</v>
      </c>
      <c r="I568">
        <f t="shared" si="65"/>
        <v>0.91829583405448956</v>
      </c>
      <c r="J568">
        <f t="shared" si="66"/>
        <v>0.46537763345813843</v>
      </c>
      <c r="K568">
        <f t="shared" si="67"/>
        <v>0.52239702185780845</v>
      </c>
      <c r="L568">
        <f t="shared" si="68"/>
        <v>0.47890436376120105</v>
      </c>
      <c r="M568">
        <f t="shared" si="69"/>
        <v>0.39945868781370297</v>
      </c>
      <c r="N568">
        <f t="shared" si="70"/>
        <v>0.87836305157490402</v>
      </c>
      <c r="O568">
        <f t="shared" si="71"/>
        <v>2.9278476557886846E-3</v>
      </c>
    </row>
    <row r="569" spans="1:15">
      <c r="A569">
        <v>2395.5</v>
      </c>
      <c r="B569">
        <f>COUNTIF(DantongWorkSheet!$E$1:$E$1000, "&lt;=" &amp;A569)</f>
        <v>522</v>
      </c>
      <c r="C569">
        <f>COUNTIF(DantongWorkSheet!$E$1:$E$1000, "&gt;" &amp;A569)</f>
        <v>478</v>
      </c>
      <c r="D569">
        <f>COUNTIFS(DantongWorkSheet!$E$1:$E$1000, "&lt;=" &amp;$A569, DantongWorkSheet!$U$1:$U$1000, 2)</f>
        <v>142</v>
      </c>
      <c r="E569">
        <f>COUNTIFS(DantongWorkSheet!$E$1:$E$1000, "&lt;=" &amp;$A569, DantongWorkSheet!$U$1:$U$1000, 1)</f>
        <v>380</v>
      </c>
      <c r="F569">
        <f>COUNTIFS(DantongWorkSheet!$E$1:$E$1000, "&gt;" &amp;$A569, DantongWorkSheet!$U$1:$U$1000, 2)</f>
        <v>158</v>
      </c>
      <c r="G569">
        <f>COUNTIFS(DantongWorkSheet!$E$1:$E$1000, "&gt;" &amp;$A569, DantongWorkSheet!$U$1:$U$1000, 1)</f>
        <v>320</v>
      </c>
      <c r="H569">
        <f t="shared" si="64"/>
        <v>0.84436342542922349</v>
      </c>
      <c r="I569">
        <f t="shared" si="65"/>
        <v>0.91548114150389048</v>
      </c>
      <c r="J569">
        <f t="shared" si="66"/>
        <v>0.48957246638412971</v>
      </c>
      <c r="K569">
        <f t="shared" si="67"/>
        <v>0.50903055385367979</v>
      </c>
      <c r="L569">
        <f t="shared" si="68"/>
        <v>0.44075770807405468</v>
      </c>
      <c r="M569">
        <f t="shared" si="69"/>
        <v>0.43759998563885966</v>
      </c>
      <c r="N569">
        <f t="shared" si="70"/>
        <v>0.87835769371291428</v>
      </c>
      <c r="O569">
        <f t="shared" si="71"/>
        <v>2.9332055177784255E-3</v>
      </c>
    </row>
    <row r="570" spans="1:15">
      <c r="A570">
        <v>2453.5</v>
      </c>
      <c r="B570">
        <f>COUNTIF(DantongWorkSheet!$E$1:$E$1000, "&lt;=" &amp;A570)</f>
        <v>532</v>
      </c>
      <c r="C570">
        <f>COUNTIF(DantongWorkSheet!$E$1:$E$1000, "&gt;" &amp;A570)</f>
        <v>468</v>
      </c>
      <c r="D570">
        <f>COUNTIFS(DantongWorkSheet!$E$1:$E$1000, "&lt;=" &amp;$A570, DantongWorkSheet!$U$1:$U$1000, 2)</f>
        <v>145</v>
      </c>
      <c r="E570">
        <f>COUNTIFS(DantongWorkSheet!$E$1:$E$1000, "&lt;=" &amp;$A570, DantongWorkSheet!$U$1:$U$1000, 1)</f>
        <v>387</v>
      </c>
      <c r="F570">
        <f>COUNTIFS(DantongWorkSheet!$E$1:$E$1000, "&gt;" &amp;$A570, DantongWorkSheet!$U$1:$U$1000, 2)</f>
        <v>155</v>
      </c>
      <c r="G570">
        <f>COUNTIFS(DantongWorkSheet!$E$1:$E$1000, "&gt;" &amp;$A570, DantongWorkSheet!$U$1:$U$1000, 1)</f>
        <v>313</v>
      </c>
      <c r="H570">
        <f t="shared" si="64"/>
        <v>0.8451090263281591</v>
      </c>
      <c r="I570">
        <f t="shared" si="65"/>
        <v>0.91614424542225847</v>
      </c>
      <c r="J570">
        <f t="shared" si="66"/>
        <v>0.48438698375359746</v>
      </c>
      <c r="K570">
        <f t="shared" si="67"/>
        <v>0.51265635645682339</v>
      </c>
      <c r="L570">
        <f t="shared" si="68"/>
        <v>0.44959800200658068</v>
      </c>
      <c r="M570">
        <f t="shared" si="69"/>
        <v>0.42875550685761699</v>
      </c>
      <c r="N570">
        <f t="shared" si="70"/>
        <v>0.87835350886419761</v>
      </c>
      <c r="O570">
        <f t="shared" si="71"/>
        <v>2.9373903664950962E-3</v>
      </c>
    </row>
    <row r="571" spans="1:15">
      <c r="A571">
        <v>2521</v>
      </c>
      <c r="B571">
        <f>COUNTIF(DantongWorkSheet!$E$1:$E$1000, "&lt;=" &amp;A571)</f>
        <v>542</v>
      </c>
      <c r="C571">
        <f>COUNTIF(DantongWorkSheet!$E$1:$E$1000, "&gt;" &amp;A571)</f>
        <v>458</v>
      </c>
      <c r="D571">
        <f>COUNTIFS(DantongWorkSheet!$E$1:$E$1000, "&lt;=" &amp;$A571, DantongWorkSheet!$U$1:$U$1000, 2)</f>
        <v>148</v>
      </c>
      <c r="E571">
        <f>COUNTIFS(DantongWorkSheet!$E$1:$E$1000, "&lt;=" &amp;$A571, DantongWorkSheet!$U$1:$U$1000, 1)</f>
        <v>394</v>
      </c>
      <c r="F571">
        <f>COUNTIFS(DantongWorkSheet!$E$1:$E$1000, "&gt;" &amp;$A571, DantongWorkSheet!$U$1:$U$1000, 2)</f>
        <v>152</v>
      </c>
      <c r="G571">
        <f>COUNTIFS(DantongWorkSheet!$E$1:$E$1000, "&gt;" &amp;$A571, DantongWorkSheet!$U$1:$U$1000, 1)</f>
        <v>306</v>
      </c>
      <c r="H571">
        <f t="shared" si="64"/>
        <v>0.84582521297952318</v>
      </c>
      <c r="I571">
        <f t="shared" si="65"/>
        <v>0.91683334725114396</v>
      </c>
      <c r="J571">
        <f t="shared" si="66"/>
        <v>0.47893030187305285</v>
      </c>
      <c r="K571">
        <f t="shared" si="67"/>
        <v>0.5159738674268356</v>
      </c>
      <c r="L571">
        <f t="shared" si="68"/>
        <v>0.4584372654349016</v>
      </c>
      <c r="M571">
        <f t="shared" si="69"/>
        <v>0.41990967304102395</v>
      </c>
      <c r="N571">
        <f t="shared" si="70"/>
        <v>0.87834693847592549</v>
      </c>
      <c r="O571">
        <f t="shared" si="71"/>
        <v>2.9439607547672164E-3</v>
      </c>
    </row>
    <row r="572" spans="1:15">
      <c r="A572">
        <v>2579.5</v>
      </c>
      <c r="B572">
        <f>COUNTIF(DantongWorkSheet!$E$1:$E$1000, "&lt;=" &amp;A572)</f>
        <v>552</v>
      </c>
      <c r="C572">
        <f>COUNTIF(DantongWorkSheet!$E$1:$E$1000, "&gt;" &amp;A572)</f>
        <v>448</v>
      </c>
      <c r="D572">
        <f>COUNTIFS(DantongWorkSheet!$E$1:$E$1000, "&lt;=" &amp;$A572, DantongWorkSheet!$U$1:$U$1000, 2)</f>
        <v>151</v>
      </c>
      <c r="E572">
        <f>COUNTIFS(DantongWorkSheet!$E$1:$E$1000, "&lt;=" &amp;$A572, DantongWorkSheet!$U$1:$U$1000, 1)</f>
        <v>401</v>
      </c>
      <c r="F572">
        <f>COUNTIFS(DantongWorkSheet!$E$1:$E$1000, "&gt;" &amp;$A572, DantongWorkSheet!$U$1:$U$1000, 2)</f>
        <v>149</v>
      </c>
      <c r="G572">
        <f>COUNTIFS(DantongWorkSheet!$E$1:$E$1000, "&gt;" &amp;$A572, DantongWorkSheet!$U$1:$U$1000, 1)</f>
        <v>299</v>
      </c>
      <c r="H572">
        <f t="shared" si="64"/>
        <v>0.8465136874910133</v>
      </c>
      <c r="I572">
        <f t="shared" si="65"/>
        <v>0.91754998872256954</v>
      </c>
      <c r="J572">
        <f t="shared" si="66"/>
        <v>0.4732074249919227</v>
      </c>
      <c r="K572">
        <f t="shared" si="67"/>
        <v>0.51897635444680845</v>
      </c>
      <c r="L572">
        <f t="shared" si="68"/>
        <v>0.46727555549503941</v>
      </c>
      <c r="M572">
        <f t="shared" si="69"/>
        <v>0.41106239494771118</v>
      </c>
      <c r="N572">
        <f t="shared" si="70"/>
        <v>0.87833795044275065</v>
      </c>
      <c r="O572">
        <f t="shared" si="71"/>
        <v>2.9529487879420557E-3</v>
      </c>
    </row>
    <row r="573" spans="1:15">
      <c r="A573">
        <v>2433</v>
      </c>
      <c r="B573">
        <f>COUNTIF(DantongWorkSheet!$E$1:$E$1000, "&lt;=" &amp;A573)</f>
        <v>529</v>
      </c>
      <c r="C573">
        <f>COUNTIF(DantongWorkSheet!$E$1:$E$1000, "&gt;" &amp;A573)</f>
        <v>471</v>
      </c>
      <c r="D573">
        <f>COUNTIFS(DantongWorkSheet!$E$1:$E$1000, "&lt;=" &amp;$A573, DantongWorkSheet!$U$1:$U$1000, 2)</f>
        <v>144</v>
      </c>
      <c r="E573">
        <f>COUNTIFS(DantongWorkSheet!$E$1:$E$1000, "&lt;=" &amp;$A573, DantongWorkSheet!$U$1:$U$1000, 1)</f>
        <v>385</v>
      </c>
      <c r="F573">
        <f>COUNTIFS(DantongWorkSheet!$E$1:$E$1000, "&gt;" &amp;$A573, DantongWorkSheet!$U$1:$U$1000, 2)</f>
        <v>156</v>
      </c>
      <c r="G573">
        <f>COUNTIFS(DantongWorkSheet!$E$1:$E$1000, "&gt;" &amp;$A573, DantongWorkSheet!$U$1:$U$1000, 1)</f>
        <v>315</v>
      </c>
      <c r="H573">
        <f t="shared" si="64"/>
        <v>0.84462044348101162</v>
      </c>
      <c r="I573">
        <f t="shared" si="65"/>
        <v>0.91615804380704313</v>
      </c>
      <c r="J573">
        <f t="shared" si="66"/>
        <v>0.48597133707792439</v>
      </c>
      <c r="K573">
        <f t="shared" si="67"/>
        <v>0.51160068750822207</v>
      </c>
      <c r="L573">
        <f t="shared" si="68"/>
        <v>0.44680421460145514</v>
      </c>
      <c r="M573">
        <f t="shared" si="69"/>
        <v>0.43151043863311728</v>
      </c>
      <c r="N573">
        <f t="shared" si="70"/>
        <v>0.87831465323457247</v>
      </c>
      <c r="O573">
        <f t="shared" si="71"/>
        <v>2.9762459961202303E-3</v>
      </c>
    </row>
    <row r="574" spans="1:15">
      <c r="A574">
        <v>2509</v>
      </c>
      <c r="B574">
        <f>COUNTIF(DantongWorkSheet!$E$1:$E$1000, "&lt;=" &amp;A574)</f>
        <v>539</v>
      </c>
      <c r="C574">
        <f>COUNTIF(DantongWorkSheet!$E$1:$E$1000, "&gt;" &amp;A574)</f>
        <v>461</v>
      </c>
      <c r="D574">
        <f>COUNTIFS(DantongWorkSheet!$E$1:$E$1000, "&lt;=" &amp;$A574, DantongWorkSheet!$U$1:$U$1000, 2)</f>
        <v>147</v>
      </c>
      <c r="E574">
        <f>COUNTIFS(DantongWorkSheet!$E$1:$E$1000, "&lt;=" &amp;$A574, DantongWorkSheet!$U$1:$U$1000, 1)</f>
        <v>392</v>
      </c>
      <c r="F574">
        <f>COUNTIFS(DantongWorkSheet!$E$1:$E$1000, "&gt;" &amp;$A574, DantongWorkSheet!$U$1:$U$1000, 2)</f>
        <v>153</v>
      </c>
      <c r="G574">
        <f>COUNTIFS(DantongWorkSheet!$E$1:$E$1000, "&gt;" &amp;$A574, DantongWorkSheet!$U$1:$U$1000, 1)</f>
        <v>308</v>
      </c>
      <c r="H574">
        <f t="shared" si="64"/>
        <v>0.84535093662243654</v>
      </c>
      <c r="I574">
        <f t="shared" si="65"/>
        <v>0.91684290904971688</v>
      </c>
      <c r="J574">
        <f t="shared" si="66"/>
        <v>0.48059548100926441</v>
      </c>
      <c r="K574">
        <f t="shared" si="67"/>
        <v>0.51501137969129729</v>
      </c>
      <c r="L574">
        <f t="shared" si="68"/>
        <v>0.45564415483949333</v>
      </c>
      <c r="M574">
        <f t="shared" si="69"/>
        <v>0.42266458107191951</v>
      </c>
      <c r="N574">
        <f t="shared" si="70"/>
        <v>0.87830873591141279</v>
      </c>
      <c r="O574">
        <f t="shared" si="71"/>
        <v>2.982163319279918E-3</v>
      </c>
    </row>
    <row r="575" spans="1:15">
      <c r="A575">
        <v>2577.5</v>
      </c>
      <c r="B575">
        <f>COUNTIF(DantongWorkSheet!$E$1:$E$1000, "&lt;=" &amp;A575)</f>
        <v>549</v>
      </c>
      <c r="C575">
        <f>COUNTIF(DantongWorkSheet!$E$1:$E$1000, "&gt;" &amp;A575)</f>
        <v>451</v>
      </c>
      <c r="D575">
        <f>COUNTIFS(DantongWorkSheet!$E$1:$E$1000, "&lt;=" &amp;$A575, DantongWorkSheet!$U$1:$U$1000, 2)</f>
        <v>150</v>
      </c>
      <c r="E575">
        <f>COUNTIFS(DantongWorkSheet!$E$1:$E$1000, "&lt;=" &amp;$A575, DantongWorkSheet!$U$1:$U$1000, 1)</f>
        <v>399</v>
      </c>
      <c r="F575">
        <f>COUNTIFS(DantongWorkSheet!$E$1:$E$1000, "&gt;" &amp;$A575, DantongWorkSheet!$U$1:$U$1000, 2)</f>
        <v>150</v>
      </c>
      <c r="G575">
        <f>COUNTIFS(DantongWorkSheet!$E$1:$E$1000, "&gt;" &amp;$A575, DantongWorkSheet!$U$1:$U$1000, 1)</f>
        <v>301</v>
      </c>
      <c r="H575">
        <f t="shared" si="64"/>
        <v>0.84605298904691428</v>
      </c>
      <c r="I575">
        <f t="shared" si="65"/>
        <v>0.9175549618827592</v>
      </c>
      <c r="J575">
        <f t="shared" si="66"/>
        <v>0.47495194816563169</v>
      </c>
      <c r="K575">
        <f t="shared" si="67"/>
        <v>0.51810909829442442</v>
      </c>
      <c r="L575">
        <f t="shared" si="68"/>
        <v>0.464483090986756</v>
      </c>
      <c r="M575">
        <f t="shared" si="69"/>
        <v>0.41381728780912441</v>
      </c>
      <c r="N575">
        <f t="shared" si="70"/>
        <v>0.87830037879588041</v>
      </c>
      <c r="O575">
        <f t="shared" si="71"/>
        <v>2.9905204348122938E-3</v>
      </c>
    </row>
    <row r="576" spans="1:15">
      <c r="A576">
        <v>2623.5</v>
      </c>
      <c r="B576">
        <f>COUNTIF(DantongWorkSheet!$E$1:$E$1000, "&lt;=" &amp;A576)</f>
        <v>559</v>
      </c>
      <c r="C576">
        <f>COUNTIF(DantongWorkSheet!$E$1:$E$1000, "&gt;" &amp;A576)</f>
        <v>441</v>
      </c>
      <c r="D576">
        <f>COUNTIFS(DantongWorkSheet!$E$1:$E$1000, "&lt;=" &amp;$A576, DantongWorkSheet!$U$1:$U$1000, 2)</f>
        <v>153</v>
      </c>
      <c r="E576">
        <f>COUNTIFS(DantongWorkSheet!$E$1:$E$1000, "&lt;=" &amp;$A576, DantongWorkSheet!$U$1:$U$1000, 1)</f>
        <v>406</v>
      </c>
      <c r="F576">
        <f>COUNTIFS(DantongWorkSheet!$E$1:$E$1000, "&gt;" &amp;$A576, DantongWorkSheet!$U$1:$U$1000, 2)</f>
        <v>147</v>
      </c>
      <c r="G576">
        <f>COUNTIFS(DantongWorkSheet!$E$1:$E$1000, "&gt;" &amp;$A576, DantongWorkSheet!$U$1:$U$1000, 1)</f>
        <v>294</v>
      </c>
      <c r="H576">
        <f t="shared" si="64"/>
        <v>0.84672822542072623</v>
      </c>
      <c r="I576">
        <f t="shared" si="65"/>
        <v>0.91829583405448956</v>
      </c>
      <c r="J576">
        <f t="shared" si="66"/>
        <v>0.46904561480676338</v>
      </c>
      <c r="K576">
        <f t="shared" si="67"/>
        <v>0.52088690264511384</v>
      </c>
      <c r="L576">
        <f t="shared" si="68"/>
        <v>0.47332107801018602</v>
      </c>
      <c r="M576">
        <f t="shared" si="69"/>
        <v>0.4049684628180299</v>
      </c>
      <c r="N576">
        <f t="shared" si="70"/>
        <v>0.87828954082821586</v>
      </c>
      <c r="O576">
        <f t="shared" si="71"/>
        <v>3.0013584024768392E-3</v>
      </c>
    </row>
    <row r="577" spans="1:15">
      <c r="A577">
        <v>2677</v>
      </c>
      <c r="B577">
        <f>COUNTIF(DantongWorkSheet!$E$1:$E$1000, "&lt;=" &amp;A577)</f>
        <v>569</v>
      </c>
      <c r="C577">
        <f>COUNTIF(DantongWorkSheet!$E$1:$E$1000, "&gt;" &amp;A577)</f>
        <v>431</v>
      </c>
      <c r="D577">
        <f>COUNTIFS(DantongWorkSheet!$E$1:$E$1000, "&lt;=" &amp;$A577, DantongWorkSheet!$U$1:$U$1000, 2)</f>
        <v>156</v>
      </c>
      <c r="E577">
        <f>COUNTIFS(DantongWorkSheet!$E$1:$E$1000, "&lt;=" &amp;$A577, DantongWorkSheet!$U$1:$U$1000, 1)</f>
        <v>413</v>
      </c>
      <c r="F577">
        <f>COUNTIFS(DantongWorkSheet!$E$1:$E$1000, "&gt;" &amp;$A577, DantongWorkSheet!$U$1:$U$1000, 2)</f>
        <v>144</v>
      </c>
      <c r="G577">
        <f>COUNTIFS(DantongWorkSheet!$E$1:$E$1000, "&gt;" &amp;$A577, DantongWorkSheet!$U$1:$U$1000, 1)</f>
        <v>287</v>
      </c>
      <c r="H577">
        <f t="shared" si="64"/>
        <v>0.84737814926837163</v>
      </c>
      <c r="I577">
        <f t="shared" si="65"/>
        <v>0.9190672884078559</v>
      </c>
      <c r="J577">
        <f t="shared" si="66"/>
        <v>0.46288118270028239</v>
      </c>
      <c r="K577">
        <f t="shared" si="67"/>
        <v>0.52333753722195819</v>
      </c>
      <c r="L577">
        <f t="shared" si="68"/>
        <v>0.48215816693370339</v>
      </c>
      <c r="M577">
        <f t="shared" si="69"/>
        <v>0.39611800130378588</v>
      </c>
      <c r="N577">
        <f t="shared" si="70"/>
        <v>0.87827616823748933</v>
      </c>
      <c r="O577">
        <f t="shared" si="71"/>
        <v>3.0147309932033739E-3</v>
      </c>
    </row>
    <row r="578" spans="1:15">
      <c r="A578">
        <v>2569.5</v>
      </c>
      <c r="B578">
        <f>COUNTIF(DantongWorkSheet!$E$1:$E$1000, "&lt;=" &amp;A578)</f>
        <v>546</v>
      </c>
      <c r="C578">
        <f>COUNTIF(DantongWorkSheet!$E$1:$E$1000, "&gt;" &amp;A578)</f>
        <v>454</v>
      </c>
      <c r="D578">
        <f>COUNTIFS(DantongWorkSheet!$E$1:$E$1000, "&lt;=" &amp;$A578, DantongWorkSheet!$U$1:$U$1000, 2)</f>
        <v>149</v>
      </c>
      <c r="E578">
        <f>COUNTIFS(DantongWorkSheet!$E$1:$E$1000, "&lt;=" &amp;$A578, DantongWorkSheet!$U$1:$U$1000, 1)</f>
        <v>397</v>
      </c>
      <c r="F578">
        <f>COUNTIFS(DantongWorkSheet!$E$1:$E$1000, "&gt;" &amp;$A578, DantongWorkSheet!$U$1:$U$1000, 2)</f>
        <v>151</v>
      </c>
      <c r="G578">
        <f>COUNTIFS(DantongWorkSheet!$E$1:$E$1000, "&gt;" &amp;$A578, DantongWorkSheet!$U$1:$U$1000, 1)</f>
        <v>303</v>
      </c>
      <c r="H578">
        <f t="shared" si="64"/>
        <v>0.84558643979418169</v>
      </c>
      <c r="I578">
        <f t="shared" si="65"/>
        <v>0.91755986916230037</v>
      </c>
      <c r="J578">
        <f t="shared" si="66"/>
        <v>0.47667282048326004</v>
      </c>
      <c r="K578">
        <f t="shared" si="67"/>
        <v>0.51721305200651213</v>
      </c>
      <c r="L578">
        <f t="shared" si="68"/>
        <v>0.46169019612762324</v>
      </c>
      <c r="M578">
        <f t="shared" si="69"/>
        <v>0.41657218059968437</v>
      </c>
      <c r="N578">
        <f t="shared" si="70"/>
        <v>0.87826237672730767</v>
      </c>
      <c r="O578">
        <f t="shared" si="71"/>
        <v>3.0285225033850338E-3</v>
      </c>
    </row>
    <row r="579" spans="1:15">
      <c r="A579">
        <v>605</v>
      </c>
      <c r="B579">
        <f>COUNTIF(DantongWorkSheet!$E$1:$E$1000, "&lt;=" &amp;A579)</f>
        <v>24</v>
      </c>
      <c r="C579">
        <f>COUNTIF(DantongWorkSheet!$E$1:$E$1000, "&gt;" &amp;A579)</f>
        <v>976</v>
      </c>
      <c r="D579">
        <f>COUNTIFS(DantongWorkSheet!$E$1:$E$1000, "&lt;=" &amp;$A579, DantongWorkSheet!$U$1:$U$1000, 2)</f>
        <v>3</v>
      </c>
      <c r="E579">
        <f>COUNTIFS(DantongWorkSheet!$E$1:$E$1000, "&lt;=" &amp;$A579, DantongWorkSheet!$U$1:$U$1000, 1)</f>
        <v>21</v>
      </c>
      <c r="F579">
        <f>COUNTIFS(DantongWorkSheet!$E$1:$E$1000, "&gt;" &amp;$A579, DantongWorkSheet!$U$1:$U$1000, 2)</f>
        <v>297</v>
      </c>
      <c r="G579">
        <f>COUNTIFS(DantongWorkSheet!$E$1:$E$1000, "&gt;" &amp;$A579, DantongWorkSheet!$U$1:$U$1000, 1)</f>
        <v>679</v>
      </c>
      <c r="H579">
        <f t="shared" si="64"/>
        <v>0.5435644431995964</v>
      </c>
      <c r="I579">
        <f t="shared" si="65"/>
        <v>0.88648775682518111</v>
      </c>
      <c r="J579">
        <f t="shared" si="66"/>
        <v>0.12913972281458236</v>
      </c>
      <c r="K579">
        <f t="shared" si="67"/>
        <v>3.4205820368819979E-2</v>
      </c>
      <c r="L579">
        <f t="shared" si="68"/>
        <v>1.3045546636790315E-2</v>
      </c>
      <c r="M579">
        <f t="shared" si="69"/>
        <v>0.86521205066137674</v>
      </c>
      <c r="N579">
        <f t="shared" si="70"/>
        <v>0.8782575972981671</v>
      </c>
      <c r="O579">
        <f t="shared" si="71"/>
        <v>3.0333019325256005E-3</v>
      </c>
    </row>
    <row r="580" spans="1:15">
      <c r="A580">
        <v>2777</v>
      </c>
      <c r="B580">
        <f>COUNTIF(DantongWorkSheet!$E$1:$E$1000, "&lt;=" &amp;A580)</f>
        <v>589</v>
      </c>
      <c r="C580">
        <f>COUNTIF(DantongWorkSheet!$E$1:$E$1000, "&gt;" &amp;A580)</f>
        <v>411</v>
      </c>
      <c r="D580">
        <f>COUNTIFS(DantongWorkSheet!$E$1:$E$1000, "&lt;=" &amp;$A580, DantongWorkSheet!$U$1:$U$1000, 2)</f>
        <v>162</v>
      </c>
      <c r="E580">
        <f>COUNTIFS(DantongWorkSheet!$E$1:$E$1000, "&lt;=" &amp;$A580, DantongWorkSheet!$U$1:$U$1000, 1)</f>
        <v>427</v>
      </c>
      <c r="F580">
        <f>COUNTIFS(DantongWorkSheet!$E$1:$E$1000, "&gt;" &amp;$A580, DantongWorkSheet!$U$1:$U$1000, 2)</f>
        <v>138</v>
      </c>
      <c r="G580">
        <f>COUNTIFS(DantongWorkSheet!$E$1:$E$1000, "&gt;" &amp;$A580, DantongWorkSheet!$U$1:$U$1000, 1)</f>
        <v>273</v>
      </c>
      <c r="H580">
        <f t="shared" si="64"/>
        <v>0.84860753295565838</v>
      </c>
      <c r="I580">
        <f t="shared" si="65"/>
        <v>0.92070973086779717</v>
      </c>
      <c r="J580">
        <f t="shared" si="66"/>
        <v>0.44979601142982795</v>
      </c>
      <c r="K580">
        <f t="shared" si="67"/>
        <v>0.52722656710294613</v>
      </c>
      <c r="L580">
        <f t="shared" si="68"/>
        <v>0.49982983691088279</v>
      </c>
      <c r="M580">
        <f t="shared" si="69"/>
        <v>0.37841169938666464</v>
      </c>
      <c r="N580">
        <f t="shared" si="70"/>
        <v>0.87824153629754742</v>
      </c>
      <c r="O580">
        <f t="shared" si="71"/>
        <v>3.0493629331452832E-3</v>
      </c>
    </row>
    <row r="581" spans="1:15">
      <c r="A581">
        <v>2666</v>
      </c>
      <c r="B581">
        <f>COUNTIF(DantongWorkSheet!$E$1:$E$1000, "&lt;=" &amp;A581)</f>
        <v>566</v>
      </c>
      <c r="C581">
        <f>COUNTIF(DantongWorkSheet!$E$1:$E$1000, "&gt;" &amp;A581)</f>
        <v>434</v>
      </c>
      <c r="D581">
        <f>COUNTIFS(DantongWorkSheet!$E$1:$E$1000, "&lt;=" &amp;$A581, DantongWorkSheet!$U$1:$U$1000, 2)</f>
        <v>155</v>
      </c>
      <c r="E581">
        <f>COUNTIFS(DantongWorkSheet!$E$1:$E$1000, "&lt;=" &amp;$A581, DantongWorkSheet!$U$1:$U$1000, 1)</f>
        <v>411</v>
      </c>
      <c r="F581">
        <f>COUNTIFS(DantongWorkSheet!$E$1:$E$1000, "&gt;" &amp;$A581, DantongWorkSheet!$U$1:$U$1000, 2)</f>
        <v>145</v>
      </c>
      <c r="G581">
        <f>COUNTIFS(DantongWorkSheet!$E$1:$E$1000, "&gt;" &amp;$A581, DantongWorkSheet!$U$1:$U$1000, 1)</f>
        <v>289</v>
      </c>
      <c r="H581">
        <f t="shared" si="64"/>
        <v>0.84693729457980016</v>
      </c>
      <c r="I581">
        <f t="shared" si="65"/>
        <v>0.91906196909226345</v>
      </c>
      <c r="J581">
        <f t="shared" si="66"/>
        <v>0.46475733967589583</v>
      </c>
      <c r="K581">
        <f t="shared" si="67"/>
        <v>0.52263714466244182</v>
      </c>
      <c r="L581">
        <f t="shared" si="68"/>
        <v>0.47936650873216685</v>
      </c>
      <c r="M581">
        <f t="shared" si="69"/>
        <v>0.39887289458604236</v>
      </c>
      <c r="N581">
        <f t="shared" si="70"/>
        <v>0.87823940331820927</v>
      </c>
      <c r="O581">
        <f t="shared" si="71"/>
        <v>3.0514959124834373E-3</v>
      </c>
    </row>
    <row r="582" spans="1:15">
      <c r="A582">
        <v>2723</v>
      </c>
      <c r="B582">
        <f>COUNTIF(DantongWorkSheet!$E$1:$E$1000, "&lt;=" &amp;A582)</f>
        <v>576</v>
      </c>
      <c r="C582">
        <f>COUNTIF(DantongWorkSheet!$E$1:$E$1000, "&gt;" &amp;A582)</f>
        <v>424</v>
      </c>
      <c r="D582">
        <f>COUNTIFS(DantongWorkSheet!$E$1:$E$1000, "&lt;=" &amp;$A582, DantongWorkSheet!$U$1:$U$1000, 2)</f>
        <v>158</v>
      </c>
      <c r="E582">
        <f>COUNTIFS(DantongWorkSheet!$E$1:$E$1000, "&lt;=" &amp;$A582, DantongWorkSheet!$U$1:$U$1000, 1)</f>
        <v>418</v>
      </c>
      <c r="F582">
        <f>COUNTIFS(DantongWorkSheet!$E$1:$E$1000, "&gt;" &amp;$A582, DantongWorkSheet!$U$1:$U$1000, 2)</f>
        <v>142</v>
      </c>
      <c r="G582">
        <f>COUNTIFS(DantongWorkSheet!$E$1:$E$1000, "&gt;" &amp;$A582, DantongWorkSheet!$U$1:$U$1000, 1)</f>
        <v>282</v>
      </c>
      <c r="H582">
        <f t="shared" si="64"/>
        <v>0.84757521772392486</v>
      </c>
      <c r="I582">
        <f t="shared" si="65"/>
        <v>0.9198601424261128</v>
      </c>
      <c r="J582">
        <f t="shared" si="66"/>
        <v>0.45841494713459024</v>
      </c>
      <c r="K582">
        <f t="shared" si="67"/>
        <v>0.52485426396192847</v>
      </c>
      <c r="L582">
        <f t="shared" si="68"/>
        <v>0.4882033254089807</v>
      </c>
      <c r="M582">
        <f t="shared" si="69"/>
        <v>0.39002070038867181</v>
      </c>
      <c r="N582">
        <f t="shared" si="70"/>
        <v>0.87822402579765257</v>
      </c>
      <c r="O582">
        <f t="shared" si="71"/>
        <v>3.0668734330401293E-3</v>
      </c>
    </row>
    <row r="583" spans="1:15">
      <c r="A583">
        <v>2525</v>
      </c>
      <c r="B583">
        <f>COUNTIF(DantongWorkSheet!$E$1:$E$1000, "&lt;=" &amp;A583)</f>
        <v>543</v>
      </c>
      <c r="C583">
        <f>COUNTIF(DantongWorkSheet!$E$1:$E$1000, "&gt;" &amp;A583)</f>
        <v>457</v>
      </c>
      <c r="D583">
        <f>COUNTIFS(DantongWorkSheet!$E$1:$E$1000, "&lt;=" &amp;$A583, DantongWorkSheet!$U$1:$U$1000, 2)</f>
        <v>148</v>
      </c>
      <c r="E583">
        <f>COUNTIFS(DantongWorkSheet!$E$1:$E$1000, "&lt;=" &amp;$A583, DantongWorkSheet!$U$1:$U$1000, 1)</f>
        <v>395</v>
      </c>
      <c r="F583">
        <f>COUNTIFS(DantongWorkSheet!$E$1:$E$1000, "&gt;" &amp;$A583, DantongWorkSheet!$U$1:$U$1000, 2)</f>
        <v>152</v>
      </c>
      <c r="G583">
        <f>COUNTIFS(DantongWorkSheet!$E$1:$E$1000, "&gt;" &amp;$A583, DantongWorkSheet!$U$1:$U$1000, 1)</f>
        <v>305</v>
      </c>
      <c r="H583">
        <f t="shared" si="64"/>
        <v>0.84511392901329641</v>
      </c>
      <c r="I583">
        <f t="shared" si="65"/>
        <v>0.91756471186167832</v>
      </c>
      <c r="J583">
        <f t="shared" si="66"/>
        <v>0.4783699119937449</v>
      </c>
      <c r="K583">
        <f t="shared" si="67"/>
        <v>0.5162884058290359</v>
      </c>
      <c r="L583">
        <f t="shared" si="68"/>
        <v>0.45889686345421998</v>
      </c>
      <c r="M583">
        <f t="shared" si="69"/>
        <v>0.419327073320787</v>
      </c>
      <c r="N583">
        <f t="shared" si="70"/>
        <v>0.87822393677500699</v>
      </c>
      <c r="O583">
        <f t="shared" si="71"/>
        <v>3.0669624556857178E-3</v>
      </c>
    </row>
    <row r="584" spans="1:15">
      <c r="A584">
        <v>365</v>
      </c>
      <c r="B584">
        <f>COUNTIF(DantongWorkSheet!$E$1:$E$1000, "&lt;=" &amp;A584)</f>
        <v>6</v>
      </c>
      <c r="C584">
        <f>COUNTIF(DantongWorkSheet!$E$1:$E$1000, "&gt;" &amp;A584)</f>
        <v>994</v>
      </c>
      <c r="D584">
        <f>COUNTIFS(DantongWorkSheet!$E$1:$E$1000, "&lt;=" &amp;$A584, DantongWorkSheet!$U$1:$U$1000, 2)</f>
        <v>0</v>
      </c>
      <c r="E584">
        <f>COUNTIFS(DantongWorkSheet!$E$1:$E$1000, "&lt;=" &amp;$A584, DantongWorkSheet!$U$1:$U$1000, 1)</f>
        <v>6</v>
      </c>
      <c r="F584">
        <f>COUNTIFS(DantongWorkSheet!$E$1:$E$1000, "&gt;" &amp;$A584, DantongWorkSheet!$U$1:$U$1000, 2)</f>
        <v>300</v>
      </c>
      <c r="G584">
        <f>COUNTIFS(DantongWorkSheet!$E$1:$E$1000, "&gt;" &amp;$A584, DantongWorkSheet!$U$1:$U$1000, 1)</f>
        <v>694</v>
      </c>
      <c r="H584">
        <f t="shared" si="64"/>
        <v>0</v>
      </c>
      <c r="I584">
        <f t="shared" si="65"/>
        <v>0.88349323589017614</v>
      </c>
      <c r="J584">
        <f t="shared" si="66"/>
        <v>4.4284930703645593E-2</v>
      </c>
      <c r="K584">
        <f t="shared" si="67"/>
        <v>8.630149641202076E-3</v>
      </c>
      <c r="L584">
        <f t="shared" si="68"/>
        <v>0</v>
      </c>
      <c r="M584">
        <f t="shared" si="69"/>
        <v>0.87819227647483511</v>
      </c>
      <c r="N584">
        <f t="shared" si="70"/>
        <v>0.87819227647483511</v>
      </c>
      <c r="O584">
        <f t="shared" si="71"/>
        <v>3.0986227558575941E-3</v>
      </c>
    </row>
    <row r="585" spans="1:15">
      <c r="A585">
        <v>2513</v>
      </c>
      <c r="B585">
        <f>COUNTIF(DantongWorkSheet!$E$1:$E$1000, "&lt;=" &amp;A585)</f>
        <v>540</v>
      </c>
      <c r="C585">
        <f>COUNTIF(DantongWorkSheet!$E$1:$E$1000, "&gt;" &amp;A585)</f>
        <v>460</v>
      </c>
      <c r="D585">
        <f>COUNTIFS(DantongWorkSheet!$E$1:$E$1000, "&lt;=" &amp;$A585, DantongWorkSheet!$U$1:$U$1000, 2)</f>
        <v>147</v>
      </c>
      <c r="E585">
        <f>COUNTIFS(DantongWorkSheet!$E$1:$E$1000, "&lt;=" &amp;$A585, DantongWorkSheet!$U$1:$U$1000, 1)</f>
        <v>393</v>
      </c>
      <c r="F585">
        <f>COUNTIFS(DantongWorkSheet!$E$1:$E$1000, "&gt;" &amp;$A585, DantongWorkSheet!$U$1:$U$1000, 2)</f>
        <v>153</v>
      </c>
      <c r="G585">
        <f>COUNTIFS(DantongWorkSheet!$E$1:$E$1000, "&gt;" &amp;$A585, DantongWorkSheet!$U$1:$U$1000, 1)</f>
        <v>307</v>
      </c>
      <c r="H585">
        <f t="shared" si="64"/>
        <v>0.84463534320161271</v>
      </c>
      <c r="I585">
        <f t="shared" si="65"/>
        <v>0.91756949124737353</v>
      </c>
      <c r="J585">
        <f t="shared" si="66"/>
        <v>0.48004309131007833</v>
      </c>
      <c r="K585">
        <f t="shared" si="67"/>
        <v>0.51533534751014742</v>
      </c>
      <c r="L585">
        <f t="shared" si="68"/>
        <v>0.45610308532887089</v>
      </c>
      <c r="M585">
        <f t="shared" si="69"/>
        <v>0.42208196597379183</v>
      </c>
      <c r="N585">
        <f t="shared" si="70"/>
        <v>0.87818505130266278</v>
      </c>
      <c r="O585">
        <f t="shared" si="71"/>
        <v>3.1058479280299256E-3</v>
      </c>
    </row>
    <row r="586" spans="1:15">
      <c r="A586">
        <v>2681.5</v>
      </c>
      <c r="B586">
        <f>COUNTIF(DantongWorkSheet!$E$1:$E$1000, "&lt;=" &amp;A586)</f>
        <v>570</v>
      </c>
      <c r="C586">
        <f>COUNTIF(DantongWorkSheet!$E$1:$E$1000, "&gt;" &amp;A586)</f>
        <v>430</v>
      </c>
      <c r="D586">
        <f>COUNTIFS(DantongWorkSheet!$E$1:$E$1000, "&lt;=" &amp;$A586, DantongWorkSheet!$U$1:$U$1000, 2)</f>
        <v>156</v>
      </c>
      <c r="E586">
        <f>COUNTIFS(DantongWorkSheet!$E$1:$E$1000, "&lt;=" &amp;$A586, DantongWorkSheet!$U$1:$U$1000, 1)</f>
        <v>414</v>
      </c>
      <c r="F586">
        <f>COUNTIFS(DantongWorkSheet!$E$1:$E$1000, "&gt;" &amp;$A586, DantongWorkSheet!$U$1:$U$1000, 2)</f>
        <v>144</v>
      </c>
      <c r="G586">
        <f>COUNTIFS(DantongWorkSheet!$E$1:$E$1000, "&gt;" &amp;$A586, DantongWorkSheet!$U$1:$U$1000, 1)</f>
        <v>286</v>
      </c>
      <c r="H586">
        <f t="shared" si="64"/>
        <v>0.84670171160082086</v>
      </c>
      <c r="I586">
        <f t="shared" si="65"/>
        <v>0.91983842510966429</v>
      </c>
      <c r="J586">
        <f t="shared" si="66"/>
        <v>0.46225072009769036</v>
      </c>
      <c r="K586">
        <f t="shared" si="67"/>
        <v>0.52356431708122952</v>
      </c>
      <c r="L586">
        <f t="shared" si="68"/>
        <v>0.48261997561246783</v>
      </c>
      <c r="M586">
        <f t="shared" si="69"/>
        <v>0.39553052279715561</v>
      </c>
      <c r="N586">
        <f t="shared" si="70"/>
        <v>0.87815049840962345</v>
      </c>
      <c r="O586">
        <f t="shared" si="71"/>
        <v>3.1404008210692558E-3</v>
      </c>
    </row>
    <row r="587" spans="1:15">
      <c r="A587">
        <v>2747</v>
      </c>
      <c r="B587">
        <f>COUNTIF(DantongWorkSheet!$E$1:$E$1000, "&lt;=" &amp;A587)</f>
        <v>580</v>
      </c>
      <c r="C587">
        <f>COUNTIF(DantongWorkSheet!$E$1:$E$1000, "&gt;" &amp;A587)</f>
        <v>420</v>
      </c>
      <c r="D587">
        <f>COUNTIFS(DantongWorkSheet!$E$1:$E$1000, "&lt;=" &amp;$A587, DantongWorkSheet!$U$1:$U$1000, 2)</f>
        <v>159</v>
      </c>
      <c r="E587">
        <f>COUNTIFS(DantongWorkSheet!$E$1:$E$1000, "&lt;=" &amp;$A587, DantongWorkSheet!$U$1:$U$1000, 1)</f>
        <v>421</v>
      </c>
      <c r="F587">
        <f>COUNTIFS(DantongWorkSheet!$E$1:$E$1000, "&gt;" &amp;$A587, DantongWorkSheet!$U$1:$U$1000, 2)</f>
        <v>141</v>
      </c>
      <c r="G587">
        <f>COUNTIFS(DantongWorkSheet!$E$1:$E$1000, "&gt;" &amp;$A587, DantongWorkSheet!$U$1:$U$1000, 1)</f>
        <v>279</v>
      </c>
      <c r="H587">
        <f t="shared" si="64"/>
        <v>0.84733984173706345</v>
      </c>
      <c r="I587">
        <f t="shared" si="65"/>
        <v>0.92065840650285313</v>
      </c>
      <c r="J587">
        <f t="shared" si="66"/>
        <v>0.45580761289534855</v>
      </c>
      <c r="K587">
        <f t="shared" si="67"/>
        <v>0.525646282138305</v>
      </c>
      <c r="L587">
        <f t="shared" si="68"/>
        <v>0.49145710820749677</v>
      </c>
      <c r="M587">
        <f t="shared" si="69"/>
        <v>0.38667653073119829</v>
      </c>
      <c r="N587">
        <f t="shared" si="70"/>
        <v>0.87813363893869512</v>
      </c>
      <c r="O587">
        <f t="shared" si="71"/>
        <v>3.1572602919975878E-3</v>
      </c>
    </row>
    <row r="588" spans="1:15">
      <c r="A588">
        <v>2780.5</v>
      </c>
      <c r="B588">
        <f>COUNTIF(DantongWorkSheet!$E$1:$E$1000, "&lt;=" &amp;A588)</f>
        <v>590</v>
      </c>
      <c r="C588">
        <f>COUNTIF(DantongWorkSheet!$E$1:$E$1000, "&gt;" &amp;A588)</f>
        <v>410</v>
      </c>
      <c r="D588">
        <f>COUNTIFS(DantongWorkSheet!$E$1:$E$1000, "&lt;=" &amp;$A588, DantongWorkSheet!$U$1:$U$1000, 2)</f>
        <v>162</v>
      </c>
      <c r="E588">
        <f>COUNTIFS(DantongWorkSheet!$E$1:$E$1000, "&lt;=" &amp;$A588, DantongWorkSheet!$U$1:$U$1000, 1)</f>
        <v>428</v>
      </c>
      <c r="F588">
        <f>COUNTIFS(DantongWorkSheet!$E$1:$E$1000, "&gt;" &amp;$A588, DantongWorkSheet!$U$1:$U$1000, 2)</f>
        <v>138</v>
      </c>
      <c r="G588">
        <f>COUNTIFS(DantongWorkSheet!$E$1:$E$1000, "&gt;" &amp;$A588, DantongWorkSheet!$U$1:$U$1000, 1)</f>
        <v>272</v>
      </c>
      <c r="H588">
        <f t="shared" si="64"/>
        <v>0.84795492281361029</v>
      </c>
      <c r="I588">
        <f t="shared" si="65"/>
        <v>0.92151359254086151</v>
      </c>
      <c r="J588">
        <f t="shared" si="66"/>
        <v>0.44911575284360128</v>
      </c>
      <c r="K588">
        <f t="shared" si="67"/>
        <v>0.52738471591422287</v>
      </c>
      <c r="L588">
        <f t="shared" si="68"/>
        <v>0.50029340446003001</v>
      </c>
      <c r="M588">
        <f t="shared" si="69"/>
        <v>0.3778205729417532</v>
      </c>
      <c r="N588">
        <f t="shared" si="70"/>
        <v>0.87811397740178321</v>
      </c>
      <c r="O588">
        <f t="shared" si="71"/>
        <v>3.1769218289094958E-3</v>
      </c>
    </row>
    <row r="589" spans="1:15">
      <c r="A589">
        <v>2670.5</v>
      </c>
      <c r="B589">
        <f>COUNTIF(DantongWorkSheet!$E$1:$E$1000, "&lt;=" &amp;A589)</f>
        <v>567</v>
      </c>
      <c r="C589">
        <f>COUNTIF(DantongWorkSheet!$E$1:$E$1000, "&gt;" &amp;A589)</f>
        <v>433</v>
      </c>
      <c r="D589">
        <f>COUNTIFS(DantongWorkSheet!$E$1:$E$1000, "&lt;=" &amp;$A589, DantongWorkSheet!$U$1:$U$1000, 2)</f>
        <v>155</v>
      </c>
      <c r="E589">
        <f>COUNTIFS(DantongWorkSheet!$E$1:$E$1000, "&lt;=" &amp;$A589, DantongWorkSheet!$U$1:$U$1000, 1)</f>
        <v>412</v>
      </c>
      <c r="F589">
        <f>COUNTIFS(DantongWorkSheet!$E$1:$E$1000, "&gt;" &amp;$A589, DantongWorkSheet!$U$1:$U$1000, 2)</f>
        <v>145</v>
      </c>
      <c r="G589">
        <f>COUNTIFS(DantongWorkSheet!$E$1:$E$1000, "&gt;" &amp;$A589, DantongWorkSheet!$U$1:$U$1000, 1)</f>
        <v>288</v>
      </c>
      <c r="H589">
        <f t="shared" si="64"/>
        <v>0.84625695313095417</v>
      </c>
      <c r="I589">
        <f t="shared" si="65"/>
        <v>0.91982779101413492</v>
      </c>
      <c r="J589">
        <f t="shared" si="66"/>
        <v>0.46413449696115966</v>
      </c>
      <c r="K589">
        <f t="shared" si="67"/>
        <v>0.52287394328201187</v>
      </c>
      <c r="L589">
        <f t="shared" si="68"/>
        <v>0.47982769242525097</v>
      </c>
      <c r="M589">
        <f t="shared" si="69"/>
        <v>0.39828543350912043</v>
      </c>
      <c r="N589">
        <f t="shared" si="70"/>
        <v>0.87811312593437141</v>
      </c>
      <c r="O589">
        <f t="shared" si="71"/>
        <v>3.1777732963212957E-3</v>
      </c>
    </row>
    <row r="590" spans="1:15">
      <c r="A590">
        <v>2533</v>
      </c>
      <c r="B590">
        <f>COUNTIF(DantongWorkSheet!$E$1:$E$1000, "&lt;=" &amp;A590)</f>
        <v>544</v>
      </c>
      <c r="C590">
        <f>COUNTIF(DantongWorkSheet!$E$1:$E$1000, "&gt;" &amp;A590)</f>
        <v>456</v>
      </c>
      <c r="D590">
        <f>COUNTIFS(DantongWorkSheet!$E$1:$E$1000, "&lt;=" &amp;$A590, DantongWorkSheet!$U$1:$U$1000, 2)</f>
        <v>148</v>
      </c>
      <c r="E590">
        <f>COUNTIFS(DantongWorkSheet!$E$1:$E$1000, "&lt;=" &amp;$A590, DantongWorkSheet!$U$1:$U$1000, 1)</f>
        <v>396</v>
      </c>
      <c r="F590">
        <f>COUNTIFS(DantongWorkSheet!$E$1:$E$1000, "&gt;" &amp;$A590, DantongWorkSheet!$U$1:$U$1000, 2)</f>
        <v>152</v>
      </c>
      <c r="G590">
        <f>COUNTIFS(DantongWorkSheet!$E$1:$E$1000, "&gt;" &amp;$A590, DantongWorkSheet!$U$1:$U$1000, 1)</f>
        <v>304</v>
      </c>
      <c r="H590">
        <f t="shared" si="64"/>
        <v>0.84440343010215924</v>
      </c>
      <c r="I590">
        <f t="shared" si="65"/>
        <v>0.91829583405448956</v>
      </c>
      <c r="J590">
        <f t="shared" si="66"/>
        <v>0.47780686521599069</v>
      </c>
      <c r="K590">
        <f t="shared" si="67"/>
        <v>0.51659978734678946</v>
      </c>
      <c r="L590">
        <f t="shared" si="68"/>
        <v>0.45935546597557464</v>
      </c>
      <c r="M590">
        <f t="shared" si="69"/>
        <v>0.41874290032884726</v>
      </c>
      <c r="N590">
        <f t="shared" si="70"/>
        <v>0.87809836630442195</v>
      </c>
      <c r="O590">
        <f t="shared" si="71"/>
        <v>3.1925329262707525E-3</v>
      </c>
    </row>
    <row r="591" spans="1:15">
      <c r="A591">
        <v>2735.5</v>
      </c>
      <c r="B591">
        <f>COUNTIF(DantongWorkSheet!$E$1:$E$1000, "&lt;=" &amp;A591)</f>
        <v>577</v>
      </c>
      <c r="C591">
        <f>COUNTIF(DantongWorkSheet!$E$1:$E$1000, "&gt;" &amp;A591)</f>
        <v>423</v>
      </c>
      <c r="D591">
        <f>COUNTIFS(DantongWorkSheet!$E$1:$E$1000, "&lt;=" &amp;$A591, DantongWorkSheet!$U$1:$U$1000, 2)</f>
        <v>158</v>
      </c>
      <c r="E591">
        <f>COUNTIFS(DantongWorkSheet!$E$1:$E$1000, "&lt;=" &amp;$A591, DantongWorkSheet!$U$1:$U$1000, 1)</f>
        <v>419</v>
      </c>
      <c r="F591">
        <f>COUNTIFS(DantongWorkSheet!$E$1:$E$1000, "&gt;" &amp;$A591, DantongWorkSheet!$U$1:$U$1000, 2)</f>
        <v>142</v>
      </c>
      <c r="G591">
        <f>COUNTIFS(DantongWorkSheet!$E$1:$E$1000, "&gt;" &amp;$A591, DantongWorkSheet!$U$1:$U$1000, 1)</f>
        <v>281</v>
      </c>
      <c r="H591">
        <f t="shared" si="64"/>
        <v>0.84690713787943306</v>
      </c>
      <c r="I591">
        <f t="shared" si="65"/>
        <v>0.92064177994797569</v>
      </c>
      <c r="J591">
        <f t="shared" si="66"/>
        <v>0.45776685976158088</v>
      </c>
      <c r="K591">
        <f t="shared" si="67"/>
        <v>0.52505739254232409</v>
      </c>
      <c r="L591">
        <f t="shared" si="68"/>
        <v>0.48866541855643286</v>
      </c>
      <c r="M591">
        <f t="shared" si="69"/>
        <v>0.38943147291799368</v>
      </c>
      <c r="N591">
        <f t="shared" si="70"/>
        <v>0.87809689147442649</v>
      </c>
      <c r="O591">
        <f t="shared" si="71"/>
        <v>3.194007756266215E-3</v>
      </c>
    </row>
    <row r="592" spans="1:15">
      <c r="A592">
        <v>2517.5</v>
      </c>
      <c r="B592">
        <f>COUNTIF(DantongWorkSheet!$E$1:$E$1000, "&lt;=" &amp;A592)</f>
        <v>541</v>
      </c>
      <c r="C592">
        <f>COUNTIF(DantongWorkSheet!$E$1:$E$1000, "&gt;" &amp;A592)</f>
        <v>459</v>
      </c>
      <c r="D592">
        <f>COUNTIFS(DantongWorkSheet!$E$1:$E$1000, "&lt;=" &amp;$A592, DantongWorkSheet!$U$1:$U$1000, 2)</f>
        <v>147</v>
      </c>
      <c r="E592">
        <f>COUNTIFS(DantongWorkSheet!$E$1:$E$1000, "&lt;=" &amp;$A592, DantongWorkSheet!$U$1:$U$1000, 1)</f>
        <v>394</v>
      </c>
      <c r="F592">
        <f>COUNTIFS(DantongWorkSheet!$E$1:$E$1000, "&gt;" &amp;$A592, DantongWorkSheet!$U$1:$U$1000, 2)</f>
        <v>153</v>
      </c>
      <c r="G592">
        <f>COUNTIFS(DantongWorkSheet!$E$1:$E$1000, "&gt;" &amp;$A592, DantongWorkSheet!$U$1:$U$1000, 1)</f>
        <v>306</v>
      </c>
      <c r="H592">
        <f t="shared" si="64"/>
        <v>0.84392054804722605</v>
      </c>
      <c r="I592">
        <f t="shared" si="65"/>
        <v>0.91829583405448956</v>
      </c>
      <c r="J592">
        <f t="shared" si="66"/>
        <v>0.47948802995188206</v>
      </c>
      <c r="K592">
        <f t="shared" si="67"/>
        <v>0.51565617903296013</v>
      </c>
      <c r="L592">
        <f t="shared" si="68"/>
        <v>0.4565610164935493</v>
      </c>
      <c r="M592">
        <f t="shared" si="69"/>
        <v>0.42149778783101072</v>
      </c>
      <c r="N592">
        <f t="shared" si="70"/>
        <v>0.87805880432456007</v>
      </c>
      <c r="O592">
        <f t="shared" si="71"/>
        <v>3.2320949061326321E-3</v>
      </c>
    </row>
    <row r="593" spans="1:15">
      <c r="A593">
        <v>2578</v>
      </c>
      <c r="B593">
        <f>COUNTIF(DantongWorkSheet!$E$1:$E$1000, "&lt;=" &amp;A593)</f>
        <v>551</v>
      </c>
      <c r="C593">
        <f>COUNTIF(DantongWorkSheet!$E$1:$E$1000, "&gt;" &amp;A593)</f>
        <v>449</v>
      </c>
      <c r="D593">
        <f>COUNTIFS(DantongWorkSheet!$E$1:$E$1000, "&lt;=" &amp;$A593, DantongWorkSheet!$U$1:$U$1000, 2)</f>
        <v>150</v>
      </c>
      <c r="E593">
        <f>COUNTIFS(DantongWorkSheet!$E$1:$E$1000, "&lt;=" &amp;$A593, DantongWorkSheet!$U$1:$U$1000, 1)</f>
        <v>401</v>
      </c>
      <c r="F593">
        <f>COUNTIFS(DantongWorkSheet!$E$1:$E$1000, "&gt;" &amp;$A593, DantongWorkSheet!$U$1:$U$1000, 2)</f>
        <v>150</v>
      </c>
      <c r="G593">
        <f>COUNTIFS(DantongWorkSheet!$E$1:$E$1000, "&gt;" &amp;$A593, DantongWorkSheet!$U$1:$U$1000, 1)</f>
        <v>299</v>
      </c>
      <c r="H593">
        <f t="shared" si="64"/>
        <v>0.84464964725935154</v>
      </c>
      <c r="I593">
        <f t="shared" si="65"/>
        <v>0.91903643616739306</v>
      </c>
      <c r="J593">
        <f t="shared" si="66"/>
        <v>0.47379155262610212</v>
      </c>
      <c r="K593">
        <f t="shared" si="67"/>
        <v>0.51869047981450211</v>
      </c>
      <c r="L593">
        <f t="shared" si="68"/>
        <v>0.46540195563990272</v>
      </c>
      <c r="M593">
        <f t="shared" si="69"/>
        <v>0.41264735983915951</v>
      </c>
      <c r="N593">
        <f t="shared" si="70"/>
        <v>0.87804931547906229</v>
      </c>
      <c r="O593">
        <f t="shared" si="71"/>
        <v>3.2415837516304169E-3</v>
      </c>
    </row>
    <row r="594" spans="1:15">
      <c r="A594">
        <v>2578.5</v>
      </c>
      <c r="B594">
        <f>COUNTIF(DantongWorkSheet!$E$1:$E$1000, "&lt;=" &amp;A594)</f>
        <v>551</v>
      </c>
      <c r="C594">
        <f>COUNTIF(DantongWorkSheet!$E$1:$E$1000, "&gt;" &amp;A594)</f>
        <v>449</v>
      </c>
      <c r="D594">
        <f>COUNTIFS(DantongWorkSheet!$E$1:$E$1000, "&lt;=" &amp;$A594, DantongWorkSheet!$U$1:$U$1000, 2)</f>
        <v>150</v>
      </c>
      <c r="E594">
        <f>COUNTIFS(DantongWorkSheet!$E$1:$E$1000, "&lt;=" &amp;$A594, DantongWorkSheet!$U$1:$U$1000, 1)</f>
        <v>401</v>
      </c>
      <c r="F594">
        <f>COUNTIFS(DantongWorkSheet!$E$1:$E$1000, "&gt;" &amp;$A594, DantongWorkSheet!$U$1:$U$1000, 2)</f>
        <v>150</v>
      </c>
      <c r="G594">
        <f>COUNTIFS(DantongWorkSheet!$E$1:$E$1000, "&gt;" &amp;$A594, DantongWorkSheet!$U$1:$U$1000, 1)</f>
        <v>299</v>
      </c>
      <c r="H594">
        <f t="shared" si="64"/>
        <v>0.84464964725935154</v>
      </c>
      <c r="I594">
        <f t="shared" si="65"/>
        <v>0.91903643616739306</v>
      </c>
      <c r="J594">
        <f t="shared" si="66"/>
        <v>0.47379155262610212</v>
      </c>
      <c r="K594">
        <f t="shared" si="67"/>
        <v>0.51869047981450211</v>
      </c>
      <c r="L594">
        <f t="shared" si="68"/>
        <v>0.46540195563990272</v>
      </c>
      <c r="M594">
        <f t="shared" si="69"/>
        <v>0.41264735983915951</v>
      </c>
      <c r="N594">
        <f t="shared" si="70"/>
        <v>0.87804931547906229</v>
      </c>
      <c r="O594">
        <f t="shared" si="71"/>
        <v>3.2415837516304169E-3</v>
      </c>
    </row>
    <row r="595" spans="1:15">
      <c r="A595">
        <v>2685.5</v>
      </c>
      <c r="B595">
        <f>COUNTIF(DantongWorkSheet!$E$1:$E$1000, "&lt;=" &amp;A595)</f>
        <v>571</v>
      </c>
      <c r="C595">
        <f>COUNTIF(DantongWorkSheet!$E$1:$E$1000, "&gt;" &amp;A595)</f>
        <v>429</v>
      </c>
      <c r="D595">
        <f>COUNTIFS(DantongWorkSheet!$E$1:$E$1000, "&lt;=" &amp;$A595, DantongWorkSheet!$U$1:$U$1000, 2)</f>
        <v>156</v>
      </c>
      <c r="E595">
        <f>COUNTIFS(DantongWorkSheet!$E$1:$E$1000, "&lt;=" &amp;$A595, DantongWorkSheet!$U$1:$U$1000, 1)</f>
        <v>415</v>
      </c>
      <c r="F595">
        <f>COUNTIFS(DantongWorkSheet!$E$1:$E$1000, "&gt;" &amp;$A595, DantongWorkSheet!$U$1:$U$1000, 2)</f>
        <v>144</v>
      </c>
      <c r="G595">
        <f>COUNTIFS(DantongWorkSheet!$E$1:$E$1000, "&gt;" &amp;$A595, DantongWorkSheet!$U$1:$U$1000, 1)</f>
        <v>285</v>
      </c>
      <c r="H595">
        <f t="shared" si="64"/>
        <v>0.84602597296399873</v>
      </c>
      <c r="I595">
        <f t="shared" si="65"/>
        <v>0.92060921911366522</v>
      </c>
      <c r="J595">
        <f t="shared" si="66"/>
        <v>0.46161772644986848</v>
      </c>
      <c r="K595">
        <f t="shared" si="67"/>
        <v>0.52378774183273025</v>
      </c>
      <c r="L595">
        <f t="shared" si="68"/>
        <v>0.48308083056244322</v>
      </c>
      <c r="M595">
        <f t="shared" si="69"/>
        <v>0.39494135499976235</v>
      </c>
      <c r="N595">
        <f t="shared" si="70"/>
        <v>0.87802218556220557</v>
      </c>
      <c r="O595">
        <f t="shared" si="71"/>
        <v>3.2687136684871332E-3</v>
      </c>
    </row>
    <row r="596" spans="1:15">
      <c r="A596">
        <v>2749.5</v>
      </c>
      <c r="B596">
        <f>COUNTIF(DantongWorkSheet!$E$1:$E$1000, "&lt;=" &amp;A596)</f>
        <v>581</v>
      </c>
      <c r="C596">
        <f>COUNTIF(DantongWorkSheet!$E$1:$E$1000, "&gt;" &amp;A596)</f>
        <v>419</v>
      </c>
      <c r="D596">
        <f>COUNTIFS(DantongWorkSheet!$E$1:$E$1000, "&lt;=" &amp;$A596, DantongWorkSheet!$U$1:$U$1000, 2)</f>
        <v>159</v>
      </c>
      <c r="E596">
        <f>COUNTIFS(DantongWorkSheet!$E$1:$E$1000, "&lt;=" &amp;$A596, DantongWorkSheet!$U$1:$U$1000, 1)</f>
        <v>422</v>
      </c>
      <c r="F596">
        <f>COUNTIFS(DantongWorkSheet!$E$1:$E$1000, "&gt;" &amp;$A596, DantongWorkSheet!$U$1:$U$1000, 2)</f>
        <v>141</v>
      </c>
      <c r="G596">
        <f>COUNTIFS(DantongWorkSheet!$E$1:$E$1000, "&gt;" &amp;$A596, DantongWorkSheet!$U$1:$U$1000, 1)</f>
        <v>278</v>
      </c>
      <c r="H596">
        <f t="shared" si="64"/>
        <v>0.84667619931736082</v>
      </c>
      <c r="I596">
        <f t="shared" si="65"/>
        <v>0.92144519526172641</v>
      </c>
      <c r="J596">
        <f t="shared" si="66"/>
        <v>0.45514955006064134</v>
      </c>
      <c r="K596">
        <f t="shared" si="67"/>
        <v>0.52583571955338615</v>
      </c>
      <c r="L596">
        <f t="shared" si="68"/>
        <v>0.49191887180338661</v>
      </c>
      <c r="M596">
        <f t="shared" si="69"/>
        <v>0.38608553681466334</v>
      </c>
      <c r="N596">
        <f t="shared" si="70"/>
        <v>0.87800440861804996</v>
      </c>
      <c r="O596">
        <f t="shared" si="71"/>
        <v>3.2864906126427451E-3</v>
      </c>
    </row>
    <row r="597" spans="1:15">
      <c r="A597">
        <v>2785</v>
      </c>
      <c r="B597">
        <f>COUNTIF(DantongWorkSheet!$E$1:$E$1000, "&lt;=" &amp;A597)</f>
        <v>591</v>
      </c>
      <c r="C597">
        <f>COUNTIF(DantongWorkSheet!$E$1:$E$1000, "&gt;" &amp;A597)</f>
        <v>409</v>
      </c>
      <c r="D597">
        <f>COUNTIFS(DantongWorkSheet!$E$1:$E$1000, "&lt;=" &amp;$A597, DantongWorkSheet!$U$1:$U$1000, 2)</f>
        <v>162</v>
      </c>
      <c r="E597">
        <f>COUNTIFS(DantongWorkSheet!$E$1:$E$1000, "&lt;=" &amp;$A597, DantongWorkSheet!$U$1:$U$1000, 1)</f>
        <v>429</v>
      </c>
      <c r="F597">
        <f>COUNTIFS(DantongWorkSheet!$E$1:$E$1000, "&gt;" &amp;$A597, DantongWorkSheet!$U$1:$U$1000, 2)</f>
        <v>138</v>
      </c>
      <c r="G597">
        <f>COUNTIFS(DantongWorkSheet!$E$1:$E$1000, "&gt;" &amp;$A597, DantongWorkSheet!$U$1:$U$1000, 1)</f>
        <v>271</v>
      </c>
      <c r="H597">
        <f t="shared" ref="H597:H660" si="72">-(IF(D597, D597/B597*LOG(D597/B597,2), 0)+ IF(E597, E597/B597*LOG(E597/B597,2), 0))</f>
        <v>0.84730295511050335</v>
      </c>
      <c r="I597">
        <f t="shared" ref="I597:I660" si="73">-(IF(F597, F597/C597*LOG(F597/C597,2), 0)+ IF(G597, G597/C597*LOG(G597/C597,2), 0))</f>
        <v>0.9223170201244224</v>
      </c>
      <c r="J597">
        <f t="shared" ref="J597:J660" si="74">-B597/$B$10*LOG(B597/$B$10, 2)</f>
        <v>0.44843304901037179</v>
      </c>
      <c r="K597">
        <f t="shared" ref="K597:K660" si="75">-C597/$B$10*LOG(C597/$B$10, 2)</f>
        <v>0.52753934595361829</v>
      </c>
      <c r="L597">
        <f t="shared" ref="L597:L660" si="76">B597/$B$10*H597</f>
        <v>0.50075604647030747</v>
      </c>
      <c r="M597">
        <f t="shared" ref="M597:M660" si="77">C597/$B$10*I597</f>
        <v>0.37722766123088874</v>
      </c>
      <c r="N597">
        <f t="shared" ref="N597:N660" si="78">L597+M597</f>
        <v>0.87798370770119627</v>
      </c>
      <c r="O597">
        <f t="shared" ref="O597:O660" si="79">$D$2-N597</f>
        <v>3.3071915294964338E-3</v>
      </c>
    </row>
    <row r="598" spans="1:15">
      <c r="A598">
        <v>2744</v>
      </c>
      <c r="B598">
        <f>COUNTIF(DantongWorkSheet!$E$1:$E$1000, "&lt;=" &amp;A598)</f>
        <v>578</v>
      </c>
      <c r="C598">
        <f>COUNTIF(DantongWorkSheet!$E$1:$E$1000, "&gt;" &amp;A598)</f>
        <v>422</v>
      </c>
      <c r="D598">
        <f>COUNTIFS(DantongWorkSheet!$E$1:$E$1000, "&lt;=" &amp;$A598, DantongWorkSheet!$U$1:$U$1000, 2)</f>
        <v>158</v>
      </c>
      <c r="E598">
        <f>COUNTIFS(DantongWorkSheet!$E$1:$E$1000, "&lt;=" &amp;$A598, DantongWorkSheet!$U$1:$U$1000, 1)</f>
        <v>420</v>
      </c>
      <c r="F598">
        <f>COUNTIFS(DantongWorkSheet!$E$1:$E$1000, "&gt;" &amp;$A598, DantongWorkSheet!$U$1:$U$1000, 2)</f>
        <v>142</v>
      </c>
      <c r="G598">
        <f>COUNTIFS(DantongWorkSheet!$E$1:$E$1000, "&gt;" &amp;$A598, DantongWorkSheet!$U$1:$U$1000, 1)</f>
        <v>280</v>
      </c>
      <c r="H598">
        <f t="shared" si="72"/>
        <v>0.8462397385011049</v>
      </c>
      <c r="I598">
        <f t="shared" si="73"/>
        <v>0.92142303772553724</v>
      </c>
      <c r="J598">
        <f t="shared" si="74"/>
        <v>0.457116272049294</v>
      </c>
      <c r="K598">
        <f t="shared" si="75"/>
        <v>0.52525711049296864</v>
      </c>
      <c r="L598">
        <f t="shared" si="76"/>
        <v>0.48912656885363859</v>
      </c>
      <c r="M598">
        <f t="shared" si="77"/>
        <v>0.38884052192017671</v>
      </c>
      <c r="N598">
        <f t="shared" si="78"/>
        <v>0.8779670907738153</v>
      </c>
      <c r="O598">
        <f t="shared" si="79"/>
        <v>3.3238084568774084E-3</v>
      </c>
    </row>
    <row r="599" spans="1:15">
      <c r="A599">
        <v>2771</v>
      </c>
      <c r="B599">
        <f>COUNTIF(DantongWorkSheet!$E$1:$E$1000, "&lt;=" &amp;A599)</f>
        <v>588</v>
      </c>
      <c r="C599">
        <f>COUNTIF(DantongWorkSheet!$E$1:$E$1000, "&gt;" &amp;A599)</f>
        <v>412</v>
      </c>
      <c r="D599">
        <f>COUNTIFS(DantongWorkSheet!$E$1:$E$1000, "&lt;=" &amp;$A599, DantongWorkSheet!$U$1:$U$1000, 2)</f>
        <v>161</v>
      </c>
      <c r="E599">
        <f>COUNTIFS(DantongWorkSheet!$E$1:$E$1000, "&lt;=" &amp;$A599, DantongWorkSheet!$U$1:$U$1000, 1)</f>
        <v>427</v>
      </c>
      <c r="F599">
        <f>COUNTIFS(DantongWorkSheet!$E$1:$E$1000, "&gt;" &amp;$A599, DantongWorkSheet!$U$1:$U$1000, 2)</f>
        <v>139</v>
      </c>
      <c r="G599">
        <f>COUNTIFS(DantongWorkSheet!$E$1:$E$1000, "&gt;" &amp;$A599, DantongWorkSheet!$U$1:$U$1000, 1)</f>
        <v>273</v>
      </c>
      <c r="H599">
        <f t="shared" si="72"/>
        <v>0.8468781063424824</v>
      </c>
      <c r="I599">
        <f t="shared" si="73"/>
        <v>0.92228812771795798</v>
      </c>
      <c r="J599">
        <f t="shared" si="74"/>
        <v>0.450473820617525</v>
      </c>
      <c r="K599">
        <f t="shared" si="75"/>
        <v>0.52706490808129391</v>
      </c>
      <c r="L599">
        <f t="shared" si="76"/>
        <v>0.49796432652937961</v>
      </c>
      <c r="M599">
        <f t="shared" si="77"/>
        <v>0.37998270861979866</v>
      </c>
      <c r="N599">
        <f t="shared" si="78"/>
        <v>0.87794703514917827</v>
      </c>
      <c r="O599">
        <f t="shared" si="79"/>
        <v>3.343864081514436E-3</v>
      </c>
    </row>
    <row r="600" spans="1:15">
      <c r="A600">
        <v>2715</v>
      </c>
      <c r="B600">
        <f>COUNTIF(DantongWorkSheet!$E$1:$E$1000, "&lt;=" &amp;A600)</f>
        <v>575</v>
      </c>
      <c r="C600">
        <f>COUNTIF(DantongWorkSheet!$E$1:$E$1000, "&gt;" &amp;A600)</f>
        <v>425</v>
      </c>
      <c r="D600">
        <f>COUNTIFS(DantongWorkSheet!$E$1:$E$1000, "&lt;=" &amp;$A600, DantongWorkSheet!$U$1:$U$1000, 2)</f>
        <v>157</v>
      </c>
      <c r="E600">
        <f>COUNTIFS(DantongWorkSheet!$E$1:$E$1000, "&lt;=" &amp;$A600, DantongWorkSheet!$U$1:$U$1000, 1)</f>
        <v>418</v>
      </c>
      <c r="F600">
        <f>COUNTIFS(DantongWorkSheet!$E$1:$E$1000, "&gt;" &amp;$A600, DantongWorkSheet!$U$1:$U$1000, 2)</f>
        <v>143</v>
      </c>
      <c r="G600">
        <f>COUNTIFS(DantongWorkSheet!$E$1:$E$1000, "&gt;" &amp;$A600, DantongWorkSheet!$U$1:$U$1000, 1)</f>
        <v>282</v>
      </c>
      <c r="H600">
        <f t="shared" si="72"/>
        <v>0.84579801576948643</v>
      </c>
      <c r="I600">
        <f t="shared" si="73"/>
        <v>0.92140118976443008</v>
      </c>
      <c r="J600">
        <f t="shared" si="74"/>
        <v>0.45906052982745099</v>
      </c>
      <c r="K600">
        <f t="shared" si="75"/>
        <v>0.52464773279573473</v>
      </c>
      <c r="L600">
        <f t="shared" si="76"/>
        <v>0.48633385906745469</v>
      </c>
      <c r="M600">
        <f t="shared" si="77"/>
        <v>0.39159550564988277</v>
      </c>
      <c r="N600">
        <f t="shared" si="78"/>
        <v>0.8779293647173374</v>
      </c>
      <c r="O600">
        <f t="shared" si="79"/>
        <v>3.3615345133553021E-3</v>
      </c>
    </row>
    <row r="601" spans="1:15">
      <c r="A601">
        <v>2692</v>
      </c>
      <c r="B601">
        <f>COUNTIF(DantongWorkSheet!$E$1:$E$1000, "&lt;=" &amp;A601)</f>
        <v>572</v>
      </c>
      <c r="C601">
        <f>COUNTIF(DantongWorkSheet!$E$1:$E$1000, "&gt;" &amp;A601)</f>
        <v>428</v>
      </c>
      <c r="D601">
        <f>COUNTIFS(DantongWorkSheet!$E$1:$E$1000, "&lt;=" &amp;$A601, DantongWorkSheet!$U$1:$U$1000, 2)</f>
        <v>156</v>
      </c>
      <c r="E601">
        <f>COUNTIFS(DantongWorkSheet!$E$1:$E$1000, "&lt;=" &amp;$A601, DantongWorkSheet!$U$1:$U$1000, 1)</f>
        <v>416</v>
      </c>
      <c r="F601">
        <f>COUNTIFS(DantongWorkSheet!$E$1:$E$1000, "&gt;" &amp;$A601, DantongWorkSheet!$U$1:$U$1000, 2)</f>
        <v>144</v>
      </c>
      <c r="G601">
        <f>COUNTIFS(DantongWorkSheet!$E$1:$E$1000, "&gt;" &amp;$A601, DantongWorkSheet!$U$1:$U$1000, 1)</f>
        <v>284</v>
      </c>
      <c r="H601">
        <f t="shared" si="72"/>
        <v>0.84535093662243654</v>
      </c>
      <c r="I601">
        <f t="shared" si="73"/>
        <v>0.92137964493614077</v>
      </c>
      <c r="J601">
        <f t="shared" si="74"/>
        <v>0.46098220618947511</v>
      </c>
      <c r="K601">
        <f t="shared" si="75"/>
        <v>0.52400780365568234</v>
      </c>
      <c r="L601">
        <f t="shared" si="76"/>
        <v>0.48354073574803369</v>
      </c>
      <c r="M601">
        <f t="shared" si="77"/>
        <v>0.39435048803266826</v>
      </c>
      <c r="N601">
        <f t="shared" si="78"/>
        <v>0.87789122378070195</v>
      </c>
      <c r="O601">
        <f t="shared" si="79"/>
        <v>3.3996754499907578E-3</v>
      </c>
    </row>
    <row r="602" spans="1:15">
      <c r="A602">
        <v>2822.5</v>
      </c>
      <c r="B602">
        <f>COUNTIF(DantongWorkSheet!$E$1:$E$1000, "&lt;=" &amp;A602)</f>
        <v>595</v>
      </c>
      <c r="C602">
        <f>COUNTIF(DantongWorkSheet!$E$1:$E$1000, "&gt;" &amp;A602)</f>
        <v>405</v>
      </c>
      <c r="D602">
        <f>COUNTIFS(DantongWorkSheet!$E$1:$E$1000, "&lt;=" &amp;$A602, DantongWorkSheet!$U$1:$U$1000, 2)</f>
        <v>163</v>
      </c>
      <c r="E602">
        <f>COUNTIFS(DantongWorkSheet!$E$1:$E$1000, "&lt;=" &amp;$A602, DantongWorkSheet!$U$1:$U$1000, 1)</f>
        <v>432</v>
      </c>
      <c r="F602">
        <f>COUNTIFS(DantongWorkSheet!$E$1:$E$1000, "&gt;" &amp;$A602, DantongWorkSheet!$U$1:$U$1000, 2)</f>
        <v>137</v>
      </c>
      <c r="G602">
        <f>COUNTIFS(DantongWorkSheet!$E$1:$E$1000, "&gt;" &amp;$A602, DantongWorkSheet!$U$1:$U$1000, 1)</f>
        <v>268</v>
      </c>
      <c r="H602">
        <f t="shared" si="72"/>
        <v>0.84707511857466045</v>
      </c>
      <c r="I602">
        <f t="shared" si="73"/>
        <v>0.92315513873920896</v>
      </c>
      <c r="J602">
        <f t="shared" si="74"/>
        <v>0.44567786374773488</v>
      </c>
      <c r="K602">
        <f t="shared" si="75"/>
        <v>0.52812250569049046</v>
      </c>
      <c r="L602">
        <f t="shared" si="76"/>
        <v>0.50400969555192299</v>
      </c>
      <c r="M602">
        <f t="shared" si="77"/>
        <v>0.37387783118937967</v>
      </c>
      <c r="N602">
        <f t="shared" si="78"/>
        <v>0.87788752674130266</v>
      </c>
      <c r="O602">
        <f t="shared" si="79"/>
        <v>3.4033724893900441E-3</v>
      </c>
    </row>
    <row r="603" spans="1:15">
      <c r="A603">
        <v>2752</v>
      </c>
      <c r="B603">
        <f>COUNTIF(DantongWorkSheet!$E$1:$E$1000, "&lt;=" &amp;A603)</f>
        <v>582</v>
      </c>
      <c r="C603">
        <f>COUNTIF(DantongWorkSheet!$E$1:$E$1000, "&gt;" &amp;A603)</f>
        <v>418</v>
      </c>
      <c r="D603">
        <f>COUNTIFS(DantongWorkSheet!$E$1:$E$1000, "&lt;=" &amp;$A603, DantongWorkSheet!$U$1:$U$1000, 2)</f>
        <v>159</v>
      </c>
      <c r="E603">
        <f>COUNTIFS(DantongWorkSheet!$E$1:$E$1000, "&lt;=" &amp;$A603, DantongWorkSheet!$U$1:$U$1000, 1)</f>
        <v>423</v>
      </c>
      <c r="F603">
        <f>COUNTIFS(DantongWorkSheet!$E$1:$E$1000, "&gt;" &amp;$A603, DantongWorkSheet!$U$1:$U$1000, 2)</f>
        <v>141</v>
      </c>
      <c r="G603">
        <f>COUNTIFS(DantongWorkSheet!$E$1:$E$1000, "&gt;" &amp;$A603, DantongWorkSheet!$U$1:$U$1000, 1)</f>
        <v>277</v>
      </c>
      <c r="H603">
        <f t="shared" si="72"/>
        <v>0.84601322991867689</v>
      </c>
      <c r="I603">
        <f t="shared" si="73"/>
        <v>0.92223157063625338</v>
      </c>
      <c r="J603">
        <f t="shared" si="74"/>
        <v>0.45448900410071341</v>
      </c>
      <c r="K603">
        <f t="shared" si="75"/>
        <v>0.52602171377894347</v>
      </c>
      <c r="L603">
        <f t="shared" si="76"/>
        <v>0.49237969981266994</v>
      </c>
      <c r="M603">
        <f t="shared" si="77"/>
        <v>0.38549279652595392</v>
      </c>
      <c r="N603">
        <f t="shared" si="78"/>
        <v>0.87787249633862385</v>
      </c>
      <c r="O603">
        <f t="shared" si="79"/>
        <v>3.4184028920688503E-3</v>
      </c>
    </row>
    <row r="604" spans="1:15">
      <c r="A604">
        <v>2793.5</v>
      </c>
      <c r="B604">
        <f>COUNTIF(DantongWorkSheet!$E$1:$E$1000, "&lt;=" &amp;A604)</f>
        <v>592</v>
      </c>
      <c r="C604">
        <f>COUNTIF(DantongWorkSheet!$E$1:$E$1000, "&gt;" &amp;A604)</f>
        <v>408</v>
      </c>
      <c r="D604">
        <f>COUNTIFS(DantongWorkSheet!$E$1:$E$1000, "&lt;=" &amp;$A604, DantongWorkSheet!$U$1:$U$1000, 2)</f>
        <v>162</v>
      </c>
      <c r="E604">
        <f>COUNTIFS(DantongWorkSheet!$E$1:$E$1000, "&lt;=" &amp;$A604, DantongWorkSheet!$U$1:$U$1000, 1)</f>
        <v>430</v>
      </c>
      <c r="F604">
        <f>COUNTIFS(DantongWorkSheet!$E$1:$E$1000, "&gt;" &amp;$A604, DantongWorkSheet!$U$1:$U$1000, 2)</f>
        <v>138</v>
      </c>
      <c r="G604">
        <f>COUNTIFS(DantongWorkSheet!$E$1:$E$1000, "&gt;" &amp;$A604, DantongWorkSheet!$U$1:$U$1000, 1)</f>
        <v>270</v>
      </c>
      <c r="H604">
        <f t="shared" si="72"/>
        <v>0.84665163287425871</v>
      </c>
      <c r="I604">
        <f t="shared" si="73"/>
        <v>0.92311998354230029</v>
      </c>
      <c r="J604">
        <f t="shared" si="74"/>
        <v>0.44774790406761733</v>
      </c>
      <c r="K604">
        <f t="shared" si="75"/>
        <v>0.52769044861776138</v>
      </c>
      <c r="L604">
        <f t="shared" si="76"/>
        <v>0.50121776666156115</v>
      </c>
      <c r="M604">
        <f t="shared" si="77"/>
        <v>0.37663295328525848</v>
      </c>
      <c r="N604">
        <f t="shared" si="78"/>
        <v>0.87785071994681962</v>
      </c>
      <c r="O604">
        <f t="shared" si="79"/>
        <v>3.4401792838730794E-3</v>
      </c>
    </row>
    <row r="605" spans="1:15">
      <c r="A605">
        <v>2745.5</v>
      </c>
      <c r="B605">
        <f>COUNTIF(DantongWorkSheet!$E$1:$E$1000, "&lt;=" &amp;A605)</f>
        <v>579</v>
      </c>
      <c r="C605">
        <f>COUNTIF(DantongWorkSheet!$E$1:$E$1000, "&gt;" &amp;A605)</f>
        <v>421</v>
      </c>
      <c r="D605">
        <f>COUNTIFS(DantongWorkSheet!$E$1:$E$1000, "&lt;=" &amp;$A605, DantongWorkSheet!$U$1:$U$1000, 2)</f>
        <v>158</v>
      </c>
      <c r="E605">
        <f>COUNTIFS(DantongWorkSheet!$E$1:$E$1000, "&lt;=" &amp;$A605, DantongWorkSheet!$U$1:$U$1000, 1)</f>
        <v>421</v>
      </c>
      <c r="F605">
        <f>COUNTIFS(DantongWorkSheet!$E$1:$E$1000, "&gt;" &amp;$A605, DantongWorkSheet!$U$1:$U$1000, 2)</f>
        <v>142</v>
      </c>
      <c r="G605">
        <f>COUNTIFS(DantongWorkSheet!$E$1:$E$1000, "&gt;" &amp;$A605, DantongWorkSheet!$U$1:$U$1000, 1)</f>
        <v>279</v>
      </c>
      <c r="H605">
        <f t="shared" si="72"/>
        <v>0.84557302275100699</v>
      </c>
      <c r="I605">
        <f t="shared" si="73"/>
        <v>0.92220388869583036</v>
      </c>
      <c r="J605">
        <f t="shared" si="74"/>
        <v>0.45646318832358046</v>
      </c>
      <c r="K605">
        <f t="shared" si="75"/>
        <v>0.52545340973178589</v>
      </c>
      <c r="L605">
        <f t="shared" si="76"/>
        <v>0.48958678017283302</v>
      </c>
      <c r="M605">
        <f t="shared" si="77"/>
        <v>0.38824783714094457</v>
      </c>
      <c r="N605">
        <f t="shared" si="78"/>
        <v>0.87783461731377765</v>
      </c>
      <c r="O605">
        <f t="shared" si="79"/>
        <v>3.4562819169150494E-3</v>
      </c>
    </row>
    <row r="606" spans="1:15">
      <c r="A606">
        <v>15901</v>
      </c>
      <c r="B606">
        <f>COUNTIF(DantongWorkSheet!$E$1:$E$1000, "&lt;=" &amp;A606)</f>
        <v>998</v>
      </c>
      <c r="C606">
        <f>COUNTIF(DantongWorkSheet!$E$1:$E$1000, "&gt;" &amp;A606)</f>
        <v>2</v>
      </c>
      <c r="D606">
        <f>COUNTIFS(DantongWorkSheet!$E$1:$E$1000, "&lt;=" &amp;$A606, DantongWorkSheet!$U$1:$U$1000, 2)</f>
        <v>298</v>
      </c>
      <c r="E606">
        <f>COUNTIFS(DantongWorkSheet!$E$1:$E$1000, "&lt;=" &amp;$A606, DantongWorkSheet!$U$1:$U$1000, 1)</f>
        <v>700</v>
      </c>
      <c r="F606">
        <f>COUNTIFS(DantongWorkSheet!$E$1:$E$1000, "&gt;" &amp;$A606, DantongWorkSheet!$U$1:$U$1000, 2)</f>
        <v>2</v>
      </c>
      <c r="G606">
        <f>COUNTIFS(DantongWorkSheet!$E$1:$E$1000, "&gt;" &amp;$A606, DantongWorkSheet!$U$1:$U$1000, 1)</f>
        <v>0</v>
      </c>
      <c r="H606">
        <f t="shared" si="72"/>
        <v>0.87956935465554276</v>
      </c>
      <c r="I606">
        <f t="shared" si="73"/>
        <v>0</v>
      </c>
      <c r="J606">
        <f t="shared" si="74"/>
        <v>2.8825027661768593E-3</v>
      </c>
      <c r="K606">
        <f t="shared" si="75"/>
        <v>1.7931568569324173E-2</v>
      </c>
      <c r="L606">
        <f t="shared" si="76"/>
        <v>0.87781021594623165</v>
      </c>
      <c r="M606">
        <f t="shared" si="77"/>
        <v>0</v>
      </c>
      <c r="N606">
        <f t="shared" si="78"/>
        <v>0.87781021594623165</v>
      </c>
      <c r="O606">
        <f t="shared" si="79"/>
        <v>3.4806832844610502E-3</v>
      </c>
    </row>
    <row r="607" spans="1:15">
      <c r="A607">
        <v>2763</v>
      </c>
      <c r="B607">
        <f>COUNTIF(DantongWorkSheet!$E$1:$E$1000, "&lt;=" &amp;A607)</f>
        <v>586</v>
      </c>
      <c r="C607">
        <f>COUNTIF(DantongWorkSheet!$E$1:$E$1000, "&gt;" &amp;A607)</f>
        <v>414</v>
      </c>
      <c r="D607">
        <f>COUNTIFS(DantongWorkSheet!$E$1:$E$1000, "&lt;=" &amp;$A607, DantongWorkSheet!$U$1:$U$1000, 2)</f>
        <v>160</v>
      </c>
      <c r="E607">
        <f>COUNTIFS(DantongWorkSheet!$E$1:$E$1000, "&lt;=" &amp;$A607, DantongWorkSheet!$U$1:$U$1000, 1)</f>
        <v>426</v>
      </c>
      <c r="F607">
        <f>COUNTIFS(DantongWorkSheet!$E$1:$E$1000, "&gt;" &amp;$A607, DantongWorkSheet!$U$1:$U$1000, 2)</f>
        <v>140</v>
      </c>
      <c r="G607">
        <f>COUNTIFS(DantongWorkSheet!$E$1:$E$1000, "&gt;" &amp;$A607, DantongWorkSheet!$U$1:$U$1000, 1)</f>
        <v>274</v>
      </c>
      <c r="H607">
        <f t="shared" si="72"/>
        <v>0.84578963019326303</v>
      </c>
      <c r="I607">
        <f t="shared" si="73"/>
        <v>0.92305117705613771</v>
      </c>
      <c r="J607">
        <f t="shared" si="74"/>
        <v>0.45182207412054581</v>
      </c>
      <c r="K607">
        <f t="shared" si="75"/>
        <v>0.52673109344538349</v>
      </c>
      <c r="L607">
        <f t="shared" si="76"/>
        <v>0.49563272329325209</v>
      </c>
      <c r="M607">
        <f t="shared" si="77"/>
        <v>0.38214318730124097</v>
      </c>
      <c r="N607">
        <f t="shared" si="78"/>
        <v>0.87777591059449311</v>
      </c>
      <c r="O607">
        <f t="shared" si="79"/>
        <v>3.5149886361995897E-3</v>
      </c>
    </row>
    <row r="608" spans="1:15">
      <c r="A608">
        <v>2702.5</v>
      </c>
      <c r="B608">
        <f>COUNTIF(DantongWorkSheet!$E$1:$E$1000, "&lt;=" &amp;A608)</f>
        <v>573</v>
      </c>
      <c r="C608">
        <f>COUNTIF(DantongWorkSheet!$E$1:$E$1000, "&gt;" &amp;A608)</f>
        <v>427</v>
      </c>
      <c r="D608">
        <f>COUNTIFS(DantongWorkSheet!$E$1:$E$1000, "&lt;=" &amp;$A608, DantongWorkSheet!$U$1:$U$1000, 2)</f>
        <v>156</v>
      </c>
      <c r="E608">
        <f>COUNTIFS(DantongWorkSheet!$E$1:$E$1000, "&lt;=" &amp;$A608, DantongWorkSheet!$U$1:$U$1000, 1)</f>
        <v>417</v>
      </c>
      <c r="F608">
        <f>COUNTIFS(DantongWorkSheet!$E$1:$E$1000, "&gt;" &amp;$A608, DantongWorkSheet!$U$1:$U$1000, 2)</f>
        <v>144</v>
      </c>
      <c r="G608">
        <f>COUNTIFS(DantongWorkSheet!$E$1:$E$1000, "&gt;" &amp;$A608, DantongWorkSheet!$U$1:$U$1000, 1)</f>
        <v>283</v>
      </c>
      <c r="H608">
        <f t="shared" si="72"/>
        <v>0.84467660577446957</v>
      </c>
      <c r="I608">
        <f t="shared" si="73"/>
        <v>0.92214967664832259</v>
      </c>
      <c r="J608">
        <f t="shared" si="74"/>
        <v>0.46034416373366943</v>
      </c>
      <c r="K608">
        <f t="shared" si="75"/>
        <v>0.52422449469276178</v>
      </c>
      <c r="L608">
        <f t="shared" si="76"/>
        <v>0.483999695108771</v>
      </c>
      <c r="M608">
        <f t="shared" si="77"/>
        <v>0.39375791192883375</v>
      </c>
      <c r="N608">
        <f t="shared" si="78"/>
        <v>0.87775760703760475</v>
      </c>
      <c r="O608">
        <f t="shared" si="79"/>
        <v>3.5332921930879557E-3</v>
      </c>
    </row>
    <row r="609" spans="1:15">
      <c r="A609">
        <v>2826.5</v>
      </c>
      <c r="B609">
        <f>COUNTIF(DantongWorkSheet!$E$1:$E$1000, "&lt;=" &amp;A609)</f>
        <v>596</v>
      </c>
      <c r="C609">
        <f>COUNTIF(DantongWorkSheet!$E$1:$E$1000, "&gt;" &amp;A609)</f>
        <v>404</v>
      </c>
      <c r="D609">
        <f>COUNTIFS(DantongWorkSheet!$E$1:$E$1000, "&lt;=" &amp;$A609, DantongWorkSheet!$U$1:$U$1000, 2)</f>
        <v>163</v>
      </c>
      <c r="E609">
        <f>COUNTIFS(DantongWorkSheet!$E$1:$E$1000, "&lt;=" &amp;$A609, DantongWorkSheet!$U$1:$U$1000, 1)</f>
        <v>433</v>
      </c>
      <c r="F609">
        <f>COUNTIFS(DantongWorkSheet!$E$1:$E$1000, "&gt;" &amp;$A609, DantongWorkSheet!$U$1:$U$1000, 2)</f>
        <v>137</v>
      </c>
      <c r="G609">
        <f>COUNTIFS(DantongWorkSheet!$E$1:$E$1000, "&gt;" &amp;$A609, DantongWorkSheet!$U$1:$U$1000, 1)</f>
        <v>267</v>
      </c>
      <c r="H609">
        <f t="shared" si="72"/>
        <v>0.84642801523340738</v>
      </c>
      <c r="I609">
        <f t="shared" si="73"/>
        <v>0.92396344036028721</v>
      </c>
      <c r="J609">
        <f t="shared" si="74"/>
        <v>0.44498299546315562</v>
      </c>
      <c r="K609">
        <f t="shared" si="75"/>
        <v>0.52825941197175807</v>
      </c>
      <c r="L609">
        <f t="shared" si="76"/>
        <v>0.50447109707911075</v>
      </c>
      <c r="M609">
        <f t="shared" si="77"/>
        <v>0.37328122990555607</v>
      </c>
      <c r="N609">
        <f t="shared" si="78"/>
        <v>0.87775232698466676</v>
      </c>
      <c r="O609">
        <f t="shared" si="79"/>
        <v>3.5385722460259394E-3</v>
      </c>
    </row>
    <row r="610" spans="1:15">
      <c r="A610">
        <v>2756</v>
      </c>
      <c r="B610">
        <f>COUNTIF(DantongWorkSheet!$E$1:$E$1000, "&lt;=" &amp;A610)</f>
        <v>583</v>
      </c>
      <c r="C610">
        <f>COUNTIF(DantongWorkSheet!$E$1:$E$1000, "&gt;" &amp;A610)</f>
        <v>417</v>
      </c>
      <c r="D610">
        <f>COUNTIFS(DantongWorkSheet!$E$1:$E$1000, "&lt;=" &amp;$A610, DantongWorkSheet!$U$1:$U$1000, 2)</f>
        <v>159</v>
      </c>
      <c r="E610">
        <f>COUNTIFS(DantongWorkSheet!$E$1:$E$1000, "&lt;=" &amp;$A610, DantongWorkSheet!$U$1:$U$1000, 1)</f>
        <v>424</v>
      </c>
      <c r="F610">
        <f>COUNTIFS(DantongWorkSheet!$E$1:$E$1000, "&gt;" &amp;$A610, DantongWorkSheet!$U$1:$U$1000, 2)</f>
        <v>141</v>
      </c>
      <c r="G610">
        <f>COUNTIFS(DantongWorkSheet!$E$1:$E$1000, "&gt;" &amp;$A610, DantongWorkSheet!$U$1:$U$1000, 1)</f>
        <v>276</v>
      </c>
      <c r="H610">
        <f t="shared" si="72"/>
        <v>0.84535093662243654</v>
      </c>
      <c r="I610">
        <f t="shared" si="73"/>
        <v>0.92301750447822584</v>
      </c>
      <c r="J610">
        <f t="shared" si="74"/>
        <v>0.45382597928210733</v>
      </c>
      <c r="K610">
        <f t="shared" si="75"/>
        <v>0.52620425657766556</v>
      </c>
      <c r="L610">
        <f t="shared" si="76"/>
        <v>0.49283959605088046</v>
      </c>
      <c r="M610">
        <f t="shared" si="77"/>
        <v>0.38489829936742015</v>
      </c>
      <c r="N610">
        <f t="shared" si="78"/>
        <v>0.87773789541830061</v>
      </c>
      <c r="O610">
        <f t="shared" si="79"/>
        <v>3.5530038123920971E-3</v>
      </c>
    </row>
    <row r="611" spans="1:15">
      <c r="A611">
        <v>2805.5</v>
      </c>
      <c r="B611">
        <f>COUNTIF(DantongWorkSheet!$E$1:$E$1000, "&lt;=" &amp;A611)</f>
        <v>593</v>
      </c>
      <c r="C611">
        <f>COUNTIF(DantongWorkSheet!$E$1:$E$1000, "&gt;" &amp;A611)</f>
        <v>407</v>
      </c>
      <c r="D611">
        <f>COUNTIFS(DantongWorkSheet!$E$1:$E$1000, "&lt;=" &amp;$A611, DantongWorkSheet!$U$1:$U$1000, 2)</f>
        <v>162</v>
      </c>
      <c r="E611">
        <f>COUNTIFS(DantongWorkSheet!$E$1:$E$1000, "&lt;=" &amp;$A611, DantongWorkSheet!$U$1:$U$1000, 1)</f>
        <v>431</v>
      </c>
      <c r="F611">
        <f>COUNTIFS(DantongWorkSheet!$E$1:$E$1000, "&gt;" &amp;$A611, DantongWorkSheet!$U$1:$U$1000, 2)</f>
        <v>138</v>
      </c>
      <c r="G611">
        <f>COUNTIFS(DantongWorkSheet!$E$1:$E$1000, "&gt;" &amp;$A611, DantongWorkSheet!$U$1:$U$1000, 1)</f>
        <v>269</v>
      </c>
      <c r="H611">
        <f t="shared" si="72"/>
        <v>0.84600095907431649</v>
      </c>
      <c r="I611">
        <f t="shared" si="73"/>
        <v>0.92392245217013103</v>
      </c>
      <c r="J611">
        <f t="shared" si="74"/>
        <v>0.44706032213883751</v>
      </c>
      <c r="K611">
        <f t="shared" si="75"/>
        <v>0.52783801526110696</v>
      </c>
      <c r="L611">
        <f t="shared" si="76"/>
        <v>0.50167856873106964</v>
      </c>
      <c r="M611">
        <f t="shared" si="77"/>
        <v>0.37603643803324333</v>
      </c>
      <c r="N611">
        <f t="shared" si="78"/>
        <v>0.87771500676431291</v>
      </c>
      <c r="O611">
        <f t="shared" si="79"/>
        <v>3.5758924663797931E-3</v>
      </c>
    </row>
    <row r="612" spans="1:15">
      <c r="A612">
        <v>376.5</v>
      </c>
      <c r="B612">
        <f>COUNTIF(DantongWorkSheet!$E$1:$E$1000, "&lt;=" &amp;A612)</f>
        <v>7</v>
      </c>
      <c r="C612">
        <f>COUNTIF(DantongWorkSheet!$E$1:$E$1000, "&gt;" &amp;A612)</f>
        <v>993</v>
      </c>
      <c r="D612">
        <f>COUNTIFS(DantongWorkSheet!$E$1:$E$1000, "&lt;=" &amp;$A612, DantongWorkSheet!$U$1:$U$1000, 2)</f>
        <v>0</v>
      </c>
      <c r="E612">
        <f>COUNTIFS(DantongWorkSheet!$E$1:$E$1000, "&lt;=" &amp;$A612, DantongWorkSheet!$U$1:$U$1000, 1)</f>
        <v>7</v>
      </c>
      <c r="F612">
        <f>COUNTIFS(DantongWorkSheet!$E$1:$E$1000, "&gt;" &amp;$A612, DantongWorkSheet!$U$1:$U$1000, 2)</f>
        <v>300</v>
      </c>
      <c r="G612">
        <f>COUNTIFS(DantongWorkSheet!$E$1:$E$1000, "&gt;" &amp;$A612, DantongWorkSheet!$U$1:$U$1000, 1)</f>
        <v>693</v>
      </c>
      <c r="H612">
        <f t="shared" si="72"/>
        <v>0</v>
      </c>
      <c r="I612">
        <f t="shared" si="73"/>
        <v>0.88386067706527882</v>
      </c>
      <c r="J612">
        <f t="shared" si="74"/>
        <v>5.0109005538231374E-2</v>
      </c>
      <c r="K612">
        <f t="shared" si="75"/>
        <v>1.0063436493777183E-2</v>
      </c>
      <c r="L612">
        <f t="shared" si="76"/>
        <v>0</v>
      </c>
      <c r="M612">
        <f t="shared" si="77"/>
        <v>0.87767365232582184</v>
      </c>
      <c r="N612">
        <f t="shared" si="78"/>
        <v>0.87767365232582184</v>
      </c>
      <c r="O612">
        <f t="shared" si="79"/>
        <v>3.6172469048708633E-3</v>
      </c>
    </row>
    <row r="613" spans="1:15">
      <c r="A613">
        <v>2765.5</v>
      </c>
      <c r="B613">
        <f>COUNTIF(DantongWorkSheet!$E$1:$E$1000, "&lt;=" &amp;A613)</f>
        <v>587</v>
      </c>
      <c r="C613">
        <f>COUNTIF(DantongWorkSheet!$E$1:$E$1000, "&gt;" &amp;A613)</f>
        <v>413</v>
      </c>
      <c r="D613">
        <f>COUNTIFS(DantongWorkSheet!$E$1:$E$1000, "&lt;=" &amp;$A613, DantongWorkSheet!$U$1:$U$1000, 2)</f>
        <v>160</v>
      </c>
      <c r="E613">
        <f>COUNTIFS(DantongWorkSheet!$E$1:$E$1000, "&lt;=" &amp;$A613, DantongWorkSheet!$U$1:$U$1000, 1)</f>
        <v>427</v>
      </c>
      <c r="F613">
        <f>COUNTIFS(DantongWorkSheet!$E$1:$E$1000, "&gt;" &amp;$A613, DantongWorkSheet!$U$1:$U$1000, 2)</f>
        <v>140</v>
      </c>
      <c r="G613">
        <f>COUNTIFS(DantongWorkSheet!$E$1:$E$1000, "&gt;" &amp;$A613, DantongWorkSheet!$U$1:$U$1000, 1)</f>
        <v>273</v>
      </c>
      <c r="H613">
        <f t="shared" si="72"/>
        <v>0.84513170155992046</v>
      </c>
      <c r="I613">
        <f t="shared" si="73"/>
        <v>0.92384222845718145</v>
      </c>
      <c r="J613">
        <f t="shared" si="74"/>
        <v>0.45114917624104456</v>
      </c>
      <c r="K613">
        <f t="shared" si="75"/>
        <v>0.52689974736921097</v>
      </c>
      <c r="L613">
        <f t="shared" si="76"/>
        <v>0.49609230881567329</v>
      </c>
      <c r="M613">
        <f t="shared" si="77"/>
        <v>0.38154684035281594</v>
      </c>
      <c r="N613">
        <f t="shared" si="78"/>
        <v>0.87763914916848917</v>
      </c>
      <c r="O613">
        <f t="shared" si="79"/>
        <v>3.6517500622035293E-3</v>
      </c>
    </row>
    <row r="614" spans="1:15">
      <c r="A614">
        <v>2710</v>
      </c>
      <c r="B614">
        <f>COUNTIF(DantongWorkSheet!$E$1:$E$1000, "&lt;=" &amp;A614)</f>
        <v>574</v>
      </c>
      <c r="C614">
        <f>COUNTIF(DantongWorkSheet!$E$1:$E$1000, "&gt;" &amp;A614)</f>
        <v>426</v>
      </c>
      <c r="D614">
        <f>COUNTIFS(DantongWorkSheet!$E$1:$E$1000, "&lt;=" &amp;$A614, DantongWorkSheet!$U$1:$U$1000, 2)</f>
        <v>156</v>
      </c>
      <c r="E614">
        <f>COUNTIFS(DantongWorkSheet!$E$1:$E$1000, "&lt;=" &amp;$A614, DantongWorkSheet!$U$1:$U$1000, 1)</f>
        <v>418</v>
      </c>
      <c r="F614">
        <f>COUNTIFS(DantongWorkSheet!$E$1:$E$1000, "&gt;" &amp;$A614, DantongWorkSheet!$U$1:$U$1000, 2)</f>
        <v>144</v>
      </c>
      <c r="G614">
        <f>COUNTIFS(DantongWorkSheet!$E$1:$E$1000, "&gt;" &amp;$A614, DantongWorkSheet!$U$1:$U$1000, 1)</f>
        <v>282</v>
      </c>
      <c r="H614">
        <f t="shared" si="72"/>
        <v>0.84400298355317971</v>
      </c>
      <c r="I614">
        <f t="shared" si="73"/>
        <v>0.92291928786867217</v>
      </c>
      <c r="J614">
        <f t="shared" si="74"/>
        <v>0.4597036034841932</v>
      </c>
      <c r="K614">
        <f t="shared" si="75"/>
        <v>0.524437807049842</v>
      </c>
      <c r="L614">
        <f t="shared" si="76"/>
        <v>0.48445771255952513</v>
      </c>
      <c r="M614">
        <f t="shared" si="77"/>
        <v>0.39316361663205435</v>
      </c>
      <c r="N614">
        <f t="shared" si="78"/>
        <v>0.87762132919157954</v>
      </c>
      <c r="O614">
        <f t="shared" si="79"/>
        <v>3.669570039113168E-3</v>
      </c>
    </row>
    <row r="615" spans="1:15">
      <c r="A615">
        <v>2829.5</v>
      </c>
      <c r="B615">
        <f>COUNTIF(DantongWorkSheet!$E$1:$E$1000, "&lt;=" &amp;A615)</f>
        <v>597</v>
      </c>
      <c r="C615">
        <f>COUNTIF(DantongWorkSheet!$E$1:$E$1000, "&gt;" &amp;A615)</f>
        <v>403</v>
      </c>
      <c r="D615">
        <f>COUNTIFS(DantongWorkSheet!$E$1:$E$1000, "&lt;=" &amp;$A615, DantongWorkSheet!$U$1:$U$1000, 2)</f>
        <v>163</v>
      </c>
      <c r="E615">
        <f>COUNTIFS(DantongWorkSheet!$E$1:$E$1000, "&lt;=" &amp;$A615, DantongWorkSheet!$U$1:$U$1000, 1)</f>
        <v>434</v>
      </c>
      <c r="F615">
        <f>COUNTIFS(DantongWorkSheet!$E$1:$E$1000, "&gt;" &amp;$A615, DantongWorkSheet!$U$1:$U$1000, 2)</f>
        <v>137</v>
      </c>
      <c r="G615">
        <f>COUNTIFS(DantongWorkSheet!$E$1:$E$1000, "&gt;" &amp;$A615, DantongWorkSheet!$U$1:$U$1000, 1)</f>
        <v>266</v>
      </c>
      <c r="H615">
        <f t="shared" si="72"/>
        <v>0.84578155339115391</v>
      </c>
      <c r="I615">
        <f t="shared" si="73"/>
        <v>0.92477120666963342</v>
      </c>
      <c r="J615">
        <f t="shared" si="74"/>
        <v>0.44428570654817734</v>
      </c>
      <c r="K615">
        <f t="shared" si="75"/>
        <v>0.52839274722205021</v>
      </c>
      <c r="L615">
        <f t="shared" si="76"/>
        <v>0.50493158737451882</v>
      </c>
      <c r="M615">
        <f t="shared" si="77"/>
        <v>0.37268279628786227</v>
      </c>
      <c r="N615">
        <f t="shared" si="78"/>
        <v>0.87761438366238109</v>
      </c>
      <c r="O615">
        <f t="shared" si="79"/>
        <v>3.6765155683116113E-3</v>
      </c>
    </row>
    <row r="616" spans="1:15">
      <c r="A616">
        <v>2759.5</v>
      </c>
      <c r="B616">
        <f>COUNTIF(DantongWorkSheet!$E$1:$E$1000, "&lt;=" &amp;A616)</f>
        <v>584</v>
      </c>
      <c r="C616">
        <f>COUNTIF(DantongWorkSheet!$E$1:$E$1000, "&gt;" &amp;A616)</f>
        <v>416</v>
      </c>
      <c r="D616">
        <f>COUNTIFS(DantongWorkSheet!$E$1:$E$1000, "&lt;=" &amp;$A616, DantongWorkSheet!$U$1:$U$1000, 2)</f>
        <v>159</v>
      </c>
      <c r="E616">
        <f>COUNTIFS(DantongWorkSheet!$E$1:$E$1000, "&lt;=" &amp;$A616, DantongWorkSheet!$U$1:$U$1000, 1)</f>
        <v>425</v>
      </c>
      <c r="F616">
        <f>COUNTIFS(DantongWorkSheet!$E$1:$E$1000, "&gt;" &amp;$A616, DantongWorkSheet!$U$1:$U$1000, 2)</f>
        <v>141</v>
      </c>
      <c r="G616">
        <f>COUNTIFS(DantongWorkSheet!$E$1:$E$1000, "&gt;" &amp;$A616, DantongWorkSheet!$U$1:$U$1000, 1)</f>
        <v>275</v>
      </c>
      <c r="H616">
        <f t="shared" si="72"/>
        <v>0.84468932244874195</v>
      </c>
      <c r="I616">
        <f t="shared" si="73"/>
        <v>0.92380296813740004</v>
      </c>
      <c r="J616">
        <f t="shared" si="74"/>
        <v>0.45316047985672875</v>
      </c>
      <c r="K616">
        <f t="shared" si="75"/>
        <v>0.52638333967273387</v>
      </c>
      <c r="L616">
        <f t="shared" si="76"/>
        <v>0.49329856431006525</v>
      </c>
      <c r="M616">
        <f t="shared" si="77"/>
        <v>0.38430203474515839</v>
      </c>
      <c r="N616">
        <f t="shared" si="78"/>
        <v>0.87760059905522358</v>
      </c>
      <c r="O616">
        <f t="shared" si="79"/>
        <v>3.6903001754691189E-3</v>
      </c>
    </row>
    <row r="617" spans="1:15">
      <c r="A617">
        <v>14668.5</v>
      </c>
      <c r="B617">
        <f>COUNTIF(DantongWorkSheet!$E$1:$E$1000, "&lt;=" &amp;A617)</f>
        <v>993</v>
      </c>
      <c r="C617">
        <f>COUNTIF(DantongWorkSheet!$E$1:$E$1000, "&gt;" &amp;A617)</f>
        <v>7</v>
      </c>
      <c r="D617">
        <f>COUNTIFS(DantongWorkSheet!$E$1:$E$1000, "&lt;=" &amp;$A617, DantongWorkSheet!$U$1:$U$1000, 2)</f>
        <v>295</v>
      </c>
      <c r="E617">
        <f>COUNTIFS(DantongWorkSheet!$E$1:$E$1000, "&lt;=" &amp;$A617, DantongWorkSheet!$U$1:$U$1000, 1)</f>
        <v>698</v>
      </c>
      <c r="F617">
        <f>COUNTIFS(DantongWorkSheet!$E$1:$E$1000, "&gt;" &amp;$A617, DantongWorkSheet!$U$1:$U$1000, 2)</f>
        <v>5</v>
      </c>
      <c r="G617">
        <f>COUNTIFS(DantongWorkSheet!$E$1:$E$1000, "&gt;" &amp;$A617, DantongWorkSheet!$U$1:$U$1000, 1)</f>
        <v>2</v>
      </c>
      <c r="H617">
        <f t="shared" si="72"/>
        <v>0.87769162006830115</v>
      </c>
      <c r="I617">
        <f t="shared" si="73"/>
        <v>0.863120568566631</v>
      </c>
      <c r="J617">
        <f t="shared" si="74"/>
        <v>1.0063436493777183E-2</v>
      </c>
      <c r="K617">
        <f t="shared" si="75"/>
        <v>5.0109005538231374E-2</v>
      </c>
      <c r="L617">
        <f t="shared" si="76"/>
        <v>0.87154777872782307</v>
      </c>
      <c r="M617">
        <f t="shared" si="77"/>
        <v>6.0418439799664169E-3</v>
      </c>
      <c r="N617">
        <f t="shared" si="78"/>
        <v>0.87758962270778951</v>
      </c>
      <c r="O617">
        <f t="shared" si="79"/>
        <v>3.7012765229031963E-3</v>
      </c>
    </row>
    <row r="618" spans="1:15">
      <c r="A618">
        <v>2816</v>
      </c>
      <c r="B618">
        <f>COUNTIF(DantongWorkSheet!$E$1:$E$1000, "&lt;=" &amp;A618)</f>
        <v>594</v>
      </c>
      <c r="C618">
        <f>COUNTIF(DantongWorkSheet!$E$1:$E$1000, "&gt;" &amp;A618)</f>
        <v>406</v>
      </c>
      <c r="D618">
        <f>COUNTIFS(DantongWorkSheet!$E$1:$E$1000, "&lt;=" &amp;$A618, DantongWorkSheet!$U$1:$U$1000, 2)</f>
        <v>162</v>
      </c>
      <c r="E618">
        <f>COUNTIFS(DantongWorkSheet!$E$1:$E$1000, "&lt;=" &amp;$A618, DantongWorkSheet!$U$1:$U$1000, 1)</f>
        <v>432</v>
      </c>
      <c r="F618">
        <f>COUNTIFS(DantongWorkSheet!$E$1:$E$1000, "&gt;" &amp;$A618, DantongWorkSheet!$U$1:$U$1000, 2)</f>
        <v>138</v>
      </c>
      <c r="G618">
        <f>COUNTIFS(DantongWorkSheet!$E$1:$E$1000, "&gt;" &amp;$A618, DantongWorkSheet!$U$1:$U$1000, 1)</f>
        <v>268</v>
      </c>
      <c r="H618">
        <f t="shared" si="72"/>
        <v>0.84535093662243654</v>
      </c>
      <c r="I618">
        <f t="shared" si="73"/>
        <v>0.92472439482539703</v>
      </c>
      <c r="J618">
        <f t="shared" si="74"/>
        <v>0.44637030733362487</v>
      </c>
      <c r="K618">
        <f t="shared" si="75"/>
        <v>0.52798203719562575</v>
      </c>
      <c r="L618">
        <f t="shared" si="76"/>
        <v>0.50213845635372734</v>
      </c>
      <c r="M618">
        <f t="shared" si="77"/>
        <v>0.37543810429911123</v>
      </c>
      <c r="N618">
        <f t="shared" si="78"/>
        <v>0.87757656065283851</v>
      </c>
      <c r="O618">
        <f t="shared" si="79"/>
        <v>3.7143385778541926E-3</v>
      </c>
    </row>
    <row r="619" spans="1:15">
      <c r="A619">
        <v>2833</v>
      </c>
      <c r="B619">
        <f>COUNTIF(DantongWorkSheet!$E$1:$E$1000, "&lt;=" &amp;A619)</f>
        <v>598</v>
      </c>
      <c r="C619">
        <f>COUNTIF(DantongWorkSheet!$E$1:$E$1000, "&gt;" &amp;A619)</f>
        <v>402</v>
      </c>
      <c r="D619">
        <f>COUNTIFS(DantongWorkSheet!$E$1:$E$1000, "&lt;=" &amp;$A619, DantongWorkSheet!$U$1:$U$1000, 2)</f>
        <v>163</v>
      </c>
      <c r="E619">
        <f>COUNTIFS(DantongWorkSheet!$E$1:$E$1000, "&lt;=" &amp;$A619, DantongWorkSheet!$U$1:$U$1000, 1)</f>
        <v>435</v>
      </c>
      <c r="F619">
        <f>COUNTIFS(DantongWorkSheet!$E$1:$E$1000, "&gt;" &amp;$A619, DantongWorkSheet!$U$1:$U$1000, 2)</f>
        <v>137</v>
      </c>
      <c r="G619">
        <f>COUNTIFS(DantongWorkSheet!$E$1:$E$1000, "&gt;" &amp;$A619, DantongWorkSheet!$U$1:$U$1000, 1)</f>
        <v>265</v>
      </c>
      <c r="H619">
        <f t="shared" si="72"/>
        <v>0.84513573588729396</v>
      </c>
      <c r="I619">
        <f t="shared" si="73"/>
        <v>0.92557840518392609</v>
      </c>
      <c r="J619">
        <f t="shared" si="74"/>
        <v>0.44358600105746127</v>
      </c>
      <c r="K619">
        <f t="shared" si="75"/>
        <v>0.5285225025802297</v>
      </c>
      <c r="L619">
        <f t="shared" si="76"/>
        <v>0.50539117006060175</v>
      </c>
      <c r="M619">
        <f t="shared" si="77"/>
        <v>0.37208251888393828</v>
      </c>
      <c r="N619">
        <f t="shared" si="78"/>
        <v>0.87747368894454003</v>
      </c>
      <c r="O619">
        <f t="shared" si="79"/>
        <v>3.8172102861526724E-3</v>
      </c>
    </row>
    <row r="620" spans="1:15">
      <c r="A620">
        <v>2761</v>
      </c>
      <c r="B620">
        <f>COUNTIF(DantongWorkSheet!$E$1:$E$1000, "&lt;=" &amp;A620)</f>
        <v>585</v>
      </c>
      <c r="C620">
        <f>COUNTIF(DantongWorkSheet!$E$1:$E$1000, "&gt;" &amp;A620)</f>
        <v>415</v>
      </c>
      <c r="D620">
        <f>COUNTIFS(DantongWorkSheet!$E$1:$E$1000, "&lt;=" &amp;$A620, DantongWorkSheet!$U$1:$U$1000, 2)</f>
        <v>159</v>
      </c>
      <c r="E620">
        <f>COUNTIFS(DantongWorkSheet!$E$1:$E$1000, "&lt;=" &amp;$A620, DantongWorkSheet!$U$1:$U$1000, 1)</f>
        <v>426</v>
      </c>
      <c r="F620">
        <f>COUNTIFS(DantongWorkSheet!$E$1:$E$1000, "&gt;" &amp;$A620, DantongWorkSheet!$U$1:$U$1000, 2)</f>
        <v>141</v>
      </c>
      <c r="G620">
        <f>COUNTIFS(DantongWorkSheet!$E$1:$E$1000, "&gt;" &amp;$A620, DantongWorkSheet!$U$1:$U$1000, 1)</f>
        <v>274</v>
      </c>
      <c r="H620">
        <f t="shared" si="72"/>
        <v>0.84402839035722921</v>
      </c>
      <c r="I620">
        <f t="shared" si="73"/>
        <v>0.92458793245256621</v>
      </c>
      <c r="J620">
        <f t="shared" si="74"/>
        <v>0.45249251006192237</v>
      </c>
      <c r="K620">
        <f t="shared" si="75"/>
        <v>0.526558954747537</v>
      </c>
      <c r="L620">
        <f t="shared" si="76"/>
        <v>0.49375660835897905</v>
      </c>
      <c r="M620">
        <f t="shared" si="77"/>
        <v>0.38370399196781496</v>
      </c>
      <c r="N620">
        <f t="shared" si="78"/>
        <v>0.87746060032679396</v>
      </c>
      <c r="O620">
        <f t="shared" si="79"/>
        <v>3.8302989038987434E-3</v>
      </c>
    </row>
    <row r="621" spans="1:15">
      <c r="A621">
        <v>2841.5</v>
      </c>
      <c r="B621">
        <f>COUNTIF(DantongWorkSheet!$E$1:$E$1000, "&lt;=" &amp;A621)</f>
        <v>599</v>
      </c>
      <c r="C621">
        <f>COUNTIF(DantongWorkSheet!$E$1:$E$1000, "&gt;" &amp;A621)</f>
        <v>401</v>
      </c>
      <c r="D621">
        <f>COUNTIFS(DantongWorkSheet!$E$1:$E$1000, "&lt;=" &amp;$A621, DantongWorkSheet!$U$1:$U$1000, 2)</f>
        <v>163</v>
      </c>
      <c r="E621">
        <f>COUNTIFS(DantongWorkSheet!$E$1:$E$1000, "&lt;=" &amp;$A621, DantongWorkSheet!$U$1:$U$1000, 1)</f>
        <v>436</v>
      </c>
      <c r="F621">
        <f>COUNTIFS(DantongWorkSheet!$E$1:$E$1000, "&gt;" &amp;$A621, DantongWorkSheet!$U$1:$U$1000, 2)</f>
        <v>137</v>
      </c>
      <c r="G621">
        <f>COUNTIFS(DantongWorkSheet!$E$1:$E$1000, "&gt;" &amp;$A621, DantongWorkSheet!$U$1:$U$1000, 1)</f>
        <v>264</v>
      </c>
      <c r="H621">
        <f t="shared" si="72"/>
        <v>0.84449056550597179</v>
      </c>
      <c r="I621">
        <f t="shared" si="73"/>
        <v>0.92638500282343927</v>
      </c>
      <c r="J621">
        <f t="shared" si="74"/>
        <v>0.44288388303210763</v>
      </c>
      <c r="K621">
        <f t="shared" si="75"/>
        <v>0.52864866914107389</v>
      </c>
      <c r="L621">
        <f t="shared" si="76"/>
        <v>0.50584984873807703</v>
      </c>
      <c r="M621">
        <f t="shared" si="77"/>
        <v>0.37148038613219919</v>
      </c>
      <c r="N621">
        <f t="shared" si="78"/>
        <v>0.87733023487027628</v>
      </c>
      <c r="O621">
        <f t="shared" si="79"/>
        <v>3.9606643604164216E-3</v>
      </c>
    </row>
    <row r="622" spans="1:15">
      <c r="A622">
        <v>2868</v>
      </c>
      <c r="B622">
        <f>COUNTIF(DantongWorkSheet!$E$1:$E$1000, "&lt;=" &amp;A622)</f>
        <v>603</v>
      </c>
      <c r="C622">
        <f>COUNTIF(DantongWorkSheet!$E$1:$E$1000, "&gt;" &amp;A622)</f>
        <v>397</v>
      </c>
      <c r="D622">
        <f>COUNTIFS(DantongWorkSheet!$E$1:$E$1000, "&lt;=" &amp;$A622, DantongWorkSheet!$U$1:$U$1000, 2)</f>
        <v>164</v>
      </c>
      <c r="E622">
        <f>COUNTIFS(DantongWorkSheet!$E$1:$E$1000, "&lt;=" &amp;$A622, DantongWorkSheet!$U$1:$U$1000, 1)</f>
        <v>439</v>
      </c>
      <c r="F622">
        <f>COUNTIFS(DantongWorkSheet!$E$1:$E$1000, "&gt;" &amp;$A622, DantongWorkSheet!$U$1:$U$1000, 2)</f>
        <v>136</v>
      </c>
      <c r="G622">
        <f>COUNTIFS(DantongWorkSheet!$E$1:$E$1000, "&gt;" &amp;$A622, DantongWorkSheet!$U$1:$U$1000, 1)</f>
        <v>261</v>
      </c>
      <c r="H622">
        <f t="shared" si="72"/>
        <v>0.84428220413327215</v>
      </c>
      <c r="I622">
        <f t="shared" si="73"/>
        <v>0.92725612531730039</v>
      </c>
      <c r="J622">
        <f t="shared" si="74"/>
        <v>0.44005136593548738</v>
      </c>
      <c r="K622">
        <f t="shared" si="75"/>
        <v>0.52911726774509438</v>
      </c>
      <c r="L622">
        <f t="shared" si="76"/>
        <v>0.50910216909236305</v>
      </c>
      <c r="M622">
        <f t="shared" si="77"/>
        <v>0.36812068175096829</v>
      </c>
      <c r="N622">
        <f t="shared" si="78"/>
        <v>0.87722285084333129</v>
      </c>
      <c r="O622">
        <f t="shared" si="79"/>
        <v>4.0680483873614115E-3</v>
      </c>
    </row>
    <row r="623" spans="1:15">
      <c r="A623">
        <v>2853.5</v>
      </c>
      <c r="B623">
        <f>COUNTIF(DantongWorkSheet!$E$1:$E$1000, "&lt;=" &amp;A623)</f>
        <v>600</v>
      </c>
      <c r="C623">
        <f>COUNTIF(DantongWorkSheet!$E$1:$E$1000, "&gt;" &amp;A623)</f>
        <v>400</v>
      </c>
      <c r="D623">
        <f>COUNTIFS(DantongWorkSheet!$E$1:$E$1000, "&lt;=" &amp;$A623, DantongWorkSheet!$U$1:$U$1000, 2)</f>
        <v>163</v>
      </c>
      <c r="E623">
        <f>COUNTIFS(DantongWorkSheet!$E$1:$E$1000, "&lt;=" &amp;$A623, DantongWorkSheet!$U$1:$U$1000, 1)</f>
        <v>437</v>
      </c>
      <c r="F623">
        <f>COUNTIFS(DantongWorkSheet!$E$1:$E$1000, "&gt;" &amp;$A623, DantongWorkSheet!$U$1:$U$1000, 2)</f>
        <v>137</v>
      </c>
      <c r="G623">
        <f>COUNTIFS(DantongWorkSheet!$E$1:$E$1000, "&gt;" &amp;$A623, DantongWorkSheet!$U$1:$U$1000, 1)</f>
        <v>263</v>
      </c>
      <c r="H623">
        <f t="shared" si="72"/>
        <v>0.84384604497683557</v>
      </c>
      <c r="I623">
        <f t="shared" si="73"/>
        <v>0.92719096590105554</v>
      </c>
      <c r="J623">
        <f t="shared" si="74"/>
        <v>0.44217935649972373</v>
      </c>
      <c r="K623">
        <f t="shared" si="75"/>
        <v>0.52877123795494485</v>
      </c>
      <c r="L623">
        <f t="shared" si="76"/>
        <v>0.50630762698610132</v>
      </c>
      <c r="M623">
        <f t="shared" si="77"/>
        <v>0.37087638636042225</v>
      </c>
      <c r="N623">
        <f t="shared" si="78"/>
        <v>0.87718401334652363</v>
      </c>
      <c r="O623">
        <f t="shared" si="79"/>
        <v>4.1068858841690759E-3</v>
      </c>
    </row>
    <row r="624" spans="1:15">
      <c r="A624">
        <v>388.5</v>
      </c>
      <c r="B624">
        <f>COUNTIF(DantongWorkSheet!$E$1:$E$1000, "&lt;=" &amp;A624)</f>
        <v>8</v>
      </c>
      <c r="C624">
        <f>COUNTIF(DantongWorkSheet!$E$1:$E$1000, "&gt;" &amp;A624)</f>
        <v>992</v>
      </c>
      <c r="D624">
        <f>COUNTIFS(DantongWorkSheet!$E$1:$E$1000, "&lt;=" &amp;$A624, DantongWorkSheet!$U$1:$U$1000, 2)</f>
        <v>0</v>
      </c>
      <c r="E624">
        <f>COUNTIFS(DantongWorkSheet!$E$1:$E$1000, "&lt;=" &amp;$A624, DantongWorkSheet!$U$1:$U$1000, 1)</f>
        <v>8</v>
      </c>
      <c r="F624">
        <f>COUNTIFS(DantongWorkSheet!$E$1:$E$1000, "&gt;" &amp;$A624, DantongWorkSheet!$U$1:$U$1000, 2)</f>
        <v>300</v>
      </c>
      <c r="G624">
        <f>COUNTIFS(DantongWorkSheet!$E$1:$E$1000, "&gt;" &amp;$A624, DantongWorkSheet!$U$1:$U$1000, 1)</f>
        <v>692</v>
      </c>
      <c r="H624">
        <f t="shared" si="72"/>
        <v>0</v>
      </c>
      <c r="I624">
        <f t="shared" si="73"/>
        <v>0.88422822503064769</v>
      </c>
      <c r="J624">
        <f t="shared" si="74"/>
        <v>5.5726274277296706E-2</v>
      </c>
      <c r="K624">
        <f t="shared" si="75"/>
        <v>1.149527048101015E-2</v>
      </c>
      <c r="L624">
        <f t="shared" si="76"/>
        <v>0</v>
      </c>
      <c r="M624">
        <f t="shared" si="77"/>
        <v>0.8771543992304025</v>
      </c>
      <c r="N624">
        <f t="shared" si="78"/>
        <v>0.8771543992304025</v>
      </c>
      <c r="O624">
        <f t="shared" si="79"/>
        <v>4.1365000002901997E-3</v>
      </c>
    </row>
    <row r="625" spans="1:15">
      <c r="A625">
        <v>2882</v>
      </c>
      <c r="B625">
        <f>COUNTIF(DantongWorkSheet!$E$1:$E$1000, "&lt;=" &amp;A625)</f>
        <v>604</v>
      </c>
      <c r="C625">
        <f>COUNTIF(DantongWorkSheet!$E$1:$E$1000, "&gt;" &amp;A625)</f>
        <v>396</v>
      </c>
      <c r="D625">
        <f>COUNTIFS(DantongWorkSheet!$E$1:$E$1000, "&lt;=" &amp;$A625, DantongWorkSheet!$U$1:$U$1000, 2)</f>
        <v>164</v>
      </c>
      <c r="E625">
        <f>COUNTIFS(DantongWorkSheet!$E$1:$E$1000, "&lt;=" &amp;$A625, DantongWorkSheet!$U$1:$U$1000, 1)</f>
        <v>440</v>
      </c>
      <c r="F625">
        <f>COUNTIFS(DantongWorkSheet!$E$1:$E$1000, "&gt;" &amp;$A625, DantongWorkSheet!$U$1:$U$1000, 2)</f>
        <v>136</v>
      </c>
      <c r="G625">
        <f>COUNTIFS(DantongWorkSheet!$E$1:$E$1000, "&gt;" &amp;$A625, DantongWorkSheet!$U$1:$U$1000, 1)</f>
        <v>260</v>
      </c>
      <c r="H625">
        <f t="shared" si="72"/>
        <v>0.84364182093399309</v>
      </c>
      <c r="I625">
        <f t="shared" si="73"/>
        <v>0.92806728220727552</v>
      </c>
      <c r="J625">
        <f t="shared" si="74"/>
        <v>0.43933724538355295</v>
      </c>
      <c r="K625">
        <f t="shared" si="75"/>
        <v>0.52922535517466107</v>
      </c>
      <c r="L625">
        <f t="shared" si="76"/>
        <v>0.50955965984413176</v>
      </c>
      <c r="M625">
        <f t="shared" si="77"/>
        <v>0.36751464375408111</v>
      </c>
      <c r="N625">
        <f t="shared" si="78"/>
        <v>0.87707430359821292</v>
      </c>
      <c r="O625">
        <f t="shared" si="79"/>
        <v>4.2165956324797804E-3</v>
      </c>
    </row>
    <row r="626" spans="1:15">
      <c r="A626">
        <v>2860.5</v>
      </c>
      <c r="B626">
        <f>COUNTIF(DantongWorkSheet!$E$1:$E$1000, "&lt;=" &amp;A626)</f>
        <v>601</v>
      </c>
      <c r="C626">
        <f>COUNTIF(DantongWorkSheet!$E$1:$E$1000, "&gt;" &amp;A626)</f>
        <v>399</v>
      </c>
      <c r="D626">
        <f>COUNTIFS(DantongWorkSheet!$E$1:$E$1000, "&lt;=" &amp;$A626, DantongWorkSheet!$U$1:$U$1000, 2)</f>
        <v>163</v>
      </c>
      <c r="E626">
        <f>COUNTIFS(DantongWorkSheet!$E$1:$E$1000, "&lt;=" &amp;$A626, DantongWorkSheet!$U$1:$U$1000, 1)</f>
        <v>438</v>
      </c>
      <c r="F626">
        <f>COUNTIFS(DantongWorkSheet!$E$1:$E$1000, "&gt;" &amp;$A626, DantongWorkSheet!$U$1:$U$1000, 2)</f>
        <v>137</v>
      </c>
      <c r="G626">
        <f>COUNTIFS(DantongWorkSheet!$E$1:$E$1000, "&gt;" &amp;$A626, DantongWorkSheet!$U$1:$U$1000, 1)</f>
        <v>262</v>
      </c>
      <c r="H626">
        <f t="shared" si="72"/>
        <v>0.84320217697577837</v>
      </c>
      <c r="I626">
        <f t="shared" si="73"/>
        <v>0.9279962601110574</v>
      </c>
      <c r="J626">
        <f t="shared" si="74"/>
        <v>0.44147242547449184</v>
      </c>
      <c r="K626">
        <f t="shared" si="75"/>
        <v>0.52889020002745679</v>
      </c>
      <c r="L626">
        <f t="shared" si="76"/>
        <v>0.5067645083624428</v>
      </c>
      <c r="M626">
        <f t="shared" si="77"/>
        <v>0.37027050778431192</v>
      </c>
      <c r="N626">
        <f t="shared" si="78"/>
        <v>0.87703501614675472</v>
      </c>
      <c r="O626">
        <f t="shared" si="79"/>
        <v>4.2558830839379835E-3</v>
      </c>
    </row>
    <row r="627" spans="1:15">
      <c r="A627">
        <v>2894</v>
      </c>
      <c r="B627">
        <f>COUNTIF(DantongWorkSheet!$E$1:$E$1000, "&lt;=" &amp;A627)</f>
        <v>605</v>
      </c>
      <c r="C627">
        <f>COUNTIF(DantongWorkSheet!$E$1:$E$1000, "&gt;" &amp;A627)</f>
        <v>395</v>
      </c>
      <c r="D627">
        <f>COUNTIFS(DantongWorkSheet!$E$1:$E$1000, "&lt;=" &amp;$A627, DantongWorkSheet!$U$1:$U$1000, 2)</f>
        <v>164</v>
      </c>
      <c r="E627">
        <f>COUNTIFS(DantongWorkSheet!$E$1:$E$1000, "&lt;=" &amp;$A627, DantongWorkSheet!$U$1:$U$1000, 1)</f>
        <v>441</v>
      </c>
      <c r="F627">
        <f>COUNTIFS(DantongWorkSheet!$E$1:$E$1000, "&gt;" &amp;$A627, DantongWorkSheet!$U$1:$U$1000, 2)</f>
        <v>136</v>
      </c>
      <c r="G627">
        <f>COUNTIFS(DantongWorkSheet!$E$1:$E$1000, "&gt;" &amp;$A627, DantongWorkSheet!$U$1:$U$1000, 1)</f>
        <v>259</v>
      </c>
      <c r="H627">
        <f t="shared" si="72"/>
        <v>0.84300208315661429</v>
      </c>
      <c r="I627">
        <f t="shared" si="73"/>
        <v>0.92887772174582328</v>
      </c>
      <c r="J627">
        <f t="shared" si="74"/>
        <v>0.4386207362625788</v>
      </c>
      <c r="K627">
        <f t="shared" si="75"/>
        <v>0.52932979943106062</v>
      </c>
      <c r="L627">
        <f t="shared" si="76"/>
        <v>0.51001626030975167</v>
      </c>
      <c r="M627">
        <f t="shared" si="77"/>
        <v>0.36690670008960019</v>
      </c>
      <c r="N627">
        <f t="shared" si="78"/>
        <v>0.8769229603993518</v>
      </c>
      <c r="O627">
        <f t="shared" si="79"/>
        <v>4.3679388313409007E-3</v>
      </c>
    </row>
    <row r="628" spans="1:15">
      <c r="A628">
        <v>2863</v>
      </c>
      <c r="B628">
        <f>COUNTIF(DantongWorkSheet!$E$1:$E$1000, "&lt;=" &amp;A628)</f>
        <v>602</v>
      </c>
      <c r="C628">
        <f>COUNTIF(DantongWorkSheet!$E$1:$E$1000, "&gt;" &amp;A628)</f>
        <v>398</v>
      </c>
      <c r="D628">
        <f>COUNTIFS(DantongWorkSheet!$E$1:$E$1000, "&lt;=" &amp;$A628, DantongWorkSheet!$U$1:$U$1000, 2)</f>
        <v>163</v>
      </c>
      <c r="E628">
        <f>COUNTIFS(DantongWorkSheet!$E$1:$E$1000, "&lt;=" &amp;$A628, DantongWorkSheet!$U$1:$U$1000, 1)</f>
        <v>439</v>
      </c>
      <c r="F628">
        <f>COUNTIFS(DantongWorkSheet!$E$1:$E$1000, "&gt;" &amp;$A628, DantongWorkSheet!$U$1:$U$1000, 2)</f>
        <v>137</v>
      </c>
      <c r="G628">
        <f>COUNTIFS(DantongWorkSheet!$E$1:$E$1000, "&gt;" &amp;$A628, DantongWorkSheet!$U$1:$U$1000, 1)</f>
        <v>261</v>
      </c>
      <c r="H628">
        <f t="shared" si="72"/>
        <v>0.842558964125669</v>
      </c>
      <c r="I628">
        <f t="shared" si="73"/>
        <v>0.92880085051768912</v>
      </c>
      <c r="J628">
        <f t="shared" si="74"/>
        <v>0.44076309395723579</v>
      </c>
      <c r="K628">
        <f t="shared" si="75"/>
        <v>0.52900554631913843</v>
      </c>
      <c r="L628">
        <f t="shared" si="76"/>
        <v>0.50722049640365274</v>
      </c>
      <c r="M628">
        <f t="shared" si="77"/>
        <v>0.36966273850604031</v>
      </c>
      <c r="N628">
        <f t="shared" si="78"/>
        <v>0.87688323490969311</v>
      </c>
      <c r="O628">
        <f t="shared" si="79"/>
        <v>4.4076643209995936E-3</v>
      </c>
    </row>
    <row r="629" spans="1:15">
      <c r="A629">
        <v>2897.5</v>
      </c>
      <c r="B629">
        <f>COUNTIF(DantongWorkSheet!$E$1:$E$1000, "&lt;=" &amp;A629)</f>
        <v>606</v>
      </c>
      <c r="C629">
        <f>COUNTIF(DantongWorkSheet!$E$1:$E$1000, "&gt;" &amp;A629)</f>
        <v>394</v>
      </c>
      <c r="D629">
        <f>COUNTIFS(DantongWorkSheet!$E$1:$E$1000, "&lt;=" &amp;$A629, DantongWorkSheet!$U$1:$U$1000, 2)</f>
        <v>164</v>
      </c>
      <c r="E629">
        <f>COUNTIFS(DantongWorkSheet!$E$1:$E$1000, "&lt;=" &amp;$A629, DantongWorkSheet!$U$1:$U$1000, 1)</f>
        <v>442</v>
      </c>
      <c r="F629">
        <f>COUNTIFS(DantongWorkSheet!$E$1:$E$1000, "&gt;" &amp;$A629, DantongWorkSheet!$U$1:$U$1000, 2)</f>
        <v>136</v>
      </c>
      <c r="G629">
        <f>COUNTIFS(DantongWorkSheet!$E$1:$E$1000, "&gt;" &amp;$A629, DantongWorkSheet!$U$1:$U$1000, 1)</f>
        <v>258</v>
      </c>
      <c r="H629">
        <f t="shared" si="72"/>
        <v>0.84236299336011522</v>
      </c>
      <c r="I629">
        <f t="shared" si="73"/>
        <v>0.92968740750397605</v>
      </c>
      <c r="J629">
        <f t="shared" si="74"/>
        <v>0.43790184252061648</v>
      </c>
      <c r="K629">
        <f t="shared" si="75"/>
        <v>0.52943059129105008</v>
      </c>
      <c r="L629">
        <f t="shared" si="76"/>
        <v>0.51047197397622979</v>
      </c>
      <c r="M629">
        <f t="shared" si="77"/>
        <v>0.36629683855656658</v>
      </c>
      <c r="N629">
        <f t="shared" si="78"/>
        <v>0.87676881253279637</v>
      </c>
      <c r="O629">
        <f t="shared" si="79"/>
        <v>4.5220866978963326E-3</v>
      </c>
    </row>
    <row r="630" spans="1:15">
      <c r="A630">
        <v>400.5</v>
      </c>
      <c r="B630">
        <f>COUNTIF(DantongWorkSheet!$E$1:$E$1000, "&lt;=" &amp;A630)</f>
        <v>9</v>
      </c>
      <c r="C630">
        <f>COUNTIF(DantongWorkSheet!$E$1:$E$1000, "&gt;" &amp;A630)</f>
        <v>991</v>
      </c>
      <c r="D630">
        <f>COUNTIFS(DantongWorkSheet!$E$1:$E$1000, "&lt;=" &amp;$A630, DantongWorkSheet!$U$1:$U$1000, 2)</f>
        <v>0</v>
      </c>
      <c r="E630">
        <f>COUNTIFS(DantongWorkSheet!$E$1:$E$1000, "&lt;=" &amp;$A630, DantongWorkSheet!$U$1:$U$1000, 1)</f>
        <v>9</v>
      </c>
      <c r="F630">
        <f>COUNTIFS(DantongWorkSheet!$E$1:$E$1000, "&gt;" &amp;$A630, DantongWorkSheet!$U$1:$U$1000, 2)</f>
        <v>300</v>
      </c>
      <c r="G630">
        <f>COUNTIFS(DantongWorkSheet!$E$1:$E$1000, "&gt;" &amp;$A630, DantongWorkSheet!$U$1:$U$1000, 1)</f>
        <v>691</v>
      </c>
      <c r="H630">
        <f t="shared" si="72"/>
        <v>0</v>
      </c>
      <c r="I630">
        <f t="shared" si="73"/>
        <v>0.8845958785517245</v>
      </c>
      <c r="J630">
        <f t="shared" si="74"/>
        <v>6.1162733548977971E-2</v>
      </c>
      <c r="K630">
        <f t="shared" si="75"/>
        <v>1.2925650138318492E-2</v>
      </c>
      <c r="L630">
        <f t="shared" si="76"/>
        <v>0</v>
      </c>
      <c r="M630">
        <f t="shared" si="77"/>
        <v>0.87663451564475903</v>
      </c>
      <c r="N630">
        <f t="shared" si="78"/>
        <v>0.87663451564475903</v>
      </c>
      <c r="O630">
        <f t="shared" si="79"/>
        <v>4.6563835859336766E-3</v>
      </c>
    </row>
    <row r="631" spans="1:15">
      <c r="A631">
        <v>2900</v>
      </c>
      <c r="B631">
        <f>COUNTIF(DantongWorkSheet!$E$1:$E$1000, "&lt;=" &amp;A631)</f>
        <v>607</v>
      </c>
      <c r="C631">
        <f>COUNTIF(DantongWorkSheet!$E$1:$E$1000, "&gt;" &amp;A631)</f>
        <v>393</v>
      </c>
      <c r="D631">
        <f>COUNTIFS(DantongWorkSheet!$E$1:$E$1000, "&lt;=" &amp;$A631, DantongWorkSheet!$U$1:$U$1000, 2)</f>
        <v>164</v>
      </c>
      <c r="E631">
        <f>COUNTIFS(DantongWorkSheet!$E$1:$E$1000, "&lt;=" &amp;$A631, DantongWorkSheet!$U$1:$U$1000, 1)</f>
        <v>443</v>
      </c>
      <c r="F631">
        <f>COUNTIFS(DantongWorkSheet!$E$1:$E$1000, "&gt;" &amp;$A631, DantongWorkSheet!$U$1:$U$1000, 2)</f>
        <v>136</v>
      </c>
      <c r="G631">
        <f>COUNTIFS(DantongWorkSheet!$E$1:$E$1000, "&gt;" &amp;$A631, DantongWorkSheet!$U$1:$U$1000, 1)</f>
        <v>257</v>
      </c>
      <c r="H631">
        <f t="shared" si="72"/>
        <v>0.84172455405265278</v>
      </c>
      <c r="I631">
        <f t="shared" si="73"/>
        <v>0.93049630237852288</v>
      </c>
      <c r="J631">
        <f t="shared" si="74"/>
        <v>0.43718056809268779</v>
      </c>
      <c r="K631">
        <f t="shared" si="75"/>
        <v>0.52952772148456784</v>
      </c>
      <c r="L631">
        <f t="shared" si="76"/>
        <v>0.51092680430996018</v>
      </c>
      <c r="M631">
        <f t="shared" si="77"/>
        <v>0.3656850468347595</v>
      </c>
      <c r="N631">
        <f t="shared" si="78"/>
        <v>0.87661185114471962</v>
      </c>
      <c r="O631">
        <f t="shared" si="79"/>
        <v>4.679048085973081E-3</v>
      </c>
    </row>
    <row r="632" spans="1:15">
      <c r="A632">
        <v>2905.5</v>
      </c>
      <c r="B632">
        <f>COUNTIF(DantongWorkSheet!$E$1:$E$1000, "&lt;=" &amp;A632)</f>
        <v>608</v>
      </c>
      <c r="C632">
        <f>COUNTIF(DantongWorkSheet!$E$1:$E$1000, "&gt;" &amp;A632)</f>
        <v>392</v>
      </c>
      <c r="D632">
        <f>COUNTIFS(DantongWorkSheet!$E$1:$E$1000, "&lt;=" &amp;$A632, DantongWorkSheet!$U$1:$U$1000, 2)</f>
        <v>164</v>
      </c>
      <c r="E632">
        <f>COUNTIFS(DantongWorkSheet!$E$1:$E$1000, "&lt;=" &amp;$A632, DantongWorkSheet!$U$1:$U$1000, 1)</f>
        <v>444</v>
      </c>
      <c r="F632">
        <f>COUNTIFS(DantongWorkSheet!$E$1:$E$1000, "&gt;" &amp;$A632, DantongWorkSheet!$U$1:$U$1000, 2)</f>
        <v>136</v>
      </c>
      <c r="G632">
        <f>COUNTIFS(DantongWorkSheet!$E$1:$E$1000, "&gt;" &amp;$A632, DantongWorkSheet!$U$1:$U$1000, 1)</f>
        <v>256</v>
      </c>
      <c r="H632">
        <f t="shared" si="72"/>
        <v>0.84108676769224866</v>
      </c>
      <c r="I632">
        <f t="shared" si="73"/>
        <v>0.93130436857937626</v>
      </c>
      <c r="J632">
        <f t="shared" si="74"/>
        <v>0.43645691690084892</v>
      </c>
      <c r="K632">
        <f t="shared" si="75"/>
        <v>0.52962118069437658</v>
      </c>
      <c r="L632">
        <f t="shared" si="76"/>
        <v>0.51138075475688716</v>
      </c>
      <c r="M632">
        <f t="shared" si="77"/>
        <v>0.36507131248311553</v>
      </c>
      <c r="N632">
        <f t="shared" si="78"/>
        <v>0.87645206724000269</v>
      </c>
      <c r="O632">
        <f t="shared" si="79"/>
        <v>4.8388319906900179E-3</v>
      </c>
    </row>
    <row r="633" spans="1:15">
      <c r="A633">
        <v>2916.5</v>
      </c>
      <c r="B633">
        <f>COUNTIF(DantongWorkSheet!$E$1:$E$1000, "&lt;=" &amp;A633)</f>
        <v>609</v>
      </c>
      <c r="C633">
        <f>COUNTIF(DantongWorkSheet!$E$1:$E$1000, "&gt;" &amp;A633)</f>
        <v>391</v>
      </c>
      <c r="D633">
        <f>COUNTIFS(DantongWorkSheet!$E$1:$E$1000, "&lt;=" &amp;$A633, DantongWorkSheet!$U$1:$U$1000, 2)</f>
        <v>164</v>
      </c>
      <c r="E633">
        <f>COUNTIFS(DantongWorkSheet!$E$1:$E$1000, "&lt;=" &amp;$A633, DantongWorkSheet!$U$1:$U$1000, 1)</f>
        <v>445</v>
      </c>
      <c r="F633">
        <f>COUNTIFS(DantongWorkSheet!$E$1:$E$1000, "&gt;" &amp;$A633, DantongWorkSheet!$U$1:$U$1000, 2)</f>
        <v>136</v>
      </c>
      <c r="G633">
        <f>COUNTIFS(DantongWorkSheet!$E$1:$E$1000, "&gt;" &amp;$A633, DantongWorkSheet!$U$1:$U$1000, 1)</f>
        <v>255</v>
      </c>
      <c r="H633">
        <f t="shared" si="72"/>
        <v>0.84044963668746708</v>
      </c>
      <c r="I633">
        <f t="shared" si="73"/>
        <v>0.93211156761667469</v>
      </c>
      <c r="J633">
        <f t="shared" si="74"/>
        <v>0.43573089285425459</v>
      </c>
      <c r="K633">
        <f t="shared" si="75"/>
        <v>0.52971095955570124</v>
      </c>
      <c r="L633">
        <f t="shared" si="76"/>
        <v>0.51183382874266747</v>
      </c>
      <c r="M633">
        <f t="shared" si="77"/>
        <v>0.36445562293811984</v>
      </c>
      <c r="N633">
        <f t="shared" si="78"/>
        <v>0.87628945168078731</v>
      </c>
      <c r="O633">
        <f t="shared" si="79"/>
        <v>5.0014475499053912E-3</v>
      </c>
    </row>
    <row r="634" spans="1:15">
      <c r="A634">
        <v>14488</v>
      </c>
      <c r="B634">
        <f>COUNTIF(DantongWorkSheet!$E$1:$E$1000, "&lt;=" &amp;A634)</f>
        <v>992</v>
      </c>
      <c r="C634">
        <f>COUNTIF(DantongWorkSheet!$E$1:$E$1000, "&gt;" &amp;A634)</f>
        <v>8</v>
      </c>
      <c r="D634">
        <f>COUNTIFS(DantongWorkSheet!$E$1:$E$1000, "&lt;=" &amp;$A634, DantongWorkSheet!$U$1:$U$1000, 2)</f>
        <v>294</v>
      </c>
      <c r="E634">
        <f>COUNTIFS(DantongWorkSheet!$E$1:$E$1000, "&lt;=" &amp;$A634, DantongWorkSheet!$U$1:$U$1000, 1)</f>
        <v>698</v>
      </c>
      <c r="F634">
        <f>COUNTIFS(DantongWorkSheet!$E$1:$E$1000, "&gt;" &amp;$A634, DantongWorkSheet!$U$1:$U$1000, 2)</f>
        <v>6</v>
      </c>
      <c r="G634">
        <f>COUNTIFS(DantongWorkSheet!$E$1:$E$1000, "&gt;" &amp;$A634, DantongWorkSheet!$U$1:$U$1000, 1)</f>
        <v>2</v>
      </c>
      <c r="H634">
        <f t="shared" si="72"/>
        <v>0.87680945426164514</v>
      </c>
      <c r="I634">
        <f t="shared" si="73"/>
        <v>0.81127812445913283</v>
      </c>
      <c r="J634">
        <f t="shared" si="74"/>
        <v>1.149527048101015E-2</v>
      </c>
      <c r="K634">
        <f t="shared" si="75"/>
        <v>5.5726274277296706E-2</v>
      </c>
      <c r="L634">
        <f t="shared" si="76"/>
        <v>0.86979497862755195</v>
      </c>
      <c r="M634">
        <f t="shared" si="77"/>
        <v>6.4902249956730624E-3</v>
      </c>
      <c r="N634">
        <f t="shared" si="78"/>
        <v>0.87628520362322504</v>
      </c>
      <c r="O634">
        <f t="shared" si="79"/>
        <v>5.005695607467664E-3</v>
      </c>
    </row>
    <row r="635" spans="1:15">
      <c r="A635">
        <v>2923.5</v>
      </c>
      <c r="B635">
        <f>COUNTIF(DantongWorkSheet!$E$1:$E$1000, "&lt;=" &amp;A635)</f>
        <v>610</v>
      </c>
      <c r="C635">
        <f>COUNTIF(DantongWorkSheet!$E$1:$E$1000, "&gt;" &amp;A635)</f>
        <v>390</v>
      </c>
      <c r="D635">
        <f>COUNTIFS(DantongWorkSheet!$E$1:$E$1000, "&lt;=" &amp;$A635, DantongWorkSheet!$U$1:$U$1000, 2)</f>
        <v>164</v>
      </c>
      <c r="E635">
        <f>COUNTIFS(DantongWorkSheet!$E$1:$E$1000, "&lt;=" &amp;$A635, DantongWorkSheet!$U$1:$U$1000, 1)</f>
        <v>446</v>
      </c>
      <c r="F635">
        <f>COUNTIFS(DantongWorkSheet!$E$1:$E$1000, "&gt;" &amp;$A635, DantongWorkSheet!$U$1:$U$1000, 2)</f>
        <v>136</v>
      </c>
      <c r="G635">
        <f>COUNTIFS(DantongWorkSheet!$E$1:$E$1000, "&gt;" &amp;$A635, DantongWorkSheet!$U$1:$U$1000, 1)</f>
        <v>254</v>
      </c>
      <c r="H635">
        <f t="shared" si="72"/>
        <v>0.8398131633980821</v>
      </c>
      <c r="I635">
        <f t="shared" si="73"/>
        <v>0.93291786028762025</v>
      </c>
      <c r="J635">
        <f t="shared" si="74"/>
        <v>0.43500249984922146</v>
      </c>
      <c r="K635">
        <f t="shared" si="75"/>
        <v>0.52979704865586574</v>
      </c>
      <c r="L635">
        <f t="shared" si="76"/>
        <v>0.5122860296728301</v>
      </c>
      <c r="M635">
        <f t="shared" si="77"/>
        <v>0.3638379655121719</v>
      </c>
      <c r="N635">
        <f t="shared" si="78"/>
        <v>0.87612399518500195</v>
      </c>
      <c r="O635">
        <f t="shared" si="79"/>
        <v>5.1669040456907567E-3</v>
      </c>
    </row>
    <row r="636" spans="1:15">
      <c r="A636">
        <v>417.5</v>
      </c>
      <c r="B636">
        <f>COUNTIF(DantongWorkSheet!$E$1:$E$1000, "&lt;=" &amp;A636)</f>
        <v>10</v>
      </c>
      <c r="C636">
        <f>COUNTIF(DantongWorkSheet!$E$1:$E$1000, "&gt;" &amp;A636)</f>
        <v>990</v>
      </c>
      <c r="D636">
        <f>COUNTIFS(DantongWorkSheet!$E$1:$E$1000, "&lt;=" &amp;$A636, DantongWorkSheet!$U$1:$U$1000, 2)</f>
        <v>0</v>
      </c>
      <c r="E636">
        <f>COUNTIFS(DantongWorkSheet!$E$1:$E$1000, "&lt;=" &amp;$A636, DantongWorkSheet!$U$1:$U$1000, 1)</f>
        <v>10</v>
      </c>
      <c r="F636">
        <f>COUNTIFS(DantongWorkSheet!$E$1:$E$1000, "&gt;" &amp;$A636, DantongWorkSheet!$U$1:$U$1000, 2)</f>
        <v>300</v>
      </c>
      <c r="G636">
        <f>COUNTIFS(DantongWorkSheet!$E$1:$E$1000, "&gt;" &amp;$A636, DantongWorkSheet!$U$1:$U$1000, 1)</f>
        <v>690</v>
      </c>
      <c r="H636">
        <f t="shared" si="72"/>
        <v>0</v>
      </c>
      <c r="I636">
        <f t="shared" si="73"/>
        <v>0.88496363638315301</v>
      </c>
      <c r="J636">
        <f t="shared" si="74"/>
        <v>6.6438561897747245E-2</v>
      </c>
      <c r="K636">
        <f t="shared" si="75"/>
        <v>1.4354573998163939E-2</v>
      </c>
      <c r="L636">
        <f t="shared" si="76"/>
        <v>0</v>
      </c>
      <c r="M636">
        <f t="shared" si="77"/>
        <v>0.87611400001932149</v>
      </c>
      <c r="N636">
        <f t="shared" si="78"/>
        <v>0.87611400001932149</v>
      </c>
      <c r="O636">
        <f t="shared" si="79"/>
        <v>5.1768992113712109E-3</v>
      </c>
    </row>
    <row r="637" spans="1:15">
      <c r="A637">
        <v>2927</v>
      </c>
      <c r="B637">
        <f>COUNTIF(DantongWorkSheet!$E$1:$E$1000, "&lt;=" &amp;A637)</f>
        <v>611</v>
      </c>
      <c r="C637">
        <f>COUNTIF(DantongWorkSheet!$E$1:$E$1000, "&gt;" &amp;A637)</f>
        <v>389</v>
      </c>
      <c r="D637">
        <f>COUNTIFS(DantongWorkSheet!$E$1:$E$1000, "&lt;=" &amp;$A637, DantongWorkSheet!$U$1:$U$1000, 2)</f>
        <v>164</v>
      </c>
      <c r="E637">
        <f>COUNTIFS(DantongWorkSheet!$E$1:$E$1000, "&lt;=" &amp;$A637, DantongWorkSheet!$U$1:$U$1000, 1)</f>
        <v>447</v>
      </c>
      <c r="F637">
        <f>COUNTIFS(DantongWorkSheet!$E$1:$E$1000, "&gt;" &amp;$A637, DantongWorkSheet!$U$1:$U$1000, 2)</f>
        <v>136</v>
      </c>
      <c r="G637">
        <f>COUNTIFS(DantongWorkSheet!$E$1:$E$1000, "&gt;" &amp;$A637, DantongWorkSheet!$U$1:$U$1000, 1)</f>
        <v>253</v>
      </c>
      <c r="H637">
        <f t="shared" si="72"/>
        <v>0.83917735013573647</v>
      </c>
      <c r="I637">
        <f t="shared" si="73"/>
        <v>0.93372320666303876</v>
      </c>
      <c r="J637">
        <f t="shared" si="74"/>
        <v>0.43427174176929145</v>
      </c>
      <c r="K637">
        <f t="shared" si="75"/>
        <v>0.52987943853392327</v>
      </c>
      <c r="L637">
        <f t="shared" si="76"/>
        <v>0.51273736093293498</v>
      </c>
      <c r="M637">
        <f t="shared" si="77"/>
        <v>0.36321832739192211</v>
      </c>
      <c r="N637">
        <f t="shared" si="78"/>
        <v>0.87595568832485715</v>
      </c>
      <c r="O637">
        <f t="shared" si="79"/>
        <v>5.3352109058355524E-3</v>
      </c>
    </row>
    <row r="638" spans="1:15">
      <c r="A638">
        <v>2973.5</v>
      </c>
      <c r="B638">
        <f>COUNTIF(DantongWorkSheet!$E$1:$E$1000, "&lt;=" &amp;A638)</f>
        <v>615</v>
      </c>
      <c r="C638">
        <f>COUNTIF(DantongWorkSheet!$E$1:$E$1000, "&gt;" &amp;A638)</f>
        <v>385</v>
      </c>
      <c r="D638">
        <f>COUNTIFS(DantongWorkSheet!$E$1:$E$1000, "&lt;=" &amp;$A638, DantongWorkSheet!$U$1:$U$1000, 2)</f>
        <v>165</v>
      </c>
      <c r="E638">
        <f>COUNTIFS(DantongWorkSheet!$E$1:$E$1000, "&lt;=" &amp;$A638, DantongWorkSheet!$U$1:$U$1000, 1)</f>
        <v>450</v>
      </c>
      <c r="F638">
        <f>COUNTIFS(DantongWorkSheet!$E$1:$E$1000, "&gt;" &amp;$A638, DantongWorkSheet!$U$1:$U$1000, 2)</f>
        <v>135</v>
      </c>
      <c r="G638">
        <f>COUNTIFS(DantongWorkSheet!$E$1:$E$1000, "&gt;" &amp;$A638, DantongWorkSheet!$U$1:$U$1000, 1)</f>
        <v>250</v>
      </c>
      <c r="H638">
        <f t="shared" si="72"/>
        <v>0.83900406136769767</v>
      </c>
      <c r="I638">
        <f t="shared" si="73"/>
        <v>0.93464664397866914</v>
      </c>
      <c r="J638">
        <f t="shared" si="74"/>
        <v>0.43132513592782318</v>
      </c>
      <c r="K638">
        <f t="shared" si="75"/>
        <v>0.53017181489573195</v>
      </c>
      <c r="L638">
        <f t="shared" si="76"/>
        <v>0.51598749774113406</v>
      </c>
      <c r="M638">
        <f t="shared" si="77"/>
        <v>0.35983895793178761</v>
      </c>
      <c r="N638">
        <f t="shared" si="78"/>
        <v>0.87582645567292161</v>
      </c>
      <c r="O638">
        <f t="shared" si="79"/>
        <v>5.4644435577710926E-3</v>
      </c>
    </row>
    <row r="639" spans="1:15">
      <c r="A639">
        <v>2943.5</v>
      </c>
      <c r="B639">
        <f>COUNTIF(DantongWorkSheet!$E$1:$E$1000, "&lt;=" &amp;A639)</f>
        <v>612</v>
      </c>
      <c r="C639">
        <f>COUNTIF(DantongWorkSheet!$E$1:$E$1000, "&gt;" &amp;A639)</f>
        <v>388</v>
      </c>
      <c r="D639">
        <f>COUNTIFS(DantongWorkSheet!$E$1:$E$1000, "&lt;=" &amp;$A639, DantongWorkSheet!$U$1:$U$1000, 2)</f>
        <v>164</v>
      </c>
      <c r="E639">
        <f>COUNTIFS(DantongWorkSheet!$E$1:$E$1000, "&lt;=" &amp;$A639, DantongWorkSheet!$U$1:$U$1000, 1)</f>
        <v>448</v>
      </c>
      <c r="F639">
        <f>COUNTIFS(DantongWorkSheet!$E$1:$E$1000, "&gt;" &amp;$A639, DantongWorkSheet!$U$1:$U$1000, 2)</f>
        <v>136</v>
      </c>
      <c r="G639">
        <f>COUNTIFS(DantongWorkSheet!$E$1:$E$1000, "&gt;" &amp;$A639, DantongWorkSheet!$U$1:$U$1000, 1)</f>
        <v>252</v>
      </c>
      <c r="H639">
        <f t="shared" si="72"/>
        <v>0.83854219916459249</v>
      </c>
      <c r="I639">
        <f t="shared" si="73"/>
        <v>0.93452756607366094</v>
      </c>
      <c r="J639">
        <f t="shared" si="74"/>
        <v>0.43353862248529446</v>
      </c>
      <c r="K639">
        <f t="shared" si="75"/>
        <v>0.52995811968028428</v>
      </c>
      <c r="L639">
        <f t="shared" si="76"/>
        <v>0.51318782588873058</v>
      </c>
      <c r="M639">
        <f t="shared" si="77"/>
        <v>0.36259669563658048</v>
      </c>
      <c r="N639">
        <f t="shared" si="78"/>
        <v>0.87578452152531105</v>
      </c>
      <c r="O639">
        <f t="shared" si="79"/>
        <v>5.5063777053816487E-3</v>
      </c>
    </row>
    <row r="640" spans="1:15">
      <c r="A640">
        <v>2960.5</v>
      </c>
      <c r="B640">
        <f>COUNTIF(DantongWorkSheet!$E$1:$E$1000, "&lt;=" &amp;A640)</f>
        <v>613</v>
      </c>
      <c r="C640">
        <f>COUNTIF(DantongWorkSheet!$E$1:$E$1000, "&gt;" &amp;A640)</f>
        <v>387</v>
      </c>
      <c r="D640">
        <f>COUNTIFS(DantongWorkSheet!$E$1:$E$1000, "&lt;=" &amp;$A640, DantongWorkSheet!$U$1:$U$1000, 2)</f>
        <v>164</v>
      </c>
      <c r="E640">
        <f>COUNTIFS(DantongWorkSheet!$E$1:$E$1000, "&lt;=" &amp;$A640, DantongWorkSheet!$U$1:$U$1000, 1)</f>
        <v>449</v>
      </c>
      <c r="F640">
        <f>COUNTIFS(DantongWorkSheet!$E$1:$E$1000, "&gt;" &amp;$A640, DantongWorkSheet!$U$1:$U$1000, 2)</f>
        <v>136</v>
      </c>
      <c r="G640">
        <f>COUNTIFS(DantongWorkSheet!$E$1:$E$1000, "&gt;" &amp;$A640, DantongWorkSheet!$U$1:$U$1000, 1)</f>
        <v>251</v>
      </c>
      <c r="H640">
        <f t="shared" si="72"/>
        <v>0.83790771270197129</v>
      </c>
      <c r="I640">
        <f t="shared" si="73"/>
        <v>0.93533089709611594</v>
      </c>
      <c r="J640">
        <f t="shared" si="74"/>
        <v>0.43280314585541035</v>
      </c>
      <c r="K640">
        <f t="shared" si="75"/>
        <v>0.53003308253634085</v>
      </c>
      <c r="L640">
        <f t="shared" si="76"/>
        <v>0.5136374278863084</v>
      </c>
      <c r="M640">
        <f t="shared" si="77"/>
        <v>0.36197305717619688</v>
      </c>
      <c r="N640">
        <f t="shared" si="78"/>
        <v>0.87561048506250527</v>
      </c>
      <c r="O640">
        <f t="shared" si="79"/>
        <v>5.6804141681874309E-3</v>
      </c>
    </row>
    <row r="641" spans="1:15">
      <c r="A641">
        <v>427</v>
      </c>
      <c r="B641">
        <f>COUNTIF(DantongWorkSheet!$E$1:$E$1000, "&lt;=" &amp;A641)</f>
        <v>11</v>
      </c>
      <c r="C641">
        <f>COUNTIF(DantongWorkSheet!$E$1:$E$1000, "&gt;" &amp;A641)</f>
        <v>989</v>
      </c>
      <c r="D641">
        <f>COUNTIFS(DantongWorkSheet!$E$1:$E$1000, "&lt;=" &amp;$A641, DantongWorkSheet!$U$1:$U$1000, 2)</f>
        <v>0</v>
      </c>
      <c r="E641">
        <f>COUNTIFS(DantongWorkSheet!$E$1:$E$1000, "&lt;=" &amp;$A641, DantongWorkSheet!$U$1:$U$1000, 1)</f>
        <v>11</v>
      </c>
      <c r="F641">
        <f>COUNTIFS(DantongWorkSheet!$E$1:$E$1000, "&gt;" &amp;$A641, DantongWorkSheet!$U$1:$U$1000, 2)</f>
        <v>300</v>
      </c>
      <c r="G641">
        <f>COUNTIFS(DantongWorkSheet!$E$1:$E$1000, "&gt;" &amp;$A641, DantongWorkSheet!$U$1:$U$1000, 1)</f>
        <v>689</v>
      </c>
      <c r="H641">
        <f t="shared" si="72"/>
        <v>0</v>
      </c>
      <c r="I641">
        <f t="shared" si="73"/>
        <v>0.8853314972686952</v>
      </c>
      <c r="J641">
        <f t="shared" si="74"/>
        <v>7.1569879326272678E-2</v>
      </c>
      <c r="K641">
        <f t="shared" si="75"/>
        <v>1.5782040590043511E-2</v>
      </c>
      <c r="L641">
        <f t="shared" si="76"/>
        <v>0</v>
      </c>
      <c r="M641">
        <f t="shared" si="77"/>
        <v>0.8755928507987395</v>
      </c>
      <c r="N641">
        <f t="shared" si="78"/>
        <v>0.8755928507987395</v>
      </c>
      <c r="O641">
        <f t="shared" si="79"/>
        <v>5.6980484319532065E-3</v>
      </c>
    </row>
    <row r="642" spans="1:15">
      <c r="A642">
        <v>2998.5</v>
      </c>
      <c r="B642">
        <f>COUNTIF(DantongWorkSheet!$E$1:$E$1000, "&lt;=" &amp;A642)</f>
        <v>620</v>
      </c>
      <c r="C642">
        <f>COUNTIF(DantongWorkSheet!$E$1:$E$1000, "&gt;" &amp;A642)</f>
        <v>380</v>
      </c>
      <c r="D642">
        <f>COUNTIFS(DantongWorkSheet!$E$1:$E$1000, "&lt;=" &amp;$A642, DantongWorkSheet!$U$1:$U$1000, 2)</f>
        <v>166</v>
      </c>
      <c r="E642">
        <f>COUNTIFS(DantongWorkSheet!$E$1:$E$1000, "&lt;=" &amp;$A642, DantongWorkSheet!$U$1:$U$1000, 1)</f>
        <v>454</v>
      </c>
      <c r="F642">
        <f>COUNTIFS(DantongWorkSheet!$E$1:$E$1000, "&gt;" &amp;$A642, DantongWorkSheet!$U$1:$U$1000, 2)</f>
        <v>134</v>
      </c>
      <c r="G642">
        <f>COUNTIFS(DantongWorkSheet!$E$1:$E$1000, "&gt;" &amp;$A642, DantongWorkSheet!$U$1:$U$1000, 1)</f>
        <v>246</v>
      </c>
      <c r="H642">
        <f t="shared" si="72"/>
        <v>0.83820576199413277</v>
      </c>
      <c r="I642">
        <f t="shared" si="73"/>
        <v>0.93639634560780438</v>
      </c>
      <c r="J642">
        <f t="shared" si="74"/>
        <v>0.42758912522046666</v>
      </c>
      <c r="K642">
        <f t="shared" si="75"/>
        <v>0.53045289700583287</v>
      </c>
      <c r="L642">
        <f t="shared" si="76"/>
        <v>0.51968757243636232</v>
      </c>
      <c r="M642">
        <f t="shared" si="77"/>
        <v>0.35583061133096566</v>
      </c>
      <c r="N642">
        <f t="shared" si="78"/>
        <v>0.87551818376732804</v>
      </c>
      <c r="O642">
        <f t="shared" si="79"/>
        <v>5.7727154633646638E-3</v>
      </c>
    </row>
    <row r="643" spans="1:15">
      <c r="A643">
        <v>2978</v>
      </c>
      <c r="B643">
        <f>COUNTIF(DantongWorkSheet!$E$1:$E$1000, "&lt;=" &amp;A643)</f>
        <v>617</v>
      </c>
      <c r="C643">
        <f>COUNTIF(DantongWorkSheet!$E$1:$E$1000, "&gt;" &amp;A643)</f>
        <v>383</v>
      </c>
      <c r="D643">
        <f>COUNTIFS(DantongWorkSheet!$E$1:$E$1000, "&lt;=" &amp;$A643, DantongWorkSheet!$U$1:$U$1000, 2)</f>
        <v>165</v>
      </c>
      <c r="E643">
        <f>COUNTIFS(DantongWorkSheet!$E$1:$E$1000, "&lt;=" &amp;$A643, DantongWorkSheet!$U$1:$U$1000, 1)</f>
        <v>452</v>
      </c>
      <c r="F643">
        <f>COUNTIFS(DantongWorkSheet!$E$1:$E$1000, "&gt;" &amp;$A643, DantongWorkSheet!$U$1:$U$1000, 2)</f>
        <v>135</v>
      </c>
      <c r="G643">
        <f>COUNTIFS(DantongWorkSheet!$E$1:$E$1000, "&gt;" &amp;$A643, DantongWorkSheet!$U$1:$U$1000, 1)</f>
        <v>248</v>
      </c>
      <c r="H643">
        <f t="shared" si="72"/>
        <v>0.8377424711069148</v>
      </c>
      <c r="I643">
        <f t="shared" si="73"/>
        <v>0.93626379190457276</v>
      </c>
      <c r="J643">
        <f t="shared" si="74"/>
        <v>0.42983774260131691</v>
      </c>
      <c r="K643">
        <f t="shared" si="75"/>
        <v>0.53029555814832074</v>
      </c>
      <c r="L643">
        <f t="shared" si="76"/>
        <v>0.51688710467296639</v>
      </c>
      <c r="M643">
        <f t="shared" si="77"/>
        <v>0.35858903229945138</v>
      </c>
      <c r="N643">
        <f t="shared" si="78"/>
        <v>0.87547613697241777</v>
      </c>
      <c r="O643">
        <f t="shared" si="79"/>
        <v>5.8147622582749303E-3</v>
      </c>
    </row>
    <row r="644" spans="1:15">
      <c r="A644">
        <v>2984.5</v>
      </c>
      <c r="B644">
        <f>COUNTIF(DantongWorkSheet!$E$1:$E$1000, "&lt;=" &amp;A644)</f>
        <v>617</v>
      </c>
      <c r="C644">
        <f>COUNTIF(DantongWorkSheet!$E$1:$E$1000, "&gt;" &amp;A644)</f>
        <v>383</v>
      </c>
      <c r="D644">
        <f>COUNTIFS(DantongWorkSheet!$E$1:$E$1000, "&lt;=" &amp;$A644, DantongWorkSheet!$U$1:$U$1000, 2)</f>
        <v>165</v>
      </c>
      <c r="E644">
        <f>COUNTIFS(DantongWorkSheet!$E$1:$E$1000, "&lt;=" &amp;$A644, DantongWorkSheet!$U$1:$U$1000, 1)</f>
        <v>452</v>
      </c>
      <c r="F644">
        <f>COUNTIFS(DantongWorkSheet!$E$1:$E$1000, "&gt;" &amp;$A644, DantongWorkSheet!$U$1:$U$1000, 2)</f>
        <v>135</v>
      </c>
      <c r="G644">
        <f>COUNTIFS(DantongWorkSheet!$E$1:$E$1000, "&gt;" &amp;$A644, DantongWorkSheet!$U$1:$U$1000, 1)</f>
        <v>248</v>
      </c>
      <c r="H644">
        <f t="shared" si="72"/>
        <v>0.8377424711069148</v>
      </c>
      <c r="I644">
        <f t="shared" si="73"/>
        <v>0.93626379190457276</v>
      </c>
      <c r="J644">
        <f t="shared" si="74"/>
        <v>0.42983774260131691</v>
      </c>
      <c r="K644">
        <f t="shared" si="75"/>
        <v>0.53029555814832074</v>
      </c>
      <c r="L644">
        <f t="shared" si="76"/>
        <v>0.51688710467296639</v>
      </c>
      <c r="M644">
        <f t="shared" si="77"/>
        <v>0.35858903229945138</v>
      </c>
      <c r="N644">
        <f t="shared" si="78"/>
        <v>0.87547613697241777</v>
      </c>
      <c r="O644">
        <f t="shared" si="79"/>
        <v>5.8147622582749303E-3</v>
      </c>
    </row>
    <row r="645" spans="1:15">
      <c r="A645">
        <v>3123.5</v>
      </c>
      <c r="B645">
        <f>COUNTIF(DantongWorkSheet!$E$1:$E$1000, "&lt;=" &amp;A645)</f>
        <v>643</v>
      </c>
      <c r="C645">
        <f>COUNTIF(DantongWorkSheet!$E$1:$E$1000, "&gt;" &amp;A645)</f>
        <v>357</v>
      </c>
      <c r="D645">
        <f>COUNTIFS(DantongWorkSheet!$E$1:$E$1000, "&lt;=" &amp;$A645, DantongWorkSheet!$U$1:$U$1000, 2)</f>
        <v>173</v>
      </c>
      <c r="E645">
        <f>COUNTIFS(DantongWorkSheet!$E$1:$E$1000, "&lt;=" &amp;$A645, DantongWorkSheet!$U$1:$U$1000, 1)</f>
        <v>470</v>
      </c>
      <c r="F645">
        <f>COUNTIFS(DantongWorkSheet!$E$1:$E$1000, "&gt;" &amp;$A645, DantongWorkSheet!$U$1:$U$1000, 2)</f>
        <v>127</v>
      </c>
      <c r="G645">
        <f>COUNTIFS(DantongWorkSheet!$E$1:$E$1000, "&gt;" &amp;$A645, DantongWorkSheet!$U$1:$U$1000, 1)</f>
        <v>230</v>
      </c>
      <c r="H645">
        <f t="shared" si="72"/>
        <v>0.84010004666433424</v>
      </c>
      <c r="I645">
        <f t="shared" si="73"/>
        <v>0.93909212134766729</v>
      </c>
      <c r="J645">
        <f t="shared" si="74"/>
        <v>0.40966131676585188</v>
      </c>
      <c r="K645">
        <f t="shared" si="75"/>
        <v>0.53050343536597655</v>
      </c>
      <c r="L645">
        <f t="shared" si="76"/>
        <v>0.54018433000516697</v>
      </c>
      <c r="M645">
        <f t="shared" si="77"/>
        <v>0.33525588732111722</v>
      </c>
      <c r="N645">
        <f t="shared" si="78"/>
        <v>0.87544021732628419</v>
      </c>
      <c r="O645">
        <f t="shared" si="79"/>
        <v>5.8506819044085168E-3</v>
      </c>
    </row>
    <row r="646" spans="1:15">
      <c r="A646">
        <v>2966.5</v>
      </c>
      <c r="B646">
        <f>COUNTIF(DantongWorkSheet!$E$1:$E$1000, "&lt;=" &amp;A646)</f>
        <v>614</v>
      </c>
      <c r="C646">
        <f>COUNTIF(DantongWorkSheet!$E$1:$E$1000, "&gt;" &amp;A646)</f>
        <v>386</v>
      </c>
      <c r="D646">
        <f>COUNTIFS(DantongWorkSheet!$E$1:$E$1000, "&lt;=" &amp;$A646, DantongWorkSheet!$U$1:$U$1000, 2)</f>
        <v>164</v>
      </c>
      <c r="E646">
        <f>COUNTIFS(DantongWorkSheet!$E$1:$E$1000, "&lt;=" &amp;$A646, DantongWorkSheet!$U$1:$U$1000, 1)</f>
        <v>450</v>
      </c>
      <c r="F646">
        <f>COUNTIFS(DantongWorkSheet!$E$1:$E$1000, "&gt;" &amp;$A646, DantongWorkSheet!$U$1:$U$1000, 2)</f>
        <v>136</v>
      </c>
      <c r="G646">
        <f>COUNTIFS(DantongWorkSheet!$E$1:$E$1000, "&gt;" &amp;$A646, DantongWorkSheet!$U$1:$U$1000, 1)</f>
        <v>250</v>
      </c>
      <c r="H646">
        <f t="shared" si="72"/>
        <v>0.83727389291898668</v>
      </c>
      <c r="I646">
        <f t="shared" si="73"/>
        <v>0.9361331575386298</v>
      </c>
      <c r="J646">
        <f t="shared" si="74"/>
        <v>0.43206531572523127</v>
      </c>
      <c r="K646">
        <f t="shared" si="75"/>
        <v>0.5301043174940866</v>
      </c>
      <c r="L646">
        <f t="shared" si="76"/>
        <v>0.51408617025225778</v>
      </c>
      <c r="M646">
        <f t="shared" si="77"/>
        <v>0.36134739880991112</v>
      </c>
      <c r="N646">
        <f t="shared" si="78"/>
        <v>0.87543356906216885</v>
      </c>
      <c r="O646">
        <f t="shared" si="79"/>
        <v>5.8573301685238555E-3</v>
      </c>
    </row>
    <row r="647" spans="1:15">
      <c r="A647">
        <v>3008.5</v>
      </c>
      <c r="B647">
        <f>COUNTIF(DantongWorkSheet!$E$1:$E$1000, "&lt;=" &amp;A647)</f>
        <v>621</v>
      </c>
      <c r="C647">
        <f>COUNTIF(DantongWorkSheet!$E$1:$E$1000, "&gt;" &amp;A647)</f>
        <v>379</v>
      </c>
      <c r="D647">
        <f>COUNTIFS(DantongWorkSheet!$E$1:$E$1000, "&lt;=" &amp;$A647, DantongWorkSheet!$U$1:$U$1000, 2)</f>
        <v>166</v>
      </c>
      <c r="E647">
        <f>COUNTIFS(DantongWorkSheet!$E$1:$E$1000, "&lt;=" &amp;$A647, DantongWorkSheet!$U$1:$U$1000, 1)</f>
        <v>455</v>
      </c>
      <c r="F647">
        <f>COUNTIFS(DantongWorkSheet!$E$1:$E$1000, "&gt;" &amp;$A647, DantongWorkSheet!$U$1:$U$1000, 2)</f>
        <v>134</v>
      </c>
      <c r="G647">
        <f>COUNTIFS(DantongWorkSheet!$E$1:$E$1000, "&gt;" &amp;$A647, DantongWorkSheet!$U$1:$U$1000, 1)</f>
        <v>245</v>
      </c>
      <c r="H647">
        <f t="shared" si="72"/>
        <v>0.83757926487467449</v>
      </c>
      <c r="I647">
        <f t="shared" si="73"/>
        <v>0.93720906039544194</v>
      </c>
      <c r="J647">
        <f t="shared" si="74"/>
        <v>0.42683492722023714</v>
      </c>
      <c r="K647">
        <f t="shared" si="75"/>
        <v>0.53049776342008736</v>
      </c>
      <c r="L647">
        <f t="shared" si="76"/>
        <v>0.52013672348717288</v>
      </c>
      <c r="M647">
        <f t="shared" si="77"/>
        <v>0.35520223388987249</v>
      </c>
      <c r="N647">
        <f t="shared" si="78"/>
        <v>0.87533895737704537</v>
      </c>
      <c r="O647">
        <f t="shared" si="79"/>
        <v>5.9519418536473356E-3</v>
      </c>
    </row>
    <row r="648" spans="1:15">
      <c r="A648">
        <v>2992</v>
      </c>
      <c r="B648">
        <f>COUNTIF(DantongWorkSheet!$E$1:$E$1000, "&lt;=" &amp;A648)</f>
        <v>618</v>
      </c>
      <c r="C648">
        <f>COUNTIF(DantongWorkSheet!$E$1:$E$1000, "&gt;" &amp;A648)</f>
        <v>382</v>
      </c>
      <c r="D648">
        <f>COUNTIFS(DantongWorkSheet!$E$1:$E$1000, "&lt;=" &amp;$A648, DantongWorkSheet!$U$1:$U$1000, 2)</f>
        <v>165</v>
      </c>
      <c r="E648">
        <f>COUNTIFS(DantongWorkSheet!$E$1:$E$1000, "&lt;=" &amp;$A648, DantongWorkSheet!$U$1:$U$1000, 1)</f>
        <v>453</v>
      </c>
      <c r="F648">
        <f>COUNTIFS(DantongWorkSheet!$E$1:$E$1000, "&gt;" &amp;$A648, DantongWorkSheet!$U$1:$U$1000, 2)</f>
        <v>135</v>
      </c>
      <c r="G648">
        <f>COUNTIFS(DantongWorkSheet!$E$1:$E$1000, "&gt;" &amp;$A648, DantongWorkSheet!$U$1:$U$1000, 1)</f>
        <v>247</v>
      </c>
      <c r="H648">
        <f t="shared" si="72"/>
        <v>0.83711266367863979</v>
      </c>
      <c r="I648">
        <f t="shared" si="73"/>
        <v>0.93707068195387033</v>
      </c>
      <c r="J648">
        <f t="shared" si="74"/>
        <v>0.42909053667626634</v>
      </c>
      <c r="K648">
        <f t="shared" si="75"/>
        <v>0.53035178443126119</v>
      </c>
      <c r="L648">
        <f t="shared" si="76"/>
        <v>0.51733562615339934</v>
      </c>
      <c r="M648">
        <f t="shared" si="77"/>
        <v>0.35796100050637847</v>
      </c>
      <c r="N648">
        <f t="shared" si="78"/>
        <v>0.87529662665977781</v>
      </c>
      <c r="O648">
        <f t="shared" si="79"/>
        <v>5.9942725709148936E-3</v>
      </c>
    </row>
    <row r="649" spans="1:15">
      <c r="A649">
        <v>3061</v>
      </c>
      <c r="B649">
        <f>COUNTIF(DantongWorkSheet!$E$1:$E$1000, "&lt;=" &amp;A649)</f>
        <v>631</v>
      </c>
      <c r="C649">
        <f>COUNTIF(DantongWorkSheet!$E$1:$E$1000, "&gt;" &amp;A649)</f>
        <v>369</v>
      </c>
      <c r="D649">
        <f>COUNTIFS(DantongWorkSheet!$E$1:$E$1000, "&lt;=" &amp;$A649, DantongWorkSheet!$U$1:$U$1000, 2)</f>
        <v>169</v>
      </c>
      <c r="E649">
        <f>COUNTIFS(DantongWorkSheet!$E$1:$E$1000, "&lt;=" &amp;$A649, DantongWorkSheet!$U$1:$U$1000, 1)</f>
        <v>462</v>
      </c>
      <c r="F649">
        <f>COUNTIFS(DantongWorkSheet!$E$1:$E$1000, "&gt;" &amp;$A649, DantongWorkSheet!$U$1:$U$1000, 2)</f>
        <v>131</v>
      </c>
      <c r="G649">
        <f>COUNTIFS(DantongWorkSheet!$E$1:$E$1000, "&gt;" &amp;$A649, DantongWorkSheet!$U$1:$U$1000, 1)</f>
        <v>238</v>
      </c>
      <c r="H649">
        <f t="shared" si="72"/>
        <v>0.83833188140741788</v>
      </c>
      <c r="I649">
        <f t="shared" si="73"/>
        <v>0.93846605519671988</v>
      </c>
      <c r="J649">
        <f t="shared" si="74"/>
        <v>0.41916578458778858</v>
      </c>
      <c r="K649">
        <f t="shared" si="75"/>
        <v>0.53073538580402402</v>
      </c>
      <c r="L649">
        <f t="shared" si="76"/>
        <v>0.52898741716808073</v>
      </c>
      <c r="M649">
        <f t="shared" si="77"/>
        <v>0.34629397436758963</v>
      </c>
      <c r="N649">
        <f t="shared" si="78"/>
        <v>0.87528139153567031</v>
      </c>
      <c r="O649">
        <f t="shared" si="79"/>
        <v>6.009507695022398E-3</v>
      </c>
    </row>
    <row r="650" spans="1:15">
      <c r="A650">
        <v>3136</v>
      </c>
      <c r="B650">
        <f>COUNTIF(DantongWorkSheet!$E$1:$E$1000, "&lt;=" &amp;A650)</f>
        <v>644</v>
      </c>
      <c r="C650">
        <f>COUNTIF(DantongWorkSheet!$E$1:$E$1000, "&gt;" &amp;A650)</f>
        <v>356</v>
      </c>
      <c r="D650">
        <f>COUNTIFS(DantongWorkSheet!$E$1:$E$1000, "&lt;=" &amp;$A650, DantongWorkSheet!$U$1:$U$1000, 2)</f>
        <v>173</v>
      </c>
      <c r="E650">
        <f>COUNTIFS(DantongWorkSheet!$E$1:$E$1000, "&lt;=" &amp;$A650, DantongWorkSheet!$U$1:$U$1000, 1)</f>
        <v>471</v>
      </c>
      <c r="F650">
        <f>COUNTIFS(DantongWorkSheet!$E$1:$E$1000, "&gt;" &amp;$A650, DantongWorkSheet!$U$1:$U$1000, 2)</f>
        <v>127</v>
      </c>
      <c r="G650">
        <f>COUNTIFS(DantongWorkSheet!$E$1:$E$1000, "&gt;" &amp;$A650, DantongWorkSheet!$U$1:$U$1000, 1)</f>
        <v>229</v>
      </c>
      <c r="H650">
        <f t="shared" si="72"/>
        <v>0.83949701173453284</v>
      </c>
      <c r="I650">
        <f t="shared" si="73"/>
        <v>0.93994516497127079</v>
      </c>
      <c r="J650">
        <f t="shared" si="74"/>
        <v>0.40885460981657068</v>
      </c>
      <c r="K650">
        <f t="shared" si="75"/>
        <v>0.53045810391566539</v>
      </c>
      <c r="L650">
        <f t="shared" si="76"/>
        <v>0.54063607555703919</v>
      </c>
      <c r="M650">
        <f t="shared" si="77"/>
        <v>0.33462047872977241</v>
      </c>
      <c r="N650">
        <f t="shared" si="78"/>
        <v>0.87525655428681159</v>
      </c>
      <c r="O650">
        <f t="shared" si="79"/>
        <v>6.0343449438811092E-3</v>
      </c>
    </row>
    <row r="651" spans="1:15">
      <c r="A651">
        <v>3016.5</v>
      </c>
      <c r="B651">
        <f>COUNTIF(DantongWorkSheet!$E$1:$E$1000, "&lt;=" &amp;A651)</f>
        <v>622</v>
      </c>
      <c r="C651">
        <f>COUNTIF(DantongWorkSheet!$E$1:$E$1000, "&gt;" &amp;A651)</f>
        <v>378</v>
      </c>
      <c r="D651">
        <f>COUNTIFS(DantongWorkSheet!$E$1:$E$1000, "&lt;=" &amp;$A651, DantongWorkSheet!$U$1:$U$1000, 2)</f>
        <v>166</v>
      </c>
      <c r="E651">
        <f>COUNTIFS(DantongWorkSheet!$E$1:$E$1000, "&lt;=" &amp;$A651, DantongWorkSheet!$U$1:$U$1000, 1)</f>
        <v>456</v>
      </c>
      <c r="F651">
        <f>COUNTIFS(DantongWorkSheet!$E$1:$E$1000, "&gt;" &amp;$A651, DantongWorkSheet!$U$1:$U$1000, 2)</f>
        <v>134</v>
      </c>
      <c r="G651">
        <f>COUNTIFS(DantongWorkSheet!$E$1:$E$1000, "&gt;" &amp;$A651, DantongWorkSheet!$U$1:$U$1000, 1)</f>
        <v>244</v>
      </c>
      <c r="H651">
        <f t="shared" si="72"/>
        <v>0.83695341954746483</v>
      </c>
      <c r="I651">
        <f t="shared" si="73"/>
        <v>0.93802056737798867</v>
      </c>
      <c r="J651">
        <f t="shared" si="74"/>
        <v>0.42607840603858338</v>
      </c>
      <c r="K651">
        <f t="shared" si="75"/>
        <v>0.53053882324670354</v>
      </c>
      <c r="L651">
        <f t="shared" si="76"/>
        <v>0.52058502695852316</v>
      </c>
      <c r="M651">
        <f t="shared" si="77"/>
        <v>0.35457177446887972</v>
      </c>
      <c r="N651">
        <f t="shared" si="78"/>
        <v>0.87515680142740293</v>
      </c>
      <c r="O651">
        <f t="shared" si="79"/>
        <v>6.1340978032897731E-3</v>
      </c>
    </row>
    <row r="652" spans="1:15">
      <c r="A652">
        <v>3192.5</v>
      </c>
      <c r="B652">
        <f>COUNTIF(DantongWorkSheet!$E$1:$E$1000, "&lt;=" &amp;A652)</f>
        <v>651</v>
      </c>
      <c r="C652">
        <f>COUNTIF(DantongWorkSheet!$E$1:$E$1000, "&gt;" &amp;A652)</f>
        <v>349</v>
      </c>
      <c r="D652">
        <f>COUNTIFS(DantongWorkSheet!$E$1:$E$1000, "&lt;=" &amp;$A652, DantongWorkSheet!$U$1:$U$1000, 2)</f>
        <v>175</v>
      </c>
      <c r="E652">
        <f>COUNTIFS(DantongWorkSheet!$E$1:$E$1000, "&lt;=" &amp;$A652, DantongWorkSheet!$U$1:$U$1000, 1)</f>
        <v>476</v>
      </c>
      <c r="F652">
        <f>COUNTIFS(DantongWorkSheet!$E$1:$E$1000, "&gt;" &amp;$A652, DantongWorkSheet!$U$1:$U$1000, 2)</f>
        <v>125</v>
      </c>
      <c r="G652">
        <f>COUNTIFS(DantongWorkSheet!$E$1:$E$1000, "&gt;" &amp;$A652, DantongWorkSheet!$U$1:$U$1000, 1)</f>
        <v>224</v>
      </c>
      <c r="H652">
        <f t="shared" si="72"/>
        <v>0.83976227401780346</v>
      </c>
      <c r="I652">
        <f t="shared" si="73"/>
        <v>0.94115045221634497</v>
      </c>
      <c r="J652">
        <f t="shared" si="74"/>
        <v>0.40314512902418992</v>
      </c>
      <c r="K652">
        <f t="shared" si="75"/>
        <v>0.53002666939989973</v>
      </c>
      <c r="L652">
        <f t="shared" si="76"/>
        <v>0.54668524038559008</v>
      </c>
      <c r="M652">
        <f t="shared" si="77"/>
        <v>0.32846150782350436</v>
      </c>
      <c r="N652">
        <f t="shared" si="78"/>
        <v>0.87514674820909444</v>
      </c>
      <c r="O652">
        <f t="shared" si="79"/>
        <v>6.1441510215982653E-3</v>
      </c>
    </row>
    <row r="653" spans="1:15">
      <c r="A653">
        <v>2994.5</v>
      </c>
      <c r="B653">
        <f>COUNTIF(DantongWorkSheet!$E$1:$E$1000, "&lt;=" &amp;A653)</f>
        <v>619</v>
      </c>
      <c r="C653">
        <f>COUNTIF(DantongWorkSheet!$E$1:$E$1000, "&gt;" &amp;A653)</f>
        <v>381</v>
      </c>
      <c r="D653">
        <f>COUNTIFS(DantongWorkSheet!$E$1:$E$1000, "&lt;=" &amp;$A653, DantongWorkSheet!$U$1:$U$1000, 2)</f>
        <v>165</v>
      </c>
      <c r="E653">
        <f>COUNTIFS(DantongWorkSheet!$E$1:$E$1000, "&lt;=" &amp;$A653, DantongWorkSheet!$U$1:$U$1000, 1)</f>
        <v>454</v>
      </c>
      <c r="F653">
        <f>COUNTIFS(DantongWorkSheet!$E$1:$E$1000, "&gt;" &amp;$A653, DantongWorkSheet!$U$1:$U$1000, 2)</f>
        <v>135</v>
      </c>
      <c r="G653">
        <f>COUNTIFS(DantongWorkSheet!$E$1:$E$1000, "&gt;" &amp;$A653, DantongWorkSheet!$U$1:$U$1000, 1)</f>
        <v>246</v>
      </c>
      <c r="H653">
        <f t="shared" si="72"/>
        <v>0.83648351750079941</v>
      </c>
      <c r="I653">
        <f t="shared" si="73"/>
        <v>0.9378763898153295</v>
      </c>
      <c r="J653">
        <f t="shared" si="74"/>
        <v>0.42834099629220207</v>
      </c>
      <c r="K653">
        <f t="shared" si="75"/>
        <v>0.53040423402129944</v>
      </c>
      <c r="L653">
        <f t="shared" si="76"/>
        <v>0.51778329733299489</v>
      </c>
      <c r="M653">
        <f t="shared" si="77"/>
        <v>0.35733090451964056</v>
      </c>
      <c r="N653">
        <f t="shared" si="78"/>
        <v>0.87511420185263544</v>
      </c>
      <c r="O653">
        <f t="shared" si="79"/>
        <v>6.1766973780572609E-3</v>
      </c>
    </row>
    <row r="654" spans="1:15">
      <c r="A654">
        <v>3171</v>
      </c>
      <c r="B654">
        <f>COUNTIF(DantongWorkSheet!$E$1:$E$1000, "&lt;=" &amp;A654)</f>
        <v>648</v>
      </c>
      <c r="C654">
        <f>COUNTIF(DantongWorkSheet!$E$1:$E$1000, "&gt;" &amp;A654)</f>
        <v>352</v>
      </c>
      <c r="D654">
        <f>COUNTIFS(DantongWorkSheet!$E$1:$E$1000, "&lt;=" &amp;$A654, DantongWorkSheet!$U$1:$U$1000, 2)</f>
        <v>174</v>
      </c>
      <c r="E654">
        <f>COUNTIFS(DantongWorkSheet!$E$1:$E$1000, "&lt;=" &amp;$A654, DantongWorkSheet!$U$1:$U$1000, 1)</f>
        <v>474</v>
      </c>
      <c r="F654">
        <f>COUNTIFS(DantongWorkSheet!$E$1:$E$1000, "&gt;" &amp;$A654, DantongWorkSheet!$U$1:$U$1000, 2)</f>
        <v>126</v>
      </c>
      <c r="G654">
        <f>COUNTIFS(DantongWorkSheet!$E$1:$E$1000, "&gt;" &amp;$A654, DantongWorkSheet!$U$1:$U$1000, 1)</f>
        <v>226</v>
      </c>
      <c r="H654">
        <f t="shared" si="72"/>
        <v>0.83933076174966548</v>
      </c>
      <c r="I654">
        <f t="shared" si="73"/>
        <v>0.9409721985610987</v>
      </c>
      <c r="J654">
        <f t="shared" si="74"/>
        <v>0.40560541459179555</v>
      </c>
      <c r="K654">
        <f t="shared" si="75"/>
        <v>0.53023613844072603</v>
      </c>
      <c r="L654">
        <f t="shared" si="76"/>
        <v>0.54388633361378325</v>
      </c>
      <c r="M654">
        <f t="shared" si="77"/>
        <v>0.3312222138935067</v>
      </c>
      <c r="N654">
        <f t="shared" si="78"/>
        <v>0.87510854750728995</v>
      </c>
      <c r="O654">
        <f t="shared" si="79"/>
        <v>6.182351723402757E-3</v>
      </c>
    </row>
    <row r="655" spans="1:15">
      <c r="A655">
        <v>3065.5</v>
      </c>
      <c r="B655">
        <f>COUNTIF(DantongWorkSheet!$E$1:$E$1000, "&lt;=" &amp;A655)</f>
        <v>632</v>
      </c>
      <c r="C655">
        <f>COUNTIF(DantongWorkSheet!$E$1:$E$1000, "&gt;" &amp;A655)</f>
        <v>368</v>
      </c>
      <c r="D655">
        <f>COUNTIFS(DantongWorkSheet!$E$1:$E$1000, "&lt;=" &amp;$A655, DantongWorkSheet!$U$1:$U$1000, 2)</f>
        <v>169</v>
      </c>
      <c r="E655">
        <f>COUNTIFS(DantongWorkSheet!$E$1:$E$1000, "&lt;=" &amp;$A655, DantongWorkSheet!$U$1:$U$1000, 1)</f>
        <v>463</v>
      </c>
      <c r="F655">
        <f>COUNTIFS(DantongWorkSheet!$E$1:$E$1000, "&gt;" &amp;$A655, DantongWorkSheet!$U$1:$U$1000, 2)</f>
        <v>131</v>
      </c>
      <c r="G655">
        <f>COUNTIFS(DantongWorkSheet!$E$1:$E$1000, "&gt;" &amp;$A655, DantongWorkSheet!$U$1:$U$1000, 1)</f>
        <v>237</v>
      </c>
      <c r="H655">
        <f t="shared" si="72"/>
        <v>0.83771637130814947</v>
      </c>
      <c r="I655">
        <f t="shared" si="73"/>
        <v>0.93929412130078083</v>
      </c>
      <c r="J655">
        <f t="shared" si="74"/>
        <v>0.41838623505850997</v>
      </c>
      <c r="K655">
        <f t="shared" si="75"/>
        <v>0.53073781692666733</v>
      </c>
      <c r="L655">
        <f t="shared" si="76"/>
        <v>0.52943674666675045</v>
      </c>
      <c r="M655">
        <f t="shared" si="77"/>
        <v>0.34566023663868733</v>
      </c>
      <c r="N655">
        <f t="shared" si="78"/>
        <v>0.87509698330543784</v>
      </c>
      <c r="O655">
        <f t="shared" si="79"/>
        <v>6.193915925254867E-3</v>
      </c>
    </row>
    <row r="656" spans="1:15">
      <c r="A656">
        <v>3446.5</v>
      </c>
      <c r="B656">
        <f>COUNTIF(DantongWorkSheet!$E$1:$E$1000, "&lt;=" &amp;A656)</f>
        <v>680</v>
      </c>
      <c r="C656">
        <f>COUNTIF(DantongWorkSheet!$E$1:$E$1000, "&gt;" &amp;A656)</f>
        <v>320</v>
      </c>
      <c r="D656">
        <f>COUNTIFS(DantongWorkSheet!$E$1:$E$1000, "&lt;=" &amp;$A656, DantongWorkSheet!$U$1:$U$1000, 2)</f>
        <v>184</v>
      </c>
      <c r="E656">
        <f>COUNTIFS(DantongWorkSheet!$E$1:$E$1000, "&lt;=" &amp;$A656, DantongWorkSheet!$U$1:$U$1000, 1)</f>
        <v>496</v>
      </c>
      <c r="F656">
        <f>COUNTIFS(DantongWorkSheet!$E$1:$E$1000, "&gt;" &amp;$A656, DantongWorkSheet!$U$1:$U$1000, 2)</f>
        <v>116</v>
      </c>
      <c r="G656">
        <f>COUNTIFS(DantongWorkSheet!$E$1:$E$1000, "&gt;" &amp;$A656, DantongWorkSheet!$U$1:$U$1000, 1)</f>
        <v>204</v>
      </c>
      <c r="H656">
        <f t="shared" si="72"/>
        <v>0.84230745104008342</v>
      </c>
      <c r="I656">
        <f t="shared" si="73"/>
        <v>0.94473882864678904</v>
      </c>
      <c r="J656">
        <f t="shared" si="74"/>
        <v>0.378347476996582</v>
      </c>
      <c r="K656">
        <f t="shared" si="75"/>
        <v>0.52603398072791197</v>
      </c>
      <c r="L656">
        <f t="shared" si="76"/>
        <v>0.5727690667072568</v>
      </c>
      <c r="M656">
        <f t="shared" si="77"/>
        <v>0.30231642516697249</v>
      </c>
      <c r="N656">
        <f t="shared" si="78"/>
        <v>0.87508549187422924</v>
      </c>
      <c r="O656">
        <f t="shared" si="79"/>
        <v>6.205407356463466E-3</v>
      </c>
    </row>
    <row r="657" spans="1:15">
      <c r="A657">
        <v>13366</v>
      </c>
      <c r="B657">
        <f>COUNTIF(DantongWorkSheet!$E$1:$E$1000, "&lt;=" &amp;A657)</f>
        <v>987</v>
      </c>
      <c r="C657">
        <f>COUNTIF(DantongWorkSheet!$E$1:$E$1000, "&gt;" &amp;A657)</f>
        <v>13</v>
      </c>
      <c r="D657">
        <f>COUNTIFS(DantongWorkSheet!$E$1:$E$1000, "&lt;=" &amp;$A657, DantongWorkSheet!$U$1:$U$1000, 2)</f>
        <v>291</v>
      </c>
      <c r="E657">
        <f>COUNTIFS(DantongWorkSheet!$E$1:$E$1000, "&lt;=" &amp;$A657, DantongWorkSheet!$U$1:$U$1000, 1)</f>
        <v>696</v>
      </c>
      <c r="F657">
        <f>COUNTIFS(DantongWorkSheet!$E$1:$E$1000, "&gt;" &amp;$A657, DantongWorkSheet!$U$1:$U$1000, 2)</f>
        <v>9</v>
      </c>
      <c r="G657">
        <f>COUNTIFS(DantongWorkSheet!$E$1:$E$1000, "&gt;" &amp;$A657, DantongWorkSheet!$U$1:$U$1000, 1)</f>
        <v>4</v>
      </c>
      <c r="H657">
        <f t="shared" si="72"/>
        <v>0.87488256838038403</v>
      </c>
      <c r="I657">
        <f t="shared" si="73"/>
        <v>0.89049164021949134</v>
      </c>
      <c r="J657">
        <f t="shared" si="74"/>
        <v>1.8632596073015439E-2</v>
      </c>
      <c r="K657">
        <f t="shared" si="75"/>
        <v>8.1449479364772939E-2</v>
      </c>
      <c r="L657">
        <f t="shared" si="76"/>
        <v>0.86350909499143902</v>
      </c>
      <c r="M657">
        <f t="shared" si="77"/>
        <v>1.1576391322853386E-2</v>
      </c>
      <c r="N657">
        <f t="shared" si="78"/>
        <v>0.87508548631429239</v>
      </c>
      <c r="O657">
        <f t="shared" si="79"/>
        <v>6.2054129164003102E-3</v>
      </c>
    </row>
    <row r="658" spans="1:15">
      <c r="A658">
        <v>14103</v>
      </c>
      <c r="B658">
        <f>COUNTIF(DantongWorkSheet!$E$1:$E$1000, "&lt;=" &amp;A658)</f>
        <v>989</v>
      </c>
      <c r="C658">
        <f>COUNTIF(DantongWorkSheet!$E$1:$E$1000, "&gt;" &amp;A658)</f>
        <v>11</v>
      </c>
      <c r="D658">
        <f>COUNTIFS(DantongWorkSheet!$E$1:$E$1000, "&lt;=" &amp;$A658, DantongWorkSheet!$U$1:$U$1000, 2)</f>
        <v>292</v>
      </c>
      <c r="E658">
        <f>COUNTIFS(DantongWorkSheet!$E$1:$E$1000, "&lt;=" &amp;$A658, DantongWorkSheet!$U$1:$U$1000, 1)</f>
        <v>697</v>
      </c>
      <c r="F658">
        <f>COUNTIFS(DantongWorkSheet!$E$1:$E$1000, "&gt;" &amp;$A658, DantongWorkSheet!$U$1:$U$1000, 2)</f>
        <v>8</v>
      </c>
      <c r="G658">
        <f>COUNTIFS(DantongWorkSheet!$E$1:$E$1000, "&gt;" &amp;$A658, DantongWorkSheet!$U$1:$U$1000, 1)</f>
        <v>3</v>
      </c>
      <c r="H658">
        <f t="shared" si="72"/>
        <v>0.87540394153438295</v>
      </c>
      <c r="I658">
        <f t="shared" si="73"/>
        <v>0.84535093662243654</v>
      </c>
      <c r="J658">
        <f t="shared" si="74"/>
        <v>1.5782040590043511E-2</v>
      </c>
      <c r="K658">
        <f t="shared" si="75"/>
        <v>7.1569879326272678E-2</v>
      </c>
      <c r="L658">
        <f t="shared" si="76"/>
        <v>0.86577449817750474</v>
      </c>
      <c r="M658">
        <f t="shared" si="77"/>
        <v>9.2988603028468023E-3</v>
      </c>
      <c r="N658">
        <f t="shared" si="78"/>
        <v>0.8750733584803515</v>
      </c>
      <c r="O658">
        <f t="shared" si="79"/>
        <v>6.2175407503411995E-3</v>
      </c>
    </row>
    <row r="659" spans="1:15">
      <c r="A659">
        <v>430.5</v>
      </c>
      <c r="B659">
        <f>COUNTIF(DantongWorkSheet!$E$1:$E$1000, "&lt;=" &amp;A659)</f>
        <v>12</v>
      </c>
      <c r="C659">
        <f>COUNTIF(DantongWorkSheet!$E$1:$E$1000, "&gt;" &amp;A659)</f>
        <v>988</v>
      </c>
      <c r="D659">
        <f>COUNTIFS(DantongWorkSheet!$E$1:$E$1000, "&lt;=" &amp;$A659, DantongWorkSheet!$U$1:$U$1000, 2)</f>
        <v>0</v>
      </c>
      <c r="E659">
        <f>COUNTIFS(DantongWorkSheet!$E$1:$E$1000, "&lt;=" &amp;$A659, DantongWorkSheet!$U$1:$U$1000, 1)</f>
        <v>12</v>
      </c>
      <c r="F659">
        <f>COUNTIFS(DantongWorkSheet!$E$1:$E$1000, "&gt;" &amp;$A659, DantongWorkSheet!$U$1:$U$1000, 2)</f>
        <v>300</v>
      </c>
      <c r="G659">
        <f>COUNTIFS(DantongWorkSheet!$E$1:$E$1000, "&gt;" &amp;$A659, DantongWorkSheet!$U$1:$U$1000, 1)</f>
        <v>688</v>
      </c>
      <c r="H659">
        <f t="shared" si="72"/>
        <v>0</v>
      </c>
      <c r="I659">
        <f t="shared" si="73"/>
        <v>0.88569945994114763</v>
      </c>
      <c r="J659">
        <f t="shared" si="74"/>
        <v>7.6569861407291176E-2</v>
      </c>
      <c r="K659">
        <f t="shared" si="75"/>
        <v>1.7208048440480492E-2</v>
      </c>
      <c r="L659">
        <f t="shared" si="76"/>
        <v>0</v>
      </c>
      <c r="M659">
        <f t="shared" si="77"/>
        <v>0.87507106642185384</v>
      </c>
      <c r="N659">
        <f t="shared" si="78"/>
        <v>0.87507106642185384</v>
      </c>
      <c r="O659">
        <f t="shared" si="79"/>
        <v>6.2198328088388655E-3</v>
      </c>
    </row>
    <row r="660" spans="1:15">
      <c r="A660">
        <v>3148.5</v>
      </c>
      <c r="B660">
        <f>COUNTIF(DantongWorkSheet!$E$1:$E$1000, "&lt;=" &amp;A660)</f>
        <v>645</v>
      </c>
      <c r="C660">
        <f>COUNTIF(DantongWorkSheet!$E$1:$E$1000, "&gt;" &amp;A660)</f>
        <v>355</v>
      </c>
      <c r="D660">
        <f>COUNTIFS(DantongWorkSheet!$E$1:$E$1000, "&lt;=" &amp;$A660, DantongWorkSheet!$U$1:$U$1000, 2)</f>
        <v>173</v>
      </c>
      <c r="E660">
        <f>COUNTIFS(DantongWorkSheet!$E$1:$E$1000, "&lt;=" &amp;$A660, DantongWorkSheet!$U$1:$U$1000, 1)</f>
        <v>472</v>
      </c>
      <c r="F660">
        <f>COUNTIFS(DantongWorkSheet!$E$1:$E$1000, "&gt;" &amp;$A660, DantongWorkSheet!$U$1:$U$1000, 2)</f>
        <v>127</v>
      </c>
      <c r="G660">
        <f>COUNTIFS(DantongWorkSheet!$E$1:$E$1000, "&gt;" &amp;$A660, DantongWorkSheet!$U$1:$U$1000, 1)</f>
        <v>228</v>
      </c>
      <c r="H660">
        <f t="shared" si="72"/>
        <v>0.83889457096186859</v>
      </c>
      <c r="I660">
        <f t="shared" si="73"/>
        <v>0.94079668354802715</v>
      </c>
      <c r="J660">
        <f t="shared" si="74"/>
        <v>0.40804566265669856</v>
      </c>
      <c r="K660">
        <f t="shared" si="75"/>
        <v>0.53040871994586514</v>
      </c>
      <c r="L660">
        <f t="shared" si="76"/>
        <v>0.54108699827040529</v>
      </c>
      <c r="M660">
        <f t="shared" si="77"/>
        <v>0.33398282265954959</v>
      </c>
      <c r="N660">
        <f t="shared" si="78"/>
        <v>0.87506982092995489</v>
      </c>
      <c r="O660">
        <f t="shared" si="79"/>
        <v>6.2210783007378145E-3</v>
      </c>
    </row>
    <row r="661" spans="1:15">
      <c r="A661">
        <v>3055</v>
      </c>
      <c r="B661">
        <f>COUNTIF(DantongWorkSheet!$E$1:$E$1000, "&lt;=" &amp;A661)</f>
        <v>629</v>
      </c>
      <c r="C661">
        <f>COUNTIF(DantongWorkSheet!$E$1:$E$1000, "&gt;" &amp;A661)</f>
        <v>371</v>
      </c>
      <c r="D661">
        <f>COUNTIFS(DantongWorkSheet!$E$1:$E$1000, "&lt;=" &amp;$A661, DantongWorkSheet!$U$1:$U$1000, 2)</f>
        <v>168</v>
      </c>
      <c r="E661">
        <f>COUNTIFS(DantongWorkSheet!$E$1:$E$1000, "&lt;=" &amp;$A661, DantongWorkSheet!$U$1:$U$1000, 1)</f>
        <v>461</v>
      </c>
      <c r="F661">
        <f>COUNTIFS(DantongWorkSheet!$E$1:$E$1000, "&gt;" &amp;$A661, DantongWorkSheet!$U$1:$U$1000, 2)</f>
        <v>132</v>
      </c>
      <c r="G661">
        <f>COUNTIFS(DantongWorkSheet!$E$1:$E$1000, "&gt;" &amp;$A661, DantongWorkSheet!$U$1:$U$1000, 1)</f>
        <v>239</v>
      </c>
      <c r="H661">
        <f t="shared" ref="H661:H724" si="80">-(IF(D661, D661/B661*LOG(D661/B661,2), 0)+ IF(E661, E661/B661*LOG(E661/B661,2), 0))</f>
        <v>0.83725881011497039</v>
      </c>
      <c r="I661">
        <f t="shared" ref="I661:I724" si="81">-(IF(F661, F661/C661*LOG(F661/C661,2), 0)+ IF(G661, G661/C661*LOG(G661/C661,2), 0))</f>
        <v>0.93913739585876888</v>
      </c>
      <c r="J661">
        <f t="shared" ref="J661:J724" si="82">-B661/$B$10*LOG(B661/$B$10, 2)</f>
        <v>0.42071802092537985</v>
      </c>
      <c r="K661">
        <f t="shared" ref="K661:K724" si="83">-C661/$B$10*LOG(C661/$B$10, 2)</f>
        <v>0.53071880488331624</v>
      </c>
      <c r="L661">
        <f t="shared" ref="L661:L724" si="84">B661/$B$10*H661</f>
        <v>0.52663579156231632</v>
      </c>
      <c r="M661">
        <f t="shared" ref="M661:M724" si="85">C661/$B$10*I661</f>
        <v>0.34841997386360324</v>
      </c>
      <c r="N661">
        <f t="shared" ref="N661:N724" si="86">L661+M661</f>
        <v>0.87505576542591956</v>
      </c>
      <c r="O661">
        <f t="shared" ref="O661:O724" si="87">$D$2-N661</f>
        <v>6.2351338047731408E-3</v>
      </c>
    </row>
    <row r="662" spans="1:15">
      <c r="A662">
        <v>3118.5</v>
      </c>
      <c r="B662">
        <f>COUNTIF(DantongWorkSheet!$E$1:$E$1000, "&lt;=" &amp;A662)</f>
        <v>642</v>
      </c>
      <c r="C662">
        <f>COUNTIF(DantongWorkSheet!$E$1:$E$1000, "&gt;" &amp;A662)</f>
        <v>358</v>
      </c>
      <c r="D662">
        <f>COUNTIFS(DantongWorkSheet!$E$1:$E$1000, "&lt;=" &amp;$A662, DantongWorkSheet!$U$1:$U$1000, 2)</f>
        <v>172</v>
      </c>
      <c r="E662">
        <f>COUNTIFS(DantongWorkSheet!$E$1:$E$1000, "&lt;=" &amp;$A662, DantongWorkSheet!$U$1:$U$1000, 1)</f>
        <v>470</v>
      </c>
      <c r="F662">
        <f>COUNTIFS(DantongWorkSheet!$E$1:$E$1000, "&gt;" &amp;$A662, DantongWorkSheet!$U$1:$U$1000, 2)</f>
        <v>128</v>
      </c>
      <c r="G662">
        <f>COUNTIFS(DantongWorkSheet!$E$1:$E$1000, "&gt;" &amp;$A662, DantongWorkSheet!$U$1:$U$1000, 1)</f>
        <v>230</v>
      </c>
      <c r="H662">
        <f t="shared" si="80"/>
        <v>0.83845362622773822</v>
      </c>
      <c r="I662">
        <f t="shared" si="81"/>
        <v>0.94062384509328922</v>
      </c>
      <c r="J662">
        <f t="shared" si="82"/>
        <v>0.41046578002054124</v>
      </c>
      <c r="K662">
        <f t="shared" si="83"/>
        <v>0.53054472564842337</v>
      </c>
      <c r="L662">
        <f t="shared" si="84"/>
        <v>0.53828722803820794</v>
      </c>
      <c r="M662">
        <f t="shared" si="85"/>
        <v>0.33674333654339755</v>
      </c>
      <c r="N662">
        <f t="shared" si="86"/>
        <v>0.87503056458160544</v>
      </c>
      <c r="O662">
        <f t="shared" si="87"/>
        <v>6.2603346490872624E-3</v>
      </c>
    </row>
    <row r="663" spans="1:15">
      <c r="A663">
        <v>12714.5</v>
      </c>
      <c r="B663">
        <f>COUNTIF(DantongWorkSheet!$E$1:$E$1000, "&lt;=" &amp;A663)</f>
        <v>985</v>
      </c>
      <c r="C663">
        <f>COUNTIF(DantongWorkSheet!$E$1:$E$1000, "&gt;" &amp;A663)</f>
        <v>15</v>
      </c>
      <c r="D663">
        <f>COUNTIFS(DantongWorkSheet!$E$1:$E$1000, "&lt;=" &amp;$A663, DantongWorkSheet!$U$1:$U$1000, 2)</f>
        <v>290</v>
      </c>
      <c r="E663">
        <f>COUNTIFS(DantongWorkSheet!$E$1:$E$1000, "&lt;=" &amp;$A663, DantongWorkSheet!$U$1:$U$1000, 1)</f>
        <v>695</v>
      </c>
      <c r="F663">
        <f>COUNTIFS(DantongWorkSheet!$E$1:$E$1000, "&gt;" &amp;$A663, DantongWorkSheet!$U$1:$U$1000, 2)</f>
        <v>10</v>
      </c>
      <c r="G663">
        <f>COUNTIFS(DantongWorkSheet!$E$1:$E$1000, "&gt;" &amp;$A663, DantongWorkSheet!$U$1:$U$1000, 1)</f>
        <v>5</v>
      </c>
      <c r="H663">
        <f t="shared" si="80"/>
        <v>0.87435787617735738</v>
      </c>
      <c r="I663">
        <f t="shared" si="81"/>
        <v>0.91829583405448956</v>
      </c>
      <c r="J663">
        <f t="shared" si="82"/>
        <v>2.1477304763573221E-2</v>
      </c>
      <c r="K663">
        <f t="shared" si="83"/>
        <v>9.0883405335803538E-2</v>
      </c>
      <c r="L663">
        <f t="shared" si="84"/>
        <v>0.86124250803469704</v>
      </c>
      <c r="M663">
        <f t="shared" si="85"/>
        <v>1.3774437510817342E-2</v>
      </c>
      <c r="N663">
        <f t="shared" si="86"/>
        <v>0.87501694554551435</v>
      </c>
      <c r="O663">
        <f t="shared" si="87"/>
        <v>6.2739536851783573E-3</v>
      </c>
    </row>
    <row r="664" spans="1:15">
      <c r="A664">
        <v>3234.5</v>
      </c>
      <c r="B664">
        <f>COUNTIF(DantongWorkSheet!$E$1:$E$1000, "&lt;=" &amp;A664)</f>
        <v>655</v>
      </c>
      <c r="C664">
        <f>COUNTIF(DantongWorkSheet!$E$1:$E$1000, "&gt;" &amp;A664)</f>
        <v>345</v>
      </c>
      <c r="D664">
        <f>COUNTIFS(DantongWorkSheet!$E$1:$E$1000, "&lt;=" &amp;$A664, DantongWorkSheet!$U$1:$U$1000, 2)</f>
        <v>176</v>
      </c>
      <c r="E664">
        <f>COUNTIFS(DantongWorkSheet!$E$1:$E$1000, "&lt;=" &amp;$A664, DantongWorkSheet!$U$1:$U$1000, 1)</f>
        <v>479</v>
      </c>
      <c r="F664">
        <f>COUNTIFS(DantongWorkSheet!$E$1:$E$1000, "&gt;" &amp;$A664, DantongWorkSheet!$U$1:$U$1000, 2)</f>
        <v>124</v>
      </c>
      <c r="G664">
        <f>COUNTIFS(DantongWorkSheet!$E$1:$E$1000, "&gt;" &amp;$A664, DantongWorkSheet!$U$1:$U$1000, 1)</f>
        <v>221</v>
      </c>
      <c r="H664">
        <f t="shared" si="80"/>
        <v>0.83959633461138572</v>
      </c>
      <c r="I664">
        <f t="shared" si="81"/>
        <v>0.94220093394530269</v>
      </c>
      <c r="J664">
        <f t="shared" si="82"/>
        <v>0.39983373829541469</v>
      </c>
      <c r="K664">
        <f t="shared" si="83"/>
        <v>0.52968944788381167</v>
      </c>
      <c r="L664">
        <f t="shared" si="84"/>
        <v>0.54993559917045765</v>
      </c>
      <c r="M664">
        <f t="shared" si="85"/>
        <v>0.32505932221112938</v>
      </c>
      <c r="N664">
        <f t="shared" si="86"/>
        <v>0.87499492138158708</v>
      </c>
      <c r="O664">
        <f t="shared" si="87"/>
        <v>6.2959778491056273E-3</v>
      </c>
    </row>
    <row r="665" spans="1:15">
      <c r="A665">
        <v>3390</v>
      </c>
      <c r="B665">
        <f>COUNTIF(DantongWorkSheet!$E$1:$E$1000, "&lt;=" &amp;A665)</f>
        <v>671</v>
      </c>
      <c r="C665">
        <f>COUNTIF(DantongWorkSheet!$E$1:$E$1000, "&gt;" &amp;A665)</f>
        <v>329</v>
      </c>
      <c r="D665">
        <f>COUNTIFS(DantongWorkSheet!$E$1:$E$1000, "&lt;=" &amp;$A665, DantongWorkSheet!$U$1:$U$1000, 2)</f>
        <v>181</v>
      </c>
      <c r="E665">
        <f>COUNTIFS(DantongWorkSheet!$E$1:$E$1000, "&lt;=" &amp;$A665, DantongWorkSheet!$U$1:$U$1000, 1)</f>
        <v>490</v>
      </c>
      <c r="F665">
        <f>COUNTIFS(DantongWorkSheet!$E$1:$E$1000, "&gt;" &amp;$A665, DantongWorkSheet!$U$1:$U$1000, 2)</f>
        <v>119</v>
      </c>
      <c r="G665">
        <f>COUNTIFS(DantongWorkSheet!$E$1:$E$1000, "&gt;" &amp;$A665, DantongWorkSheet!$U$1:$U$1000, 1)</f>
        <v>210</v>
      </c>
      <c r="H665">
        <f t="shared" si="80"/>
        <v>0.84110085534575774</v>
      </c>
      <c r="I665">
        <f t="shared" si="81"/>
        <v>0.9440870182837795</v>
      </c>
      <c r="J665">
        <f t="shared" si="82"/>
        <v>0.38623788539793724</v>
      </c>
      <c r="K665">
        <f t="shared" si="83"/>
        <v>0.52766352809493222</v>
      </c>
      <c r="L665">
        <f t="shared" si="84"/>
        <v>0.56437867393700347</v>
      </c>
      <c r="M665">
        <f t="shared" si="85"/>
        <v>0.31060462901536345</v>
      </c>
      <c r="N665">
        <f t="shared" si="86"/>
        <v>0.87498330295236693</v>
      </c>
      <c r="O665">
        <f t="shared" si="87"/>
        <v>6.3075962783257777E-3</v>
      </c>
    </row>
    <row r="666" spans="1:15">
      <c r="A666">
        <v>3204</v>
      </c>
      <c r="B666">
        <f>COUNTIF(DantongWorkSheet!$E$1:$E$1000, "&lt;=" &amp;A666)</f>
        <v>652</v>
      </c>
      <c r="C666">
        <f>COUNTIF(DantongWorkSheet!$E$1:$E$1000, "&gt;" &amp;A666)</f>
        <v>348</v>
      </c>
      <c r="D666">
        <f>COUNTIFS(DantongWorkSheet!$E$1:$E$1000, "&lt;=" &amp;$A666, DantongWorkSheet!$U$1:$U$1000, 2)</f>
        <v>175</v>
      </c>
      <c r="E666">
        <f>COUNTIFS(DantongWorkSheet!$E$1:$E$1000, "&lt;=" &amp;$A666, DantongWorkSheet!$U$1:$U$1000, 1)</f>
        <v>477</v>
      </c>
      <c r="F666">
        <f>COUNTIFS(DantongWorkSheet!$E$1:$E$1000, "&gt;" &amp;$A666, DantongWorkSheet!$U$1:$U$1000, 2)</f>
        <v>125</v>
      </c>
      <c r="G666">
        <f>COUNTIFS(DantongWorkSheet!$E$1:$E$1000, "&gt;" &amp;$A666, DantongWorkSheet!$U$1:$U$1000, 1)</f>
        <v>223</v>
      </c>
      <c r="H666">
        <f t="shared" si="80"/>
        <v>0.83916645624750918</v>
      </c>
      <c r="I666">
        <f t="shared" si="81"/>
        <v>0.94201328531715123</v>
      </c>
      <c r="J666">
        <f t="shared" si="82"/>
        <v>0.40232059704101819</v>
      </c>
      <c r="K666">
        <f t="shared" si="83"/>
        <v>0.52994859450704879</v>
      </c>
      <c r="L666">
        <f t="shared" si="84"/>
        <v>0.54713652947337599</v>
      </c>
      <c r="M666">
        <f t="shared" si="85"/>
        <v>0.3278206232903686</v>
      </c>
      <c r="N666">
        <f t="shared" si="86"/>
        <v>0.87495715276374453</v>
      </c>
      <c r="O666">
        <f t="shared" si="87"/>
        <v>6.3337464669481758E-3</v>
      </c>
    </row>
    <row r="667" spans="1:15">
      <c r="A667">
        <v>3183.5</v>
      </c>
      <c r="B667">
        <f>COUNTIF(DantongWorkSheet!$E$1:$E$1000, "&lt;=" &amp;A667)</f>
        <v>649</v>
      </c>
      <c r="C667">
        <f>COUNTIF(DantongWorkSheet!$E$1:$E$1000, "&gt;" &amp;A667)</f>
        <v>351</v>
      </c>
      <c r="D667">
        <f>COUNTIFS(DantongWorkSheet!$E$1:$E$1000, "&lt;=" &amp;$A667, DantongWorkSheet!$U$1:$U$1000, 2)</f>
        <v>174</v>
      </c>
      <c r="E667">
        <f>COUNTIFS(DantongWorkSheet!$E$1:$E$1000, "&lt;=" &amp;$A667, DantongWorkSheet!$U$1:$U$1000, 1)</f>
        <v>475</v>
      </c>
      <c r="F667">
        <f>COUNTIFS(DantongWorkSheet!$E$1:$E$1000, "&gt;" &amp;$A667, DantongWorkSheet!$U$1:$U$1000, 2)</f>
        <v>126</v>
      </c>
      <c r="G667">
        <f>COUNTIFS(DantongWorkSheet!$E$1:$E$1000, "&gt;" &amp;$A667, DantongWorkSheet!$U$1:$U$1000, 1)</f>
        <v>225</v>
      </c>
      <c r="H667">
        <f t="shared" si="80"/>
        <v>0.83873194487683334</v>
      </c>
      <c r="I667">
        <f t="shared" si="81"/>
        <v>0.94182853544751566</v>
      </c>
      <c r="J667">
        <f t="shared" si="82"/>
        <v>0.40478754121425364</v>
      </c>
      <c r="K667">
        <f t="shared" si="83"/>
        <v>0.53017042958949179</v>
      </c>
      <c r="L667">
        <f t="shared" si="84"/>
        <v>0.5443370322250648</v>
      </c>
      <c r="M667">
        <f t="shared" si="85"/>
        <v>0.33058181594207797</v>
      </c>
      <c r="N667">
        <f t="shared" si="86"/>
        <v>0.87491884816714283</v>
      </c>
      <c r="O667">
        <f t="shared" si="87"/>
        <v>6.3720510635498773E-3</v>
      </c>
    </row>
    <row r="668" spans="1:15">
      <c r="A668">
        <v>14369.5</v>
      </c>
      <c r="B668">
        <f>COUNTIF(DantongWorkSheet!$E$1:$E$1000, "&lt;=" &amp;A668)</f>
        <v>991</v>
      </c>
      <c r="C668">
        <f>COUNTIF(DantongWorkSheet!$E$1:$E$1000, "&gt;" &amp;A668)</f>
        <v>9</v>
      </c>
      <c r="D668">
        <f>COUNTIFS(DantongWorkSheet!$E$1:$E$1000, "&lt;=" &amp;$A668, DantongWorkSheet!$U$1:$U$1000, 2)</f>
        <v>293</v>
      </c>
      <c r="E668">
        <f>COUNTIFS(DantongWorkSheet!$E$1:$E$1000, "&lt;=" &amp;$A668, DantongWorkSheet!$U$1:$U$1000, 1)</f>
        <v>698</v>
      </c>
      <c r="F668">
        <f>COUNTIFS(DantongWorkSheet!$E$1:$E$1000, "&gt;" &amp;$A668, DantongWorkSheet!$U$1:$U$1000, 2)</f>
        <v>7</v>
      </c>
      <c r="G668">
        <f>COUNTIFS(DantongWorkSheet!$E$1:$E$1000, "&gt;" &amp;$A668, DantongWorkSheet!$U$1:$U$1000, 1)</f>
        <v>2</v>
      </c>
      <c r="H668">
        <f t="shared" si="80"/>
        <v>0.87592202393718854</v>
      </c>
      <c r="I668">
        <f t="shared" si="81"/>
        <v>0.76420450650862026</v>
      </c>
      <c r="J668">
        <f t="shared" si="82"/>
        <v>1.2925650138318492E-2</v>
      </c>
      <c r="K668">
        <f t="shared" si="83"/>
        <v>6.1162733548977971E-2</v>
      </c>
      <c r="L668">
        <f t="shared" si="84"/>
        <v>0.86803872572175389</v>
      </c>
      <c r="M668">
        <f t="shared" si="85"/>
        <v>6.8778405585775823E-3</v>
      </c>
      <c r="N668">
        <f t="shared" si="86"/>
        <v>0.87491656628033143</v>
      </c>
      <c r="O668">
        <f t="shared" si="87"/>
        <v>6.3743329503612722E-3</v>
      </c>
    </row>
    <row r="669" spans="1:15">
      <c r="A669">
        <v>3349</v>
      </c>
      <c r="B669">
        <f>COUNTIF(DantongWorkSheet!$E$1:$E$1000, "&lt;=" &amp;A669)</f>
        <v>665</v>
      </c>
      <c r="C669">
        <f>COUNTIF(DantongWorkSheet!$E$1:$E$1000, "&gt;" &amp;A669)</f>
        <v>335</v>
      </c>
      <c r="D669">
        <f>COUNTIFS(DantongWorkSheet!$E$1:$E$1000, "&lt;=" &amp;$A669, DantongWorkSheet!$U$1:$U$1000, 2)</f>
        <v>179</v>
      </c>
      <c r="E669">
        <f>COUNTIFS(DantongWorkSheet!$E$1:$E$1000, "&lt;=" &amp;$A669, DantongWorkSheet!$U$1:$U$1000, 1)</f>
        <v>486</v>
      </c>
      <c r="F669">
        <f>COUNTIFS(DantongWorkSheet!$E$1:$E$1000, "&gt;" &amp;$A669, DantongWorkSheet!$U$1:$U$1000, 2)</f>
        <v>121</v>
      </c>
      <c r="G669">
        <f>COUNTIFS(DantongWorkSheet!$E$1:$E$1000, "&gt;" &amp;$A669, DantongWorkSheet!$U$1:$U$1000, 1)</f>
        <v>214</v>
      </c>
      <c r="H669">
        <f t="shared" si="80"/>
        <v>0.84027534109124158</v>
      </c>
      <c r="I669">
        <f t="shared" si="81"/>
        <v>0.94366986206133951</v>
      </c>
      <c r="J669">
        <f t="shared" si="82"/>
        <v>0.39140154659190085</v>
      </c>
      <c r="K669">
        <f t="shared" si="83"/>
        <v>0.52855194477117906</v>
      </c>
      <c r="L669">
        <f t="shared" si="84"/>
        <v>0.5587831018256757</v>
      </c>
      <c r="M669">
        <f t="shared" si="85"/>
        <v>0.31612940379054877</v>
      </c>
      <c r="N669">
        <f t="shared" si="86"/>
        <v>0.87491250561622447</v>
      </c>
      <c r="O669">
        <f t="shared" si="87"/>
        <v>6.3783936144682363E-3</v>
      </c>
    </row>
    <row r="670" spans="1:15">
      <c r="A670">
        <v>3353</v>
      </c>
      <c r="B670">
        <f>COUNTIF(DantongWorkSheet!$E$1:$E$1000, "&lt;=" &amp;A670)</f>
        <v>665</v>
      </c>
      <c r="C670">
        <f>COUNTIF(DantongWorkSheet!$E$1:$E$1000, "&gt;" &amp;A670)</f>
        <v>335</v>
      </c>
      <c r="D670">
        <f>COUNTIFS(DantongWorkSheet!$E$1:$E$1000, "&lt;=" &amp;$A670, DantongWorkSheet!$U$1:$U$1000, 2)</f>
        <v>179</v>
      </c>
      <c r="E670">
        <f>COUNTIFS(DantongWorkSheet!$E$1:$E$1000, "&lt;=" &amp;$A670, DantongWorkSheet!$U$1:$U$1000, 1)</f>
        <v>486</v>
      </c>
      <c r="F670">
        <f>COUNTIFS(DantongWorkSheet!$E$1:$E$1000, "&gt;" &amp;$A670, DantongWorkSheet!$U$1:$U$1000, 2)</f>
        <v>121</v>
      </c>
      <c r="G670">
        <f>COUNTIFS(DantongWorkSheet!$E$1:$E$1000, "&gt;" &amp;$A670, DantongWorkSheet!$U$1:$U$1000, 1)</f>
        <v>214</v>
      </c>
      <c r="H670">
        <f t="shared" si="80"/>
        <v>0.84027534109124158</v>
      </c>
      <c r="I670">
        <f t="shared" si="81"/>
        <v>0.94366986206133951</v>
      </c>
      <c r="J670">
        <f t="shared" si="82"/>
        <v>0.39140154659190085</v>
      </c>
      <c r="K670">
        <f t="shared" si="83"/>
        <v>0.52855194477117906</v>
      </c>
      <c r="L670">
        <f t="shared" si="84"/>
        <v>0.5587831018256757</v>
      </c>
      <c r="M670">
        <f t="shared" si="85"/>
        <v>0.31612940379054877</v>
      </c>
      <c r="N670">
        <f t="shared" si="86"/>
        <v>0.87491250561622447</v>
      </c>
      <c r="O670">
        <f t="shared" si="87"/>
        <v>6.3783936144682363E-3</v>
      </c>
    </row>
    <row r="671" spans="1:15">
      <c r="A671">
        <v>3071.5</v>
      </c>
      <c r="B671">
        <f>COUNTIF(DantongWorkSheet!$E$1:$E$1000, "&lt;=" &amp;A671)</f>
        <v>633</v>
      </c>
      <c r="C671">
        <f>COUNTIF(DantongWorkSheet!$E$1:$E$1000, "&gt;" &amp;A671)</f>
        <v>367</v>
      </c>
      <c r="D671">
        <f>COUNTIFS(DantongWorkSheet!$E$1:$E$1000, "&lt;=" &amp;$A671, DantongWorkSheet!$U$1:$U$1000, 2)</f>
        <v>169</v>
      </c>
      <c r="E671">
        <f>COUNTIFS(DantongWorkSheet!$E$1:$E$1000, "&lt;=" &amp;$A671, DantongWorkSheet!$U$1:$U$1000, 1)</f>
        <v>464</v>
      </c>
      <c r="F671">
        <f>COUNTIFS(DantongWorkSheet!$E$1:$E$1000, "&gt;" &amp;$A671, DantongWorkSheet!$U$1:$U$1000, 2)</f>
        <v>131</v>
      </c>
      <c r="G671">
        <f>COUNTIFS(DantongWorkSheet!$E$1:$E$1000, "&gt;" &amp;$A671, DantongWorkSheet!$U$1:$U$1000, 1)</f>
        <v>236</v>
      </c>
      <c r="H671">
        <f t="shared" si="80"/>
        <v>0.83710148963231823</v>
      </c>
      <c r="I671">
        <f t="shared" si="81"/>
        <v>0.94012079548408334</v>
      </c>
      <c r="J671">
        <f t="shared" si="82"/>
        <v>0.41760440278296102</v>
      </c>
      <c r="K671">
        <f t="shared" si="83"/>
        <v>0.53073632767752688</v>
      </c>
      <c r="L671">
        <f t="shared" si="84"/>
        <v>0.52988524293725747</v>
      </c>
      <c r="M671">
        <f t="shared" si="85"/>
        <v>0.34502433194265858</v>
      </c>
      <c r="N671">
        <f t="shared" si="86"/>
        <v>0.87490957487991605</v>
      </c>
      <c r="O671">
        <f t="shared" si="87"/>
        <v>6.3813243507766515E-3</v>
      </c>
    </row>
    <row r="672" spans="1:15">
      <c r="A672">
        <v>3447.5</v>
      </c>
      <c r="B672">
        <f>COUNTIF(DantongWorkSheet!$E$1:$E$1000, "&lt;=" &amp;A672)</f>
        <v>681</v>
      </c>
      <c r="C672">
        <f>COUNTIF(DantongWorkSheet!$E$1:$E$1000, "&gt;" &amp;A672)</f>
        <v>319</v>
      </c>
      <c r="D672">
        <f>COUNTIFS(DantongWorkSheet!$E$1:$E$1000, "&lt;=" &amp;$A672, DantongWorkSheet!$U$1:$U$1000, 2)</f>
        <v>184</v>
      </c>
      <c r="E672">
        <f>COUNTIFS(DantongWorkSheet!$E$1:$E$1000, "&lt;=" &amp;$A672, DantongWorkSheet!$U$1:$U$1000, 1)</f>
        <v>497</v>
      </c>
      <c r="F672">
        <f>COUNTIFS(DantongWorkSheet!$E$1:$E$1000, "&gt;" &amp;$A672, DantongWorkSheet!$U$1:$U$1000, 2)</f>
        <v>116</v>
      </c>
      <c r="G672">
        <f>COUNTIFS(DantongWorkSheet!$E$1:$E$1000, "&gt;" &amp;$A672, DantongWorkSheet!$U$1:$U$1000, 1)</f>
        <v>203</v>
      </c>
      <c r="H672">
        <f t="shared" si="80"/>
        <v>0.84173842623388229</v>
      </c>
      <c r="I672">
        <f t="shared" si="81"/>
        <v>0.94566030460064021</v>
      </c>
      <c r="J672">
        <f t="shared" si="82"/>
        <v>0.37746011501866078</v>
      </c>
      <c r="K672">
        <f t="shared" si="83"/>
        <v>0.52583056301621245</v>
      </c>
      <c r="L672">
        <f t="shared" si="84"/>
        <v>0.57322386826527383</v>
      </c>
      <c r="M672">
        <f t="shared" si="85"/>
        <v>0.30166563716760425</v>
      </c>
      <c r="N672">
        <f t="shared" si="86"/>
        <v>0.87488950543287802</v>
      </c>
      <c r="O672">
        <f t="shared" si="87"/>
        <v>6.4013937978146807E-3</v>
      </c>
    </row>
    <row r="673" spans="1:15">
      <c r="A673">
        <v>3154.5</v>
      </c>
      <c r="B673">
        <f>COUNTIF(DantongWorkSheet!$E$1:$E$1000, "&lt;=" &amp;A673)</f>
        <v>646</v>
      </c>
      <c r="C673">
        <f>COUNTIF(DantongWorkSheet!$E$1:$E$1000, "&gt;" &amp;A673)</f>
        <v>354</v>
      </c>
      <c r="D673">
        <f>COUNTIFS(DantongWorkSheet!$E$1:$E$1000, "&lt;=" &amp;$A673, DantongWorkSheet!$U$1:$U$1000, 2)</f>
        <v>173</v>
      </c>
      <c r="E673">
        <f>COUNTIFS(DantongWorkSheet!$E$1:$E$1000, "&lt;=" &amp;$A673, DantongWorkSheet!$U$1:$U$1000, 1)</f>
        <v>473</v>
      </c>
      <c r="F673">
        <f>COUNTIFS(DantongWorkSheet!$E$1:$E$1000, "&gt;" &amp;$A673, DantongWorkSheet!$U$1:$U$1000, 2)</f>
        <v>127</v>
      </c>
      <c r="G673">
        <f>COUNTIFS(DantongWorkSheet!$E$1:$E$1000, "&gt;" &amp;$A673, DantongWorkSheet!$U$1:$U$1000, 1)</f>
        <v>227</v>
      </c>
      <c r="H673">
        <f t="shared" si="80"/>
        <v>0.83829272625632856</v>
      </c>
      <c r="I673">
        <f t="shared" si="81"/>
        <v>0.94164661834541907</v>
      </c>
      <c r="J673">
        <f t="shared" si="82"/>
        <v>0.40723447875943275</v>
      </c>
      <c r="K673">
        <f t="shared" si="83"/>
        <v>0.53035527204099764</v>
      </c>
      <c r="L673">
        <f t="shared" si="84"/>
        <v>0.54153710116158826</v>
      </c>
      <c r="M673">
        <f t="shared" si="85"/>
        <v>0.33334290289427831</v>
      </c>
      <c r="N673">
        <f t="shared" si="86"/>
        <v>0.87488000405586663</v>
      </c>
      <c r="O673">
        <f t="shared" si="87"/>
        <v>6.4108951748260701E-3</v>
      </c>
    </row>
    <row r="674" spans="1:15">
      <c r="A674">
        <v>3059.5</v>
      </c>
      <c r="B674">
        <f>COUNTIF(DantongWorkSheet!$E$1:$E$1000, "&lt;=" &amp;A674)</f>
        <v>630</v>
      </c>
      <c r="C674">
        <f>COUNTIF(DantongWorkSheet!$E$1:$E$1000, "&gt;" &amp;A674)</f>
        <v>370</v>
      </c>
      <c r="D674">
        <f>COUNTIFS(DantongWorkSheet!$E$1:$E$1000, "&lt;=" &amp;$A674, DantongWorkSheet!$U$1:$U$1000, 2)</f>
        <v>168</v>
      </c>
      <c r="E674">
        <f>COUNTIFS(DantongWorkSheet!$E$1:$E$1000, "&lt;=" &amp;$A674, DantongWorkSheet!$U$1:$U$1000, 1)</f>
        <v>462</v>
      </c>
      <c r="F674">
        <f>COUNTIFS(DantongWorkSheet!$E$1:$E$1000, "&gt;" &amp;$A674, DantongWorkSheet!$U$1:$U$1000, 2)</f>
        <v>132</v>
      </c>
      <c r="G674">
        <f>COUNTIFS(DantongWorkSheet!$E$1:$E$1000, "&gt;" &amp;$A674, DantongWorkSheet!$U$1:$U$1000, 1)</f>
        <v>238</v>
      </c>
      <c r="H674">
        <f t="shared" si="80"/>
        <v>0.83664074194116733</v>
      </c>
      <c r="I674">
        <f t="shared" si="81"/>
        <v>0.93995807829305167</v>
      </c>
      <c r="J674">
        <f t="shared" si="82"/>
        <v>0.41994304775312918</v>
      </c>
      <c r="K674">
        <f t="shared" si="83"/>
        <v>0.53072904493393669</v>
      </c>
      <c r="L674">
        <f t="shared" si="84"/>
        <v>0.52708366742293544</v>
      </c>
      <c r="M674">
        <f t="shared" si="85"/>
        <v>0.34778448896842912</v>
      </c>
      <c r="N674">
        <f t="shared" si="86"/>
        <v>0.8748681563913645</v>
      </c>
      <c r="O674">
        <f t="shared" si="87"/>
        <v>6.4227428393281993E-3</v>
      </c>
    </row>
    <row r="675" spans="1:15">
      <c r="A675">
        <v>3040</v>
      </c>
      <c r="B675">
        <f>COUNTIF(DantongWorkSheet!$E$1:$E$1000, "&lt;=" &amp;A675)</f>
        <v>627</v>
      </c>
      <c r="C675">
        <f>COUNTIF(DantongWorkSheet!$E$1:$E$1000, "&gt;" &amp;A675)</f>
        <v>373</v>
      </c>
      <c r="D675">
        <f>COUNTIFS(DantongWorkSheet!$E$1:$E$1000, "&lt;=" &amp;$A675, DantongWorkSheet!$U$1:$U$1000, 2)</f>
        <v>167</v>
      </c>
      <c r="E675">
        <f>COUNTIFS(DantongWorkSheet!$E$1:$E$1000, "&lt;=" &amp;$A675, DantongWorkSheet!$U$1:$U$1000, 1)</f>
        <v>460</v>
      </c>
      <c r="F675">
        <f>COUNTIFS(DantongWorkSheet!$E$1:$E$1000, "&gt;" &amp;$A675, DantongWorkSheet!$U$1:$U$1000, 2)</f>
        <v>133</v>
      </c>
      <c r="G675">
        <f>COUNTIFS(DantongWorkSheet!$E$1:$E$1000, "&gt;" &amp;$A675, DantongWorkSheet!$U$1:$U$1000, 1)</f>
        <v>240</v>
      </c>
      <c r="H675">
        <f t="shared" si="80"/>
        <v>0.8361748381009555</v>
      </c>
      <c r="I675">
        <f t="shared" si="81"/>
        <v>0.93979775358579376</v>
      </c>
      <c r="J675">
        <f t="shared" si="82"/>
        <v>0.42226108271625018</v>
      </c>
      <c r="K675">
        <f t="shared" si="83"/>
        <v>0.53068666922375485</v>
      </c>
      <c r="L675">
        <f t="shared" si="84"/>
        <v>0.52428162348929908</v>
      </c>
      <c r="M675">
        <f t="shared" si="85"/>
        <v>0.35054456208750107</v>
      </c>
      <c r="N675">
        <f t="shared" si="86"/>
        <v>0.87482618557680014</v>
      </c>
      <c r="O675">
        <f t="shared" si="87"/>
        <v>6.464713653892562E-3</v>
      </c>
    </row>
    <row r="676" spans="1:15">
      <c r="A676">
        <v>3415</v>
      </c>
      <c r="B676">
        <f>COUNTIF(DantongWorkSheet!$E$1:$E$1000, "&lt;=" &amp;A676)</f>
        <v>675</v>
      </c>
      <c r="C676">
        <f>COUNTIF(DantongWorkSheet!$E$1:$E$1000, "&gt;" &amp;A676)</f>
        <v>325</v>
      </c>
      <c r="D676">
        <f>COUNTIFS(DantongWorkSheet!$E$1:$E$1000, "&lt;=" &amp;$A676, DantongWorkSheet!$U$1:$U$1000, 2)</f>
        <v>182</v>
      </c>
      <c r="E676">
        <f>COUNTIFS(DantongWorkSheet!$E$1:$E$1000, "&lt;=" &amp;$A676, DantongWorkSheet!$U$1:$U$1000, 1)</f>
        <v>493</v>
      </c>
      <c r="F676">
        <f>COUNTIFS(DantongWorkSheet!$E$1:$E$1000, "&gt;" &amp;$A676, DantongWorkSheet!$U$1:$U$1000, 2)</f>
        <v>118</v>
      </c>
      <c r="G676">
        <f>COUNTIFS(DantongWorkSheet!$E$1:$E$1000, "&gt;" &amp;$A676, DantongWorkSheet!$U$1:$U$1000, 1)</f>
        <v>207</v>
      </c>
      <c r="H676">
        <f t="shared" si="80"/>
        <v>0.84093267586341836</v>
      </c>
      <c r="I676">
        <f t="shared" si="81"/>
        <v>0.9452076616787165</v>
      </c>
      <c r="J676">
        <f t="shared" si="82"/>
        <v>0.38275240008862832</v>
      </c>
      <c r="K676">
        <f t="shared" si="83"/>
        <v>0.52698372244253788</v>
      </c>
      <c r="L676">
        <f t="shared" si="84"/>
        <v>0.56762955620780742</v>
      </c>
      <c r="M676">
        <f t="shared" si="85"/>
        <v>0.30719249004558286</v>
      </c>
      <c r="N676">
        <f t="shared" si="86"/>
        <v>0.87482204625339022</v>
      </c>
      <c r="O676">
        <f t="shared" si="87"/>
        <v>6.4688529773024861E-3</v>
      </c>
    </row>
    <row r="677" spans="1:15">
      <c r="A677">
        <v>3239.5</v>
      </c>
      <c r="B677">
        <f>COUNTIF(DantongWorkSheet!$E$1:$E$1000, "&lt;=" &amp;A677)</f>
        <v>656</v>
      </c>
      <c r="C677">
        <f>COUNTIF(DantongWorkSheet!$E$1:$E$1000, "&gt;" &amp;A677)</f>
        <v>344</v>
      </c>
      <c r="D677">
        <f>COUNTIFS(DantongWorkSheet!$E$1:$E$1000, "&lt;=" &amp;$A677, DantongWorkSheet!$U$1:$U$1000, 2)</f>
        <v>176</v>
      </c>
      <c r="E677">
        <f>COUNTIFS(DantongWorkSheet!$E$1:$E$1000, "&lt;=" &amp;$A677, DantongWorkSheet!$U$1:$U$1000, 1)</f>
        <v>480</v>
      </c>
      <c r="F677">
        <f>COUNTIFS(DantongWorkSheet!$E$1:$E$1000, "&gt;" &amp;$A677, DantongWorkSheet!$U$1:$U$1000, 2)</f>
        <v>124</v>
      </c>
      <c r="G677">
        <f>COUNTIFS(DantongWorkSheet!$E$1:$E$1000, "&gt;" &amp;$A677, DantongWorkSheet!$U$1:$U$1000, 1)</f>
        <v>220</v>
      </c>
      <c r="H677">
        <f t="shared" si="80"/>
        <v>0.83900406136769767</v>
      </c>
      <c r="I677">
        <f t="shared" si="81"/>
        <v>0.94306859347129079</v>
      </c>
      <c r="J677">
        <f t="shared" si="82"/>
        <v>0.39900037570886621</v>
      </c>
      <c r="K677">
        <f t="shared" si="83"/>
        <v>0.52959471830623617</v>
      </c>
      <c r="L677">
        <f t="shared" si="84"/>
        <v>0.55038666425720972</v>
      </c>
      <c r="M677">
        <f t="shared" si="85"/>
        <v>0.32441559615412402</v>
      </c>
      <c r="N677">
        <f t="shared" si="86"/>
        <v>0.87480226041133369</v>
      </c>
      <c r="O677">
        <f t="shared" si="87"/>
        <v>6.4886388193590161E-3</v>
      </c>
    </row>
    <row r="678" spans="1:15">
      <c r="A678">
        <v>3396</v>
      </c>
      <c r="B678">
        <f>COUNTIF(DantongWorkSheet!$E$1:$E$1000, "&lt;=" &amp;A678)</f>
        <v>672</v>
      </c>
      <c r="C678">
        <f>COUNTIF(DantongWorkSheet!$E$1:$E$1000, "&gt;" &amp;A678)</f>
        <v>328</v>
      </c>
      <c r="D678">
        <f>COUNTIFS(DantongWorkSheet!$E$1:$E$1000, "&lt;=" &amp;$A678, DantongWorkSheet!$U$1:$U$1000, 2)</f>
        <v>181</v>
      </c>
      <c r="E678">
        <f>COUNTIFS(DantongWorkSheet!$E$1:$E$1000, "&lt;=" &amp;$A678, DantongWorkSheet!$U$1:$U$1000, 1)</f>
        <v>491</v>
      </c>
      <c r="F678">
        <f>COUNTIFS(DantongWorkSheet!$E$1:$E$1000, "&gt;" &amp;$A678, DantongWorkSheet!$U$1:$U$1000, 2)</f>
        <v>119</v>
      </c>
      <c r="G678">
        <f>COUNTIFS(DantongWorkSheet!$E$1:$E$1000, "&gt;" &amp;$A678, DantongWorkSheet!$U$1:$U$1000, 1)</f>
        <v>209</v>
      </c>
      <c r="H678">
        <f t="shared" si="80"/>
        <v>0.84052352428088173</v>
      </c>
      <c r="I678">
        <f t="shared" si="81"/>
        <v>0.94498684474445627</v>
      </c>
      <c r="J678">
        <f t="shared" si="82"/>
        <v>0.38536973118559553</v>
      </c>
      <c r="K678">
        <f t="shared" si="83"/>
        <v>0.5275001878544332</v>
      </c>
      <c r="L678">
        <f t="shared" si="84"/>
        <v>0.5648318083167525</v>
      </c>
      <c r="M678">
        <f t="shared" si="85"/>
        <v>0.30995568507618165</v>
      </c>
      <c r="N678">
        <f t="shared" si="86"/>
        <v>0.87478749339293416</v>
      </c>
      <c r="O678">
        <f t="shared" si="87"/>
        <v>6.5034058377585469E-3</v>
      </c>
    </row>
    <row r="679" spans="1:15">
      <c r="A679">
        <v>3017</v>
      </c>
      <c r="B679">
        <f>COUNTIF(DantongWorkSheet!$E$1:$E$1000, "&lt;=" &amp;A679)</f>
        <v>624</v>
      </c>
      <c r="C679">
        <f>COUNTIF(DantongWorkSheet!$E$1:$E$1000, "&gt;" &amp;A679)</f>
        <v>376</v>
      </c>
      <c r="D679">
        <f>COUNTIFS(DantongWorkSheet!$E$1:$E$1000, "&lt;=" &amp;$A679, DantongWorkSheet!$U$1:$U$1000, 2)</f>
        <v>166</v>
      </c>
      <c r="E679">
        <f>COUNTIFS(DantongWorkSheet!$E$1:$E$1000, "&lt;=" &amp;$A679, DantongWorkSheet!$U$1:$U$1000, 1)</f>
        <v>458</v>
      </c>
      <c r="F679">
        <f>COUNTIFS(DantongWorkSheet!$E$1:$E$1000, "&gt;" &amp;$A679, DantongWorkSheet!$U$1:$U$1000, 2)</f>
        <v>134</v>
      </c>
      <c r="G679">
        <f>COUNTIFS(DantongWorkSheet!$E$1:$E$1000, "&gt;" &amp;$A679, DantongWorkSheet!$U$1:$U$1000, 1)</f>
        <v>242</v>
      </c>
      <c r="H679">
        <f t="shared" si="80"/>
        <v>0.83570369233662367</v>
      </c>
      <c r="I679">
        <f t="shared" si="81"/>
        <v>0.93963976938563376</v>
      </c>
      <c r="J679">
        <f t="shared" si="82"/>
        <v>0.42455840905909936</v>
      </c>
      <c r="K679">
        <f t="shared" si="83"/>
        <v>0.53060948280215303</v>
      </c>
      <c r="L679">
        <f t="shared" si="84"/>
        <v>0.5214791040180532</v>
      </c>
      <c r="M679">
        <f t="shared" si="85"/>
        <v>0.35330455328899829</v>
      </c>
      <c r="N679">
        <f t="shared" si="86"/>
        <v>0.87478365730705154</v>
      </c>
      <c r="O679">
        <f t="shared" si="87"/>
        <v>6.5072419236411605E-3</v>
      </c>
    </row>
    <row r="680" spans="1:15">
      <c r="A680">
        <v>3019</v>
      </c>
      <c r="B680">
        <f>COUNTIF(DantongWorkSheet!$E$1:$E$1000, "&lt;=" &amp;A680)</f>
        <v>624</v>
      </c>
      <c r="C680">
        <f>COUNTIF(DantongWorkSheet!$E$1:$E$1000, "&gt;" &amp;A680)</f>
        <v>376</v>
      </c>
      <c r="D680">
        <f>COUNTIFS(DantongWorkSheet!$E$1:$E$1000, "&lt;=" &amp;$A680, DantongWorkSheet!$U$1:$U$1000, 2)</f>
        <v>166</v>
      </c>
      <c r="E680">
        <f>COUNTIFS(DantongWorkSheet!$E$1:$E$1000, "&lt;=" &amp;$A680, DantongWorkSheet!$U$1:$U$1000, 1)</f>
        <v>458</v>
      </c>
      <c r="F680">
        <f>COUNTIFS(DantongWorkSheet!$E$1:$E$1000, "&gt;" &amp;$A680, DantongWorkSheet!$U$1:$U$1000, 2)</f>
        <v>134</v>
      </c>
      <c r="G680">
        <f>COUNTIFS(DantongWorkSheet!$E$1:$E$1000, "&gt;" &amp;$A680, DantongWorkSheet!$U$1:$U$1000, 1)</f>
        <v>242</v>
      </c>
      <c r="H680">
        <f t="shared" si="80"/>
        <v>0.83570369233662367</v>
      </c>
      <c r="I680">
        <f t="shared" si="81"/>
        <v>0.93963976938563376</v>
      </c>
      <c r="J680">
        <f t="shared" si="82"/>
        <v>0.42455840905909936</v>
      </c>
      <c r="K680">
        <f t="shared" si="83"/>
        <v>0.53060948280215303</v>
      </c>
      <c r="L680">
        <f t="shared" si="84"/>
        <v>0.5214791040180532</v>
      </c>
      <c r="M680">
        <f t="shared" si="85"/>
        <v>0.35330455328899829</v>
      </c>
      <c r="N680">
        <f t="shared" si="86"/>
        <v>0.87478365730705154</v>
      </c>
      <c r="O680">
        <f t="shared" si="87"/>
        <v>6.5072419236411605E-3</v>
      </c>
    </row>
    <row r="681" spans="1:15">
      <c r="A681">
        <v>3221</v>
      </c>
      <c r="B681">
        <f>COUNTIF(DantongWorkSheet!$E$1:$E$1000, "&lt;=" &amp;A681)</f>
        <v>653</v>
      </c>
      <c r="C681">
        <f>COUNTIF(DantongWorkSheet!$E$1:$E$1000, "&gt;" &amp;A681)</f>
        <v>347</v>
      </c>
      <c r="D681">
        <f>COUNTIFS(DantongWorkSheet!$E$1:$E$1000, "&lt;=" &amp;$A681, DantongWorkSheet!$U$1:$U$1000, 2)</f>
        <v>175</v>
      </c>
      <c r="E681">
        <f>COUNTIFS(DantongWorkSheet!$E$1:$E$1000, "&lt;=" &amp;$A681, DantongWorkSheet!$U$1:$U$1000, 1)</f>
        <v>478</v>
      </c>
      <c r="F681">
        <f>COUNTIFS(DantongWorkSheet!$E$1:$E$1000, "&gt;" &amp;$A681, DantongWorkSheet!$U$1:$U$1000, 2)</f>
        <v>125</v>
      </c>
      <c r="G681">
        <f>COUNTIFS(DantongWorkSheet!$E$1:$E$1000, "&gt;" &amp;$A681, DantongWorkSheet!$U$1:$U$1000, 1)</f>
        <v>222</v>
      </c>
      <c r="H681">
        <f t="shared" si="80"/>
        <v>0.83857122015982233</v>
      </c>
      <c r="I681">
        <f t="shared" si="81"/>
        <v>0.94287439461721079</v>
      </c>
      <c r="J681">
        <f t="shared" si="82"/>
        <v>0.4014938523345235</v>
      </c>
      <c r="K681">
        <f t="shared" si="83"/>
        <v>0.52986637393308778</v>
      </c>
      <c r="L681">
        <f t="shared" si="84"/>
        <v>0.547587006764364</v>
      </c>
      <c r="M681">
        <f t="shared" si="85"/>
        <v>0.32717741493217212</v>
      </c>
      <c r="N681">
        <f t="shared" si="86"/>
        <v>0.87476442169653612</v>
      </c>
      <c r="O681">
        <f t="shared" si="87"/>
        <v>6.5264775341565828E-3</v>
      </c>
    </row>
    <row r="682" spans="1:15">
      <c r="A682">
        <v>3188</v>
      </c>
      <c r="B682">
        <f>COUNTIF(DantongWorkSheet!$E$1:$E$1000, "&lt;=" &amp;A682)</f>
        <v>650</v>
      </c>
      <c r="C682">
        <f>COUNTIF(DantongWorkSheet!$E$1:$E$1000, "&gt;" &amp;A682)</f>
        <v>350</v>
      </c>
      <c r="D682">
        <f>COUNTIFS(DantongWorkSheet!$E$1:$E$1000, "&lt;=" &amp;$A682, DantongWorkSheet!$U$1:$U$1000, 2)</f>
        <v>174</v>
      </c>
      <c r="E682">
        <f>COUNTIFS(DantongWorkSheet!$E$1:$E$1000, "&lt;=" &amp;$A682, DantongWorkSheet!$U$1:$U$1000, 1)</f>
        <v>476</v>
      </c>
      <c r="F682">
        <f>COUNTIFS(DantongWorkSheet!$E$1:$E$1000, "&gt;" &amp;$A682, DantongWorkSheet!$U$1:$U$1000, 2)</f>
        <v>126</v>
      </c>
      <c r="G682">
        <f>COUNTIFS(DantongWorkSheet!$E$1:$E$1000, "&gt;" &amp;$A682, DantongWorkSheet!$U$1:$U$1000, 1)</f>
        <v>224</v>
      </c>
      <c r="H682">
        <f t="shared" si="80"/>
        <v>0.83813371774310941</v>
      </c>
      <c r="I682">
        <f t="shared" si="81"/>
        <v>0.94268318925549222</v>
      </c>
      <c r="J682">
        <f t="shared" si="82"/>
        <v>0.40396744488507558</v>
      </c>
      <c r="K682">
        <f t="shared" si="83"/>
        <v>0.53010061049041546</v>
      </c>
      <c r="L682">
        <f t="shared" si="84"/>
        <v>0.54478691653302114</v>
      </c>
      <c r="M682">
        <f t="shared" si="85"/>
        <v>0.32993911623942224</v>
      </c>
      <c r="N682">
        <f t="shared" si="86"/>
        <v>0.87472603277244332</v>
      </c>
      <c r="O682">
        <f t="shared" si="87"/>
        <v>6.5648664582493854E-3</v>
      </c>
    </row>
    <row r="683" spans="1:15">
      <c r="A683">
        <v>3075.5</v>
      </c>
      <c r="B683">
        <f>COUNTIF(DantongWorkSheet!$E$1:$E$1000, "&lt;=" &amp;A683)</f>
        <v>634</v>
      </c>
      <c r="C683">
        <f>COUNTIF(DantongWorkSheet!$E$1:$E$1000, "&gt;" &amp;A683)</f>
        <v>366</v>
      </c>
      <c r="D683">
        <f>COUNTIFS(DantongWorkSheet!$E$1:$E$1000, "&lt;=" &amp;$A683, DantongWorkSheet!$U$1:$U$1000, 2)</f>
        <v>169</v>
      </c>
      <c r="E683">
        <f>COUNTIFS(DantongWorkSheet!$E$1:$E$1000, "&lt;=" &amp;$A683, DantongWorkSheet!$U$1:$U$1000, 1)</f>
        <v>465</v>
      </c>
      <c r="F683">
        <f>COUNTIFS(DantongWorkSheet!$E$1:$E$1000, "&gt;" &amp;$A683, DantongWorkSheet!$U$1:$U$1000, 2)</f>
        <v>131</v>
      </c>
      <c r="G683">
        <f>COUNTIFS(DantongWorkSheet!$E$1:$E$1000, "&gt;" &amp;$A683, DantongWorkSheet!$U$1:$U$1000, 1)</f>
        <v>235</v>
      </c>
      <c r="H683">
        <f t="shared" si="80"/>
        <v>0.83648723831046845</v>
      </c>
      <c r="I683">
        <f t="shared" si="81"/>
        <v>0.94094602504857539</v>
      </c>
      <c r="J683">
        <f t="shared" si="82"/>
        <v>0.41682029136737897</v>
      </c>
      <c r="K683">
        <f t="shared" si="83"/>
        <v>0.53073090737436424</v>
      </c>
      <c r="L683">
        <f t="shared" si="84"/>
        <v>0.53033290908883701</v>
      </c>
      <c r="M683">
        <f t="shared" si="85"/>
        <v>0.3443862451677786</v>
      </c>
      <c r="N683">
        <f t="shared" si="86"/>
        <v>0.87471915425661562</v>
      </c>
      <c r="O683">
        <f t="shared" si="87"/>
        <v>6.5717449740770872E-3</v>
      </c>
    </row>
    <row r="684" spans="1:15">
      <c r="A684">
        <v>3362.5</v>
      </c>
      <c r="B684">
        <f>COUNTIF(DantongWorkSheet!$E$1:$E$1000, "&lt;=" &amp;A684)</f>
        <v>666</v>
      </c>
      <c r="C684">
        <f>COUNTIF(DantongWorkSheet!$E$1:$E$1000, "&gt;" &amp;A684)</f>
        <v>334</v>
      </c>
      <c r="D684">
        <f>COUNTIFS(DantongWorkSheet!$E$1:$E$1000, "&lt;=" &amp;$A684, DantongWorkSheet!$U$1:$U$1000, 2)</f>
        <v>179</v>
      </c>
      <c r="E684">
        <f>COUNTIFS(DantongWorkSheet!$E$1:$E$1000, "&lt;=" &amp;$A684, DantongWorkSheet!$U$1:$U$1000, 1)</f>
        <v>487</v>
      </c>
      <c r="F684">
        <f>COUNTIFS(DantongWorkSheet!$E$1:$E$1000, "&gt;" &amp;$A684, DantongWorkSheet!$U$1:$U$1000, 2)</f>
        <v>121</v>
      </c>
      <c r="G684">
        <f>COUNTIFS(DantongWorkSheet!$E$1:$E$1000, "&gt;" &amp;$A684, DantongWorkSheet!$U$1:$U$1000, 1)</f>
        <v>213</v>
      </c>
      <c r="H684">
        <f t="shared" si="80"/>
        <v>0.8396923435511382</v>
      </c>
      <c r="I684">
        <f t="shared" si="81"/>
        <v>0.94455578702995202</v>
      </c>
      <c r="J684">
        <f t="shared" si="82"/>
        <v>0.39054634111548936</v>
      </c>
      <c r="K684">
        <f t="shared" si="83"/>
        <v>0.5284147173908037</v>
      </c>
      <c r="L684">
        <f t="shared" si="84"/>
        <v>0.55923510080505812</v>
      </c>
      <c r="M684">
        <f t="shared" si="85"/>
        <v>0.31548163286800401</v>
      </c>
      <c r="N684">
        <f t="shared" si="86"/>
        <v>0.87471673367306213</v>
      </c>
      <c r="O684">
        <f t="shared" si="87"/>
        <v>6.5741655576305735E-3</v>
      </c>
    </row>
    <row r="685" spans="1:15">
      <c r="A685">
        <v>3466.5</v>
      </c>
      <c r="B685">
        <f>COUNTIF(DantongWorkSheet!$E$1:$E$1000, "&lt;=" &amp;A685)</f>
        <v>682</v>
      </c>
      <c r="C685">
        <f>COUNTIF(DantongWorkSheet!$E$1:$E$1000, "&gt;" &amp;A685)</f>
        <v>318</v>
      </c>
      <c r="D685">
        <f>COUNTIFS(DantongWorkSheet!$E$1:$E$1000, "&lt;=" &amp;$A685, DantongWorkSheet!$U$1:$U$1000, 2)</f>
        <v>184</v>
      </c>
      <c r="E685">
        <f>COUNTIFS(DantongWorkSheet!$E$1:$E$1000, "&lt;=" &amp;$A685, DantongWorkSheet!$U$1:$U$1000, 1)</f>
        <v>498</v>
      </c>
      <c r="F685">
        <f>COUNTIFS(DantongWorkSheet!$E$1:$E$1000, "&gt;" &amp;$A685, DantongWorkSheet!$U$1:$U$1000, 2)</f>
        <v>116</v>
      </c>
      <c r="G685">
        <f>COUNTIFS(DantongWorkSheet!$E$1:$E$1000, "&gt;" &amp;$A685, DantongWorkSheet!$U$1:$U$1000, 1)</f>
        <v>202</v>
      </c>
      <c r="H685">
        <f t="shared" si="80"/>
        <v>0.84116992010277269</v>
      </c>
      <c r="I685">
        <f t="shared" si="81"/>
        <v>0.94657944915020176</v>
      </c>
      <c r="J685">
        <f t="shared" si="82"/>
        <v>0.37657063454505768</v>
      </c>
      <c r="K685">
        <f t="shared" si="83"/>
        <v>0.52562262274211857</v>
      </c>
      <c r="L685">
        <f t="shared" si="84"/>
        <v>0.57367788551009102</v>
      </c>
      <c r="M685">
        <f t="shared" si="85"/>
        <v>0.30101226482976418</v>
      </c>
      <c r="N685">
        <f t="shared" si="86"/>
        <v>0.8746901503398552</v>
      </c>
      <c r="O685">
        <f t="shared" si="87"/>
        <v>6.6007488908375045E-3</v>
      </c>
    </row>
    <row r="686" spans="1:15">
      <c r="A686">
        <v>3160.5</v>
      </c>
      <c r="B686">
        <f>COUNTIF(DantongWorkSheet!$E$1:$E$1000, "&lt;=" &amp;A686)</f>
        <v>647</v>
      </c>
      <c r="C686">
        <f>COUNTIF(DantongWorkSheet!$E$1:$E$1000, "&gt;" &amp;A686)</f>
        <v>353</v>
      </c>
      <c r="D686">
        <f>COUNTIFS(DantongWorkSheet!$E$1:$E$1000, "&lt;=" &amp;$A686, DantongWorkSheet!$U$1:$U$1000, 2)</f>
        <v>173</v>
      </c>
      <c r="E686">
        <f>COUNTIFS(DantongWorkSheet!$E$1:$E$1000, "&lt;=" &amp;$A686, DantongWorkSheet!$U$1:$U$1000, 1)</f>
        <v>474</v>
      </c>
      <c r="F686">
        <f>COUNTIFS(DantongWorkSheet!$E$1:$E$1000, "&gt;" &amp;$A686, DantongWorkSheet!$U$1:$U$1000, 2)</f>
        <v>127</v>
      </c>
      <c r="G686">
        <f>COUNTIFS(DantongWorkSheet!$E$1:$E$1000, "&gt;" &amp;$A686, DantongWorkSheet!$U$1:$U$1000, 1)</f>
        <v>226</v>
      </c>
      <c r="H686">
        <f t="shared" si="80"/>
        <v>0.83769147949030009</v>
      </c>
      <c r="I686">
        <f t="shared" si="81"/>
        <v>0.94249490945843961</v>
      </c>
      <c r="J686">
        <f t="shared" si="82"/>
        <v>0.40642106158721791</v>
      </c>
      <c r="K686">
        <f t="shared" si="83"/>
        <v>0.53029774872099</v>
      </c>
      <c r="L686">
        <f t="shared" si="84"/>
        <v>0.54198638723022419</v>
      </c>
      <c r="M686">
        <f t="shared" si="85"/>
        <v>0.33270070303882915</v>
      </c>
      <c r="N686">
        <f t="shared" si="86"/>
        <v>0.87468709026905334</v>
      </c>
      <c r="O686">
        <f t="shared" si="87"/>
        <v>6.603808961639368E-3</v>
      </c>
    </row>
    <row r="687" spans="1:15">
      <c r="A687">
        <v>3443.5</v>
      </c>
      <c r="B687">
        <f>COUNTIF(DantongWorkSheet!$E$1:$E$1000, "&lt;=" &amp;A687)</f>
        <v>679</v>
      </c>
      <c r="C687">
        <f>COUNTIF(DantongWorkSheet!$E$1:$E$1000, "&gt;" &amp;A687)</f>
        <v>321</v>
      </c>
      <c r="D687">
        <f>COUNTIFS(DantongWorkSheet!$E$1:$E$1000, "&lt;=" &amp;$A687, DantongWorkSheet!$U$1:$U$1000, 2)</f>
        <v>183</v>
      </c>
      <c r="E687">
        <f>COUNTIFS(DantongWorkSheet!$E$1:$E$1000, "&lt;=" &amp;$A687, DantongWorkSheet!$U$1:$U$1000, 1)</f>
        <v>496</v>
      </c>
      <c r="F687">
        <f>COUNTIFS(DantongWorkSheet!$E$1:$E$1000, "&gt;" &amp;$A687, DantongWorkSheet!$U$1:$U$1000, 2)</f>
        <v>117</v>
      </c>
      <c r="G687">
        <f>COUNTIFS(DantongWorkSheet!$E$1:$E$1000, "&gt;" &amp;$A687, DantongWorkSheet!$U$1:$U$1000, 1)</f>
        <v>204</v>
      </c>
      <c r="H687">
        <f t="shared" si="80"/>
        <v>0.84076637932887044</v>
      </c>
      <c r="I687">
        <f t="shared" si="81"/>
        <v>0.94634399817076598</v>
      </c>
      <c r="J687">
        <f t="shared" si="82"/>
        <v>0.37923271736338421</v>
      </c>
      <c r="K687">
        <f t="shared" si="83"/>
        <v>0.52623289001027063</v>
      </c>
      <c r="L687">
        <f t="shared" si="84"/>
        <v>0.57088037156430305</v>
      </c>
      <c r="M687">
        <f t="shared" si="85"/>
        <v>0.30377642341281591</v>
      </c>
      <c r="N687">
        <f t="shared" si="86"/>
        <v>0.8746567949771189</v>
      </c>
      <c r="O687">
        <f t="shared" si="87"/>
        <v>6.6341042535738026E-3</v>
      </c>
    </row>
    <row r="688" spans="1:15">
      <c r="A688">
        <v>3050</v>
      </c>
      <c r="B688">
        <f>COUNTIF(DantongWorkSheet!$E$1:$E$1000, "&lt;=" &amp;A688)</f>
        <v>628</v>
      </c>
      <c r="C688">
        <f>COUNTIF(DantongWorkSheet!$E$1:$E$1000, "&gt;" &amp;A688)</f>
        <v>372</v>
      </c>
      <c r="D688">
        <f>COUNTIFS(DantongWorkSheet!$E$1:$E$1000, "&lt;=" &amp;$A688, DantongWorkSheet!$U$1:$U$1000, 2)</f>
        <v>167</v>
      </c>
      <c r="E688">
        <f>COUNTIFS(DantongWorkSheet!$E$1:$E$1000, "&lt;=" &amp;$A688, DantongWorkSheet!$U$1:$U$1000, 1)</f>
        <v>461</v>
      </c>
      <c r="F688">
        <f>COUNTIFS(DantongWorkSheet!$E$1:$E$1000, "&gt;" &amp;$A688, DantongWorkSheet!$U$1:$U$1000, 2)</f>
        <v>133</v>
      </c>
      <c r="G688">
        <f>COUNTIFS(DantongWorkSheet!$E$1:$E$1000, "&gt;" &amp;$A688, DantongWorkSheet!$U$1:$U$1000, 1)</f>
        <v>239</v>
      </c>
      <c r="H688">
        <f t="shared" si="80"/>
        <v>0.83555420051409279</v>
      </c>
      <c r="I688">
        <f t="shared" si="81"/>
        <v>0.94061114705142623</v>
      </c>
      <c r="J688">
        <f t="shared" si="82"/>
        <v>0.4214907004638489</v>
      </c>
      <c r="K688">
        <f t="shared" si="83"/>
        <v>0.5307046761621087</v>
      </c>
      <c r="L688">
        <f t="shared" si="84"/>
        <v>0.52472803792285028</v>
      </c>
      <c r="M688">
        <f t="shared" si="85"/>
        <v>0.34990734670313056</v>
      </c>
      <c r="N688">
        <f t="shared" si="86"/>
        <v>0.87463538462598089</v>
      </c>
      <c r="O688">
        <f t="shared" si="87"/>
        <v>6.6555146047118097E-3</v>
      </c>
    </row>
    <row r="689" spans="1:15">
      <c r="A689">
        <v>3419</v>
      </c>
      <c r="B689">
        <f>COUNTIF(DantongWorkSheet!$E$1:$E$1000, "&lt;=" &amp;A689)</f>
        <v>676</v>
      </c>
      <c r="C689">
        <f>COUNTIF(DantongWorkSheet!$E$1:$E$1000, "&gt;" &amp;A689)</f>
        <v>324</v>
      </c>
      <c r="D689">
        <f>COUNTIFS(DantongWorkSheet!$E$1:$E$1000, "&lt;=" &amp;$A689, DantongWorkSheet!$U$1:$U$1000, 2)</f>
        <v>182</v>
      </c>
      <c r="E689">
        <f>COUNTIFS(DantongWorkSheet!$E$1:$E$1000, "&lt;=" &amp;$A689, DantongWorkSheet!$U$1:$U$1000, 1)</f>
        <v>494</v>
      </c>
      <c r="F689">
        <f>COUNTIFS(DantongWorkSheet!$E$1:$E$1000, "&gt;" &amp;$A689, DantongWorkSheet!$U$1:$U$1000, 2)</f>
        <v>118</v>
      </c>
      <c r="G689">
        <f>COUNTIFS(DantongWorkSheet!$E$1:$E$1000, "&gt;" &amp;$A689, DantongWorkSheet!$U$1:$U$1000, 1)</f>
        <v>206</v>
      </c>
      <c r="H689">
        <f t="shared" si="80"/>
        <v>0.84035867160911715</v>
      </c>
      <c r="I689">
        <f t="shared" si="81"/>
        <v>0.94611238429067324</v>
      </c>
      <c r="J689">
        <f t="shared" si="82"/>
        <v>0.38187567750481421</v>
      </c>
      <c r="K689">
        <f t="shared" si="83"/>
        <v>0.52680270729589773</v>
      </c>
      <c r="L689">
        <f t="shared" si="84"/>
        <v>0.56808246200776324</v>
      </c>
      <c r="M689">
        <f t="shared" si="85"/>
        <v>0.30654041251017816</v>
      </c>
      <c r="N689">
        <f t="shared" si="86"/>
        <v>0.87462287451794141</v>
      </c>
      <c r="O689">
        <f t="shared" si="87"/>
        <v>6.668024712751297E-3</v>
      </c>
    </row>
    <row r="690" spans="1:15">
      <c r="A690">
        <v>3111</v>
      </c>
      <c r="B690">
        <f>COUNTIF(DantongWorkSheet!$E$1:$E$1000, "&lt;=" &amp;A690)</f>
        <v>641</v>
      </c>
      <c r="C690">
        <f>COUNTIF(DantongWorkSheet!$E$1:$E$1000, "&gt;" &amp;A690)</f>
        <v>359</v>
      </c>
      <c r="D690">
        <f>COUNTIFS(DantongWorkSheet!$E$1:$E$1000, "&lt;=" &amp;$A690, DantongWorkSheet!$U$1:$U$1000, 2)</f>
        <v>171</v>
      </c>
      <c r="E690">
        <f>COUNTIFS(DantongWorkSheet!$E$1:$E$1000, "&lt;=" &amp;$A690, DantongWorkSheet!$U$1:$U$1000, 1)</f>
        <v>470</v>
      </c>
      <c r="F690">
        <f>COUNTIFS(DantongWorkSheet!$E$1:$E$1000, "&gt;" &amp;$A690, DantongWorkSheet!$U$1:$U$1000, 2)</f>
        <v>129</v>
      </c>
      <c r="G690">
        <f>COUNTIFS(DantongWorkSheet!$E$1:$E$1000, "&gt;" &amp;$A690, DantongWorkSheet!$U$1:$U$1000, 1)</f>
        <v>230</v>
      </c>
      <c r="H690">
        <f t="shared" si="80"/>
        <v>0.83679248900401648</v>
      </c>
      <c r="I690">
        <f t="shared" si="81"/>
        <v>0.94212686483473351</v>
      </c>
      <c r="J690">
        <f t="shared" si="82"/>
        <v>0.41126799608578479</v>
      </c>
      <c r="K690">
        <f t="shared" si="83"/>
        <v>0.53058198605121387</v>
      </c>
      <c r="L690">
        <f t="shared" si="84"/>
        <v>0.53638398545157462</v>
      </c>
      <c r="M690">
        <f t="shared" si="85"/>
        <v>0.33822354447566932</v>
      </c>
      <c r="N690">
        <f t="shared" si="86"/>
        <v>0.874607529927244</v>
      </c>
      <c r="O690">
        <f t="shared" si="87"/>
        <v>6.6833693034487052E-3</v>
      </c>
    </row>
    <row r="691" spans="1:15">
      <c r="A691">
        <v>3246.5</v>
      </c>
      <c r="B691">
        <f>COUNTIF(DantongWorkSheet!$E$1:$E$1000, "&lt;=" &amp;A691)</f>
        <v>657</v>
      </c>
      <c r="C691">
        <f>COUNTIF(DantongWorkSheet!$E$1:$E$1000, "&gt;" &amp;A691)</f>
        <v>343</v>
      </c>
      <c r="D691">
        <f>COUNTIFS(DantongWorkSheet!$E$1:$E$1000, "&lt;=" &amp;$A691, DantongWorkSheet!$U$1:$U$1000, 2)</f>
        <v>176</v>
      </c>
      <c r="E691">
        <f>COUNTIFS(DantongWorkSheet!$E$1:$E$1000, "&lt;=" &amp;$A691, DantongWorkSheet!$U$1:$U$1000, 1)</f>
        <v>481</v>
      </c>
      <c r="F691">
        <f>COUNTIFS(DantongWorkSheet!$E$1:$E$1000, "&gt;" &amp;$A691, DantongWorkSheet!$U$1:$U$1000, 2)</f>
        <v>124</v>
      </c>
      <c r="G691">
        <f>COUNTIFS(DantongWorkSheet!$E$1:$E$1000, "&gt;" &amp;$A691, DantongWorkSheet!$U$1:$U$1000, 1)</f>
        <v>219</v>
      </c>
      <c r="H691">
        <f t="shared" si="80"/>
        <v>0.83841236371113559</v>
      </c>
      <c r="I691">
        <f t="shared" si="81"/>
        <v>0.94393442057330934</v>
      </c>
      <c r="J691">
        <f t="shared" si="82"/>
        <v>0.39816481389122066</v>
      </c>
      <c r="K691">
        <f t="shared" si="83"/>
        <v>0.5294957948418213</v>
      </c>
      <c r="L691">
        <f t="shared" si="84"/>
        <v>0.55083692295821607</v>
      </c>
      <c r="M691">
        <f t="shared" si="85"/>
        <v>0.32376950625664513</v>
      </c>
      <c r="N691">
        <f t="shared" si="86"/>
        <v>0.8746064292148612</v>
      </c>
      <c r="O691">
        <f t="shared" si="87"/>
        <v>6.6844700158315007E-3</v>
      </c>
    </row>
    <row r="692" spans="1:15">
      <c r="A692">
        <v>3025</v>
      </c>
      <c r="B692">
        <f>COUNTIF(DantongWorkSheet!$E$1:$E$1000, "&lt;=" &amp;A692)</f>
        <v>625</v>
      </c>
      <c r="C692">
        <f>COUNTIF(DantongWorkSheet!$E$1:$E$1000, "&gt;" &amp;A692)</f>
        <v>375</v>
      </c>
      <c r="D692">
        <f>COUNTIFS(DantongWorkSheet!$E$1:$E$1000, "&lt;=" &amp;$A692, DantongWorkSheet!$U$1:$U$1000, 2)</f>
        <v>166</v>
      </c>
      <c r="E692">
        <f>COUNTIFS(DantongWorkSheet!$E$1:$E$1000, "&lt;=" &amp;$A692, DantongWorkSheet!$U$1:$U$1000, 1)</f>
        <v>459</v>
      </c>
      <c r="F692">
        <f>COUNTIFS(DantongWorkSheet!$E$1:$E$1000, "&gt;" &amp;$A692, DantongWorkSheet!$U$1:$U$1000, 2)</f>
        <v>134</v>
      </c>
      <c r="G692">
        <f>COUNTIFS(DantongWorkSheet!$E$1:$E$1000, "&gt;" &amp;$A692, DantongWorkSheet!$U$1:$U$1000, 1)</f>
        <v>241</v>
      </c>
      <c r="H692">
        <f t="shared" si="80"/>
        <v>0.83507981438060563</v>
      </c>
      <c r="I692">
        <f t="shared" si="81"/>
        <v>0.94044736790921069</v>
      </c>
      <c r="J692">
        <f t="shared" si="82"/>
        <v>0.42379494069539858</v>
      </c>
      <c r="K692">
        <f t="shared" si="83"/>
        <v>0.53063906222956636</v>
      </c>
      <c r="L692">
        <f t="shared" si="84"/>
        <v>0.52192488398787851</v>
      </c>
      <c r="M692">
        <f t="shared" si="85"/>
        <v>0.35266776296595403</v>
      </c>
      <c r="N692">
        <f t="shared" si="86"/>
        <v>0.87459264695383254</v>
      </c>
      <c r="O692">
        <f t="shared" si="87"/>
        <v>6.6982522768601616E-3</v>
      </c>
    </row>
    <row r="693" spans="1:15">
      <c r="A693">
        <v>3398.5</v>
      </c>
      <c r="B693">
        <f>COUNTIF(DantongWorkSheet!$E$1:$E$1000, "&lt;=" &amp;A693)</f>
        <v>673</v>
      </c>
      <c r="C693">
        <f>COUNTIF(DantongWorkSheet!$E$1:$E$1000, "&gt;" &amp;A693)</f>
        <v>327</v>
      </c>
      <c r="D693">
        <f>COUNTIFS(DantongWorkSheet!$E$1:$E$1000, "&lt;=" &amp;$A693, DantongWorkSheet!$U$1:$U$1000, 2)</f>
        <v>181</v>
      </c>
      <c r="E693">
        <f>COUNTIFS(DantongWorkSheet!$E$1:$E$1000, "&lt;=" &amp;$A693, DantongWorkSheet!$U$1:$U$1000, 1)</f>
        <v>492</v>
      </c>
      <c r="F693">
        <f>COUNTIFS(DantongWorkSheet!$E$1:$E$1000, "&gt;" &amp;$A693, DantongWorkSheet!$U$1:$U$1000, 2)</f>
        <v>119</v>
      </c>
      <c r="G693">
        <f>COUNTIFS(DantongWorkSheet!$E$1:$E$1000, "&gt;" &amp;$A693, DantongWorkSheet!$U$1:$U$1000, 1)</f>
        <v>208</v>
      </c>
      <c r="H693">
        <f t="shared" si="80"/>
        <v>0.83994673296252187</v>
      </c>
      <c r="I693">
        <f t="shared" si="81"/>
        <v>0.94588451599657664</v>
      </c>
      <c r="J693">
        <f t="shared" si="82"/>
        <v>0.38449943010484111</v>
      </c>
      <c r="K693">
        <f t="shared" si="83"/>
        <v>0.52733244914662947</v>
      </c>
      <c r="L693">
        <f t="shared" si="84"/>
        <v>0.56528415128377729</v>
      </c>
      <c r="M693">
        <f t="shared" si="85"/>
        <v>0.30930423673088059</v>
      </c>
      <c r="N693">
        <f t="shared" si="86"/>
        <v>0.87458838801465788</v>
      </c>
      <c r="O693">
        <f t="shared" si="87"/>
        <v>6.7025112160348232E-3</v>
      </c>
    </row>
    <row r="694" spans="1:15">
      <c r="A694">
        <v>3231.5</v>
      </c>
      <c r="B694">
        <f>COUNTIF(DantongWorkSheet!$E$1:$E$1000, "&lt;=" &amp;A694)</f>
        <v>654</v>
      </c>
      <c r="C694">
        <f>COUNTIF(DantongWorkSheet!$E$1:$E$1000, "&gt;" &amp;A694)</f>
        <v>346</v>
      </c>
      <c r="D694">
        <f>COUNTIFS(DantongWorkSheet!$E$1:$E$1000, "&lt;=" &amp;$A694, DantongWorkSheet!$U$1:$U$1000, 2)</f>
        <v>175</v>
      </c>
      <c r="E694">
        <f>COUNTIFS(DantongWorkSheet!$E$1:$E$1000, "&lt;=" &amp;$A694, DantongWorkSheet!$U$1:$U$1000, 1)</f>
        <v>479</v>
      </c>
      <c r="F694">
        <f>COUNTIFS(DantongWorkSheet!$E$1:$E$1000, "&gt;" &amp;$A694, DantongWorkSheet!$U$1:$U$1000, 2)</f>
        <v>125</v>
      </c>
      <c r="G694">
        <f>COUNTIFS(DantongWorkSheet!$E$1:$E$1000, "&gt;" &amp;$A694, DantongWorkSheet!$U$1:$U$1000, 1)</f>
        <v>221</v>
      </c>
      <c r="H694">
        <f t="shared" si="80"/>
        <v>0.83797656758021133</v>
      </c>
      <c r="I694">
        <f t="shared" si="81"/>
        <v>0.94373371547410256</v>
      </c>
      <c r="J694">
        <f t="shared" si="82"/>
        <v>0.40066489829325896</v>
      </c>
      <c r="K694">
        <f t="shared" si="83"/>
        <v>0.52977999573077539</v>
      </c>
      <c r="L694">
        <f t="shared" si="84"/>
        <v>0.54803667519745825</v>
      </c>
      <c r="M694">
        <f t="shared" si="85"/>
        <v>0.32653186555403946</v>
      </c>
      <c r="N694">
        <f t="shared" si="86"/>
        <v>0.8745685407514977</v>
      </c>
      <c r="O694">
        <f t="shared" si="87"/>
        <v>6.7223584791950008E-3</v>
      </c>
    </row>
    <row r="695" spans="1:15">
      <c r="A695">
        <v>3098</v>
      </c>
      <c r="B695">
        <f>COUNTIF(DantongWorkSheet!$E$1:$E$1000, "&lt;=" &amp;A695)</f>
        <v>638</v>
      </c>
      <c r="C695">
        <f>COUNTIF(DantongWorkSheet!$E$1:$E$1000, "&gt;" &amp;A695)</f>
        <v>362</v>
      </c>
      <c r="D695">
        <f>COUNTIFS(DantongWorkSheet!$E$1:$E$1000, "&lt;=" &amp;$A695, DantongWorkSheet!$U$1:$U$1000, 2)</f>
        <v>170</v>
      </c>
      <c r="E695">
        <f>COUNTIFS(DantongWorkSheet!$E$1:$E$1000, "&lt;=" &amp;$A695, DantongWorkSheet!$U$1:$U$1000, 1)</f>
        <v>468</v>
      </c>
      <c r="F695">
        <f>COUNTIFS(DantongWorkSheet!$E$1:$E$1000, "&gt;" &amp;$A695, DantongWorkSheet!$U$1:$U$1000, 2)</f>
        <v>130</v>
      </c>
      <c r="G695">
        <f>COUNTIFS(DantongWorkSheet!$E$1:$E$1000, "&gt;" &amp;$A695, DantongWorkSheet!$U$1:$U$1000, 1)</f>
        <v>232</v>
      </c>
      <c r="H695">
        <f t="shared" si="80"/>
        <v>0.83633557942561754</v>
      </c>
      <c r="I695">
        <f t="shared" si="81"/>
        <v>0.94194697392492965</v>
      </c>
      <c r="J695">
        <f t="shared" si="82"/>
        <v>0.41366112603242489</v>
      </c>
      <c r="K695">
        <f t="shared" si="83"/>
        <v>0.53066969992355517</v>
      </c>
      <c r="L695">
        <f t="shared" si="84"/>
        <v>0.53358209967354397</v>
      </c>
      <c r="M695">
        <f t="shared" si="85"/>
        <v>0.34098480456082453</v>
      </c>
      <c r="N695">
        <f t="shared" si="86"/>
        <v>0.87456690423436845</v>
      </c>
      <c r="O695">
        <f t="shared" si="87"/>
        <v>6.7239949963242562E-3</v>
      </c>
    </row>
    <row r="696" spans="1:15">
      <c r="A696">
        <v>3385</v>
      </c>
      <c r="B696">
        <f>COUNTIF(DantongWorkSheet!$E$1:$E$1000, "&lt;=" &amp;A696)</f>
        <v>670</v>
      </c>
      <c r="C696">
        <f>COUNTIF(DantongWorkSheet!$E$1:$E$1000, "&gt;" &amp;A696)</f>
        <v>330</v>
      </c>
      <c r="D696">
        <f>COUNTIFS(DantongWorkSheet!$E$1:$E$1000, "&lt;=" &amp;$A696, DantongWorkSheet!$U$1:$U$1000, 2)</f>
        <v>180</v>
      </c>
      <c r="E696">
        <f>COUNTIFS(DantongWorkSheet!$E$1:$E$1000, "&lt;=" &amp;$A696, DantongWorkSheet!$U$1:$U$1000, 1)</f>
        <v>490</v>
      </c>
      <c r="F696">
        <f>COUNTIFS(DantongWorkSheet!$E$1:$E$1000, "&gt;" &amp;$A696, DantongWorkSheet!$U$1:$U$1000, 2)</f>
        <v>120</v>
      </c>
      <c r="G696">
        <f>COUNTIFS(DantongWorkSheet!$E$1:$E$1000, "&gt;" &amp;$A696, DantongWorkSheet!$U$1:$U$1000, 1)</f>
        <v>210</v>
      </c>
      <c r="H696">
        <f t="shared" si="80"/>
        <v>0.83953049810543179</v>
      </c>
      <c r="I696">
        <f t="shared" si="81"/>
        <v>0.94566030460064021</v>
      </c>
      <c r="J696">
        <f t="shared" si="82"/>
        <v>0.38710388954235797</v>
      </c>
      <c r="K696">
        <f t="shared" si="83"/>
        <v>0.52782248323736947</v>
      </c>
      <c r="L696">
        <f t="shared" si="84"/>
        <v>0.56248543373063931</v>
      </c>
      <c r="M696">
        <f t="shared" si="85"/>
        <v>0.31206790051821126</v>
      </c>
      <c r="N696">
        <f t="shared" si="86"/>
        <v>0.87455333424885051</v>
      </c>
      <c r="O696">
        <f t="shared" si="87"/>
        <v>6.7375649818421923E-3</v>
      </c>
    </row>
    <row r="697" spans="1:15">
      <c r="A697">
        <v>3504</v>
      </c>
      <c r="B697">
        <f>COUNTIF(DantongWorkSheet!$E$1:$E$1000, "&lt;=" &amp;A697)</f>
        <v>686</v>
      </c>
      <c r="C697">
        <f>COUNTIF(DantongWorkSheet!$E$1:$E$1000, "&gt;" &amp;A697)</f>
        <v>314</v>
      </c>
      <c r="D697">
        <f>COUNTIFS(DantongWorkSheet!$E$1:$E$1000, "&lt;=" &amp;$A697, DantongWorkSheet!$U$1:$U$1000, 2)</f>
        <v>185</v>
      </c>
      <c r="E697">
        <f>COUNTIFS(DantongWorkSheet!$E$1:$E$1000, "&lt;=" &amp;$A697, DantongWorkSheet!$U$1:$U$1000, 1)</f>
        <v>501</v>
      </c>
      <c r="F697">
        <f>COUNTIFS(DantongWorkSheet!$E$1:$E$1000, "&gt;" &amp;$A697, DantongWorkSheet!$U$1:$U$1000, 2)</f>
        <v>115</v>
      </c>
      <c r="G697">
        <f>COUNTIFS(DantongWorkSheet!$E$1:$E$1000, "&gt;" &amp;$A697, DantongWorkSheet!$U$1:$U$1000, 1)</f>
        <v>199</v>
      </c>
      <c r="H697">
        <f t="shared" si="80"/>
        <v>0.84100407581374947</v>
      </c>
      <c r="I697">
        <f t="shared" si="81"/>
        <v>0.9477428656215976</v>
      </c>
      <c r="J697">
        <f t="shared" si="82"/>
        <v>0.37299158968364238</v>
      </c>
      <c r="K697">
        <f t="shared" si="83"/>
        <v>0.52474535023192448</v>
      </c>
      <c r="L697">
        <f t="shared" si="84"/>
        <v>0.57692879600823221</v>
      </c>
      <c r="M697">
        <f t="shared" si="85"/>
        <v>0.29759125980518164</v>
      </c>
      <c r="N697">
        <f t="shared" si="86"/>
        <v>0.87452005581341385</v>
      </c>
      <c r="O697">
        <f t="shared" si="87"/>
        <v>6.770843417278849E-3</v>
      </c>
    </row>
    <row r="698" spans="1:15">
      <c r="A698">
        <v>3373</v>
      </c>
      <c r="B698">
        <f>COUNTIF(DantongWorkSheet!$E$1:$E$1000, "&lt;=" &amp;A698)</f>
        <v>667</v>
      </c>
      <c r="C698">
        <f>COUNTIF(DantongWorkSheet!$E$1:$E$1000, "&gt;" &amp;A698)</f>
        <v>333</v>
      </c>
      <c r="D698">
        <f>COUNTIFS(DantongWorkSheet!$E$1:$E$1000, "&lt;=" &amp;$A698, DantongWorkSheet!$U$1:$U$1000, 2)</f>
        <v>179</v>
      </c>
      <c r="E698">
        <f>COUNTIFS(DantongWorkSheet!$E$1:$E$1000, "&lt;=" &amp;$A698, DantongWorkSheet!$U$1:$U$1000, 1)</f>
        <v>488</v>
      </c>
      <c r="F698">
        <f>COUNTIFS(DantongWorkSheet!$E$1:$E$1000, "&gt;" &amp;$A698, DantongWorkSheet!$U$1:$U$1000, 2)</f>
        <v>121</v>
      </c>
      <c r="G698">
        <f>COUNTIFS(DantongWorkSheet!$E$1:$E$1000, "&gt;" &amp;$A698, DantongWorkSheet!$U$1:$U$1000, 1)</f>
        <v>212</v>
      </c>
      <c r="H698">
        <f t="shared" si="80"/>
        <v>0.83910990041848255</v>
      </c>
      <c r="I698">
        <f t="shared" si="81"/>
        <v>0.94543966413545388</v>
      </c>
      <c r="J698">
        <f t="shared" si="82"/>
        <v>0.38968896942949383</v>
      </c>
      <c r="K698">
        <f t="shared" si="83"/>
        <v>0.5282731705577447</v>
      </c>
      <c r="L698">
        <f t="shared" si="84"/>
        <v>0.55968630357912785</v>
      </c>
      <c r="M698">
        <f t="shared" si="85"/>
        <v>0.31483140815710614</v>
      </c>
      <c r="N698">
        <f t="shared" si="86"/>
        <v>0.87451771173623394</v>
      </c>
      <c r="O698">
        <f t="shared" si="87"/>
        <v>6.7731874944587656E-3</v>
      </c>
    </row>
    <row r="699" spans="1:15">
      <c r="A699">
        <v>3486.5</v>
      </c>
      <c r="B699">
        <f>COUNTIF(DantongWorkSheet!$E$1:$E$1000, "&lt;=" &amp;A699)</f>
        <v>683</v>
      </c>
      <c r="C699">
        <f>COUNTIF(DantongWorkSheet!$E$1:$E$1000, "&gt;" &amp;A699)</f>
        <v>317</v>
      </c>
      <c r="D699">
        <f>COUNTIFS(DantongWorkSheet!$E$1:$E$1000, "&lt;=" &amp;$A699, DantongWorkSheet!$U$1:$U$1000, 2)</f>
        <v>184</v>
      </c>
      <c r="E699">
        <f>COUNTIFS(DantongWorkSheet!$E$1:$E$1000, "&lt;=" &amp;$A699, DantongWorkSheet!$U$1:$U$1000, 1)</f>
        <v>499</v>
      </c>
      <c r="F699">
        <f>COUNTIFS(DantongWorkSheet!$E$1:$E$1000, "&gt;" &amp;$A699, DantongWorkSheet!$U$1:$U$1000, 2)</f>
        <v>116</v>
      </c>
      <c r="G699">
        <f>COUNTIFS(DantongWorkSheet!$E$1:$E$1000, "&gt;" &amp;$A699, DantongWorkSheet!$U$1:$U$1000, 1)</f>
        <v>201</v>
      </c>
      <c r="H699">
        <f t="shared" si="80"/>
        <v>0.84060193435482933</v>
      </c>
      <c r="I699">
        <f t="shared" si="81"/>
        <v>0.94749617410860909</v>
      </c>
      <c r="J699">
        <f t="shared" si="82"/>
        <v>0.37567903868207364</v>
      </c>
      <c r="K699">
        <f t="shared" si="83"/>
        <v>0.52541014568368949</v>
      </c>
      <c r="L699">
        <f t="shared" si="84"/>
        <v>0.5741311211643485</v>
      </c>
      <c r="M699">
        <f t="shared" si="85"/>
        <v>0.30035628719242907</v>
      </c>
      <c r="N699">
        <f t="shared" si="86"/>
        <v>0.87448740835677752</v>
      </c>
      <c r="O699">
        <f t="shared" si="87"/>
        <v>6.8034908739151856E-3</v>
      </c>
    </row>
    <row r="700" spans="1:15">
      <c r="A700">
        <v>3426</v>
      </c>
      <c r="B700">
        <f>COUNTIF(DantongWorkSheet!$E$1:$E$1000, "&lt;=" &amp;A700)</f>
        <v>677</v>
      </c>
      <c r="C700">
        <f>COUNTIF(DantongWorkSheet!$E$1:$E$1000, "&gt;" &amp;A700)</f>
        <v>323</v>
      </c>
      <c r="D700">
        <f>COUNTIFS(DantongWorkSheet!$E$1:$E$1000, "&lt;=" &amp;$A700, DantongWorkSheet!$U$1:$U$1000, 2)</f>
        <v>182</v>
      </c>
      <c r="E700">
        <f>COUNTIFS(DantongWorkSheet!$E$1:$E$1000, "&lt;=" &amp;$A700, DantongWorkSheet!$U$1:$U$1000, 1)</f>
        <v>495</v>
      </c>
      <c r="F700">
        <f>COUNTIFS(DantongWorkSheet!$E$1:$E$1000, "&gt;" &amp;$A700, DantongWorkSheet!$U$1:$U$1000, 2)</f>
        <v>118</v>
      </c>
      <c r="G700">
        <f>COUNTIFS(DantongWorkSheet!$E$1:$E$1000, "&gt;" &amp;$A700, DantongWorkSheet!$U$1:$U$1000, 1)</f>
        <v>205</v>
      </c>
      <c r="H700">
        <f t="shared" si="80"/>
        <v>0.83978520167719195</v>
      </c>
      <c r="I700">
        <f t="shared" si="81"/>
        <v>0.94701481220688555</v>
      </c>
      <c r="J700">
        <f t="shared" si="82"/>
        <v>0.38099682075596009</v>
      </c>
      <c r="K700">
        <f t="shared" si="83"/>
        <v>0.52661723937971638</v>
      </c>
      <c r="L700">
        <f t="shared" si="84"/>
        <v>0.56853458153545899</v>
      </c>
      <c r="M700">
        <f t="shared" si="85"/>
        <v>0.30588578434282404</v>
      </c>
      <c r="N700">
        <f t="shared" si="86"/>
        <v>0.87442036587828298</v>
      </c>
      <c r="O700">
        <f t="shared" si="87"/>
        <v>6.8705333524097245E-3</v>
      </c>
    </row>
    <row r="701" spans="1:15">
      <c r="A701">
        <v>3262</v>
      </c>
      <c r="B701">
        <f>COUNTIF(DantongWorkSheet!$E$1:$E$1000, "&lt;=" &amp;A701)</f>
        <v>658</v>
      </c>
      <c r="C701">
        <f>COUNTIF(DantongWorkSheet!$E$1:$E$1000, "&gt;" &amp;A701)</f>
        <v>342</v>
      </c>
      <c r="D701">
        <f>COUNTIFS(DantongWorkSheet!$E$1:$E$1000, "&lt;=" &amp;$A701, DantongWorkSheet!$U$1:$U$1000, 2)</f>
        <v>176</v>
      </c>
      <c r="E701">
        <f>COUNTIFS(DantongWorkSheet!$E$1:$E$1000, "&lt;=" &amp;$A701, DantongWorkSheet!$U$1:$U$1000, 1)</f>
        <v>482</v>
      </c>
      <c r="F701">
        <f>COUNTIFS(DantongWorkSheet!$E$1:$E$1000, "&gt;" &amp;$A701, DantongWorkSheet!$U$1:$U$1000, 2)</f>
        <v>124</v>
      </c>
      <c r="G701">
        <f>COUNTIFS(DantongWorkSheet!$E$1:$E$1000, "&gt;" &amp;$A701, DantongWorkSheet!$U$1:$U$1000, 1)</f>
        <v>218</v>
      </c>
      <c r="H701">
        <f t="shared" si="80"/>
        <v>0.83782124342672204</v>
      </c>
      <c r="I701">
        <f t="shared" si="81"/>
        <v>0.94479834737320068</v>
      </c>
      <c r="J701">
        <f t="shared" si="82"/>
        <v>0.39732705618986436</v>
      </c>
      <c r="K701">
        <f t="shared" si="83"/>
        <v>0.52939266526345674</v>
      </c>
      <c r="L701">
        <f t="shared" si="84"/>
        <v>0.5512863781747831</v>
      </c>
      <c r="M701">
        <f t="shared" si="85"/>
        <v>0.32312103480163468</v>
      </c>
      <c r="N701">
        <f t="shared" si="86"/>
        <v>0.87440741297641777</v>
      </c>
      <c r="O701">
        <f t="shared" si="87"/>
        <v>6.8834862542749287E-3</v>
      </c>
    </row>
    <row r="702" spans="1:15">
      <c r="A702">
        <v>3030</v>
      </c>
      <c r="B702">
        <f>COUNTIF(DantongWorkSheet!$E$1:$E$1000, "&lt;=" &amp;A702)</f>
        <v>626</v>
      </c>
      <c r="C702">
        <f>COUNTIF(DantongWorkSheet!$E$1:$E$1000, "&gt;" &amp;A702)</f>
        <v>374</v>
      </c>
      <c r="D702">
        <f>COUNTIFS(DantongWorkSheet!$E$1:$E$1000, "&lt;=" &amp;$A702, DantongWorkSheet!$U$1:$U$1000, 2)</f>
        <v>166</v>
      </c>
      <c r="E702">
        <f>COUNTIFS(DantongWorkSheet!$E$1:$E$1000, "&lt;=" &amp;$A702, DantongWorkSheet!$U$1:$U$1000, 1)</f>
        <v>460</v>
      </c>
      <c r="F702">
        <f>COUNTIFS(DantongWorkSheet!$E$1:$E$1000, "&gt;" &amp;$A702, DantongWorkSheet!$U$1:$U$1000, 2)</f>
        <v>134</v>
      </c>
      <c r="G702">
        <f>COUNTIFS(DantongWorkSheet!$E$1:$E$1000, "&gt;" &amp;$A702, DantongWorkSheet!$U$1:$U$1000, 1)</f>
        <v>240</v>
      </c>
      <c r="H702">
        <f t="shared" si="80"/>
        <v>0.83445659607319</v>
      </c>
      <c r="I702">
        <f t="shared" si="81"/>
        <v>0.94125356558981332</v>
      </c>
      <c r="J702">
        <f t="shared" si="82"/>
        <v>0.42302916401864743</v>
      </c>
      <c r="K702">
        <f t="shared" si="83"/>
        <v>0.53066479446564441</v>
      </c>
      <c r="L702">
        <f t="shared" si="84"/>
        <v>0.52236982914181695</v>
      </c>
      <c r="M702">
        <f t="shared" si="85"/>
        <v>0.35202883353059017</v>
      </c>
      <c r="N702">
        <f t="shared" si="86"/>
        <v>0.87439866267240718</v>
      </c>
      <c r="O702">
        <f t="shared" si="87"/>
        <v>6.8922365582855249E-3</v>
      </c>
    </row>
    <row r="703" spans="1:15">
      <c r="A703">
        <v>3406.5</v>
      </c>
      <c r="B703">
        <f>COUNTIF(DantongWorkSheet!$E$1:$E$1000, "&lt;=" &amp;A703)</f>
        <v>674</v>
      </c>
      <c r="C703">
        <f>COUNTIF(DantongWorkSheet!$E$1:$E$1000, "&gt;" &amp;A703)</f>
        <v>326</v>
      </c>
      <c r="D703">
        <f>COUNTIFS(DantongWorkSheet!$E$1:$E$1000, "&lt;=" &amp;$A703, DantongWorkSheet!$U$1:$U$1000, 2)</f>
        <v>181</v>
      </c>
      <c r="E703">
        <f>COUNTIFS(DantongWorkSheet!$E$1:$E$1000, "&lt;=" &amp;$A703, DantongWorkSheet!$U$1:$U$1000, 1)</f>
        <v>493</v>
      </c>
      <c r="F703">
        <f>COUNTIFS(DantongWorkSheet!$E$1:$E$1000, "&gt;" &amp;$A703, DantongWorkSheet!$U$1:$U$1000, 2)</f>
        <v>119</v>
      </c>
      <c r="G703">
        <f>COUNTIFS(DantongWorkSheet!$E$1:$E$1000, "&gt;" &amp;$A703, DantongWorkSheet!$U$1:$U$1000, 1)</f>
        <v>207</v>
      </c>
      <c r="H703">
        <f t="shared" si="80"/>
        <v>0.83937048311602691</v>
      </c>
      <c r="I703">
        <f t="shared" si="81"/>
        <v>0.9467799516666433</v>
      </c>
      <c r="J703">
        <f t="shared" si="82"/>
        <v>0.38362698534567402</v>
      </c>
      <c r="K703">
        <f t="shared" si="83"/>
        <v>0.52716029852050905</v>
      </c>
      <c r="L703">
        <f t="shared" si="84"/>
        <v>0.56573570562020215</v>
      </c>
      <c r="M703">
        <f t="shared" si="85"/>
        <v>0.30865026424332576</v>
      </c>
      <c r="N703">
        <f t="shared" si="86"/>
        <v>0.8743859698635279</v>
      </c>
      <c r="O703">
        <f t="shared" si="87"/>
        <v>6.9049293671648027E-3</v>
      </c>
    </row>
    <row r="704" spans="1:15">
      <c r="A704">
        <v>3104.5</v>
      </c>
      <c r="B704">
        <f>COUNTIF(DantongWorkSheet!$E$1:$E$1000, "&lt;=" &amp;A704)</f>
        <v>639</v>
      </c>
      <c r="C704">
        <f>COUNTIF(DantongWorkSheet!$E$1:$E$1000, "&gt;" &amp;A704)</f>
        <v>361</v>
      </c>
      <c r="D704">
        <f>COUNTIFS(DantongWorkSheet!$E$1:$E$1000, "&lt;=" &amp;$A704, DantongWorkSheet!$U$1:$U$1000, 2)</f>
        <v>170</v>
      </c>
      <c r="E704">
        <f>COUNTIFS(DantongWorkSheet!$E$1:$E$1000, "&lt;=" &amp;$A704, DantongWorkSheet!$U$1:$U$1000, 1)</f>
        <v>469</v>
      </c>
      <c r="F704">
        <f>COUNTIFS(DantongWorkSheet!$E$1:$E$1000, "&gt;" &amp;$A704, DantongWorkSheet!$U$1:$U$1000, 2)</f>
        <v>130</v>
      </c>
      <c r="G704">
        <f>COUNTIFS(DantongWorkSheet!$E$1:$E$1000, "&gt;" &amp;$A704, DantongWorkSheet!$U$1:$U$1000, 1)</f>
        <v>231</v>
      </c>
      <c r="H704">
        <f t="shared" si="80"/>
        <v>0.83572572358686781</v>
      </c>
      <c r="I704">
        <f t="shared" si="81"/>
        <v>0.94277512588770185</v>
      </c>
      <c r="J704">
        <f t="shared" si="82"/>
        <v>0.41286567261394419</v>
      </c>
      <c r="K704">
        <f t="shared" si="83"/>
        <v>0.53064446205674465</v>
      </c>
      <c r="L704">
        <f t="shared" si="84"/>
        <v>0.53402873737200851</v>
      </c>
      <c r="M704">
        <f t="shared" si="85"/>
        <v>0.34034182044546035</v>
      </c>
      <c r="N704">
        <f t="shared" si="86"/>
        <v>0.87437055781746886</v>
      </c>
      <c r="O704">
        <f t="shared" si="87"/>
        <v>6.9203414132238406E-3</v>
      </c>
    </row>
    <row r="705" spans="1:15">
      <c r="A705">
        <v>3077</v>
      </c>
      <c r="B705">
        <f>COUNTIF(DantongWorkSheet!$E$1:$E$1000, "&lt;=" &amp;A705)</f>
        <v>636</v>
      </c>
      <c r="C705">
        <f>COUNTIF(DantongWorkSheet!$E$1:$E$1000, "&gt;" &amp;A705)</f>
        <v>364</v>
      </c>
      <c r="D705">
        <f>COUNTIFS(DantongWorkSheet!$E$1:$E$1000, "&lt;=" &amp;$A705, DantongWorkSheet!$U$1:$U$1000, 2)</f>
        <v>169</v>
      </c>
      <c r="E705">
        <f>COUNTIFS(DantongWorkSheet!$E$1:$E$1000, "&lt;=" &amp;$A705, DantongWorkSheet!$U$1:$U$1000, 1)</f>
        <v>467</v>
      </c>
      <c r="F705">
        <f>COUNTIFS(DantongWorkSheet!$E$1:$E$1000, "&gt;" &amp;$A705, DantongWorkSheet!$U$1:$U$1000, 2)</f>
        <v>131</v>
      </c>
      <c r="G705">
        <f>COUNTIFS(DantongWorkSheet!$E$1:$E$1000, "&gt;" &amp;$A705, DantongWorkSheet!$U$1:$U$1000, 1)</f>
        <v>233</v>
      </c>
      <c r="H705">
        <f t="shared" si="80"/>
        <v>0.83526063425274966</v>
      </c>
      <c r="I705">
        <f t="shared" si="81"/>
        <v>0.94259193441338507</v>
      </c>
      <c r="J705">
        <f t="shared" si="82"/>
        <v>0.41524524548423736</v>
      </c>
      <c r="K705">
        <f t="shared" si="83"/>
        <v>0.53070823058467431</v>
      </c>
      <c r="L705">
        <f t="shared" si="84"/>
        <v>0.53122576338474881</v>
      </c>
      <c r="M705">
        <f t="shared" si="85"/>
        <v>0.34310346412647214</v>
      </c>
      <c r="N705">
        <f t="shared" si="86"/>
        <v>0.87432922751122089</v>
      </c>
      <c r="O705">
        <f t="shared" si="87"/>
        <v>6.9616717194718181E-3</v>
      </c>
    </row>
    <row r="706" spans="1:15">
      <c r="A706">
        <v>3078</v>
      </c>
      <c r="B706">
        <f>COUNTIF(DantongWorkSheet!$E$1:$E$1000, "&lt;=" &amp;A706)</f>
        <v>636</v>
      </c>
      <c r="C706">
        <f>COUNTIF(DantongWorkSheet!$E$1:$E$1000, "&gt;" &amp;A706)</f>
        <v>364</v>
      </c>
      <c r="D706">
        <f>COUNTIFS(DantongWorkSheet!$E$1:$E$1000, "&lt;=" &amp;$A706, DantongWorkSheet!$U$1:$U$1000, 2)</f>
        <v>169</v>
      </c>
      <c r="E706">
        <f>COUNTIFS(DantongWorkSheet!$E$1:$E$1000, "&lt;=" &amp;$A706, DantongWorkSheet!$U$1:$U$1000, 1)</f>
        <v>467</v>
      </c>
      <c r="F706">
        <f>COUNTIFS(DantongWorkSheet!$E$1:$E$1000, "&gt;" &amp;$A706, DantongWorkSheet!$U$1:$U$1000, 2)</f>
        <v>131</v>
      </c>
      <c r="G706">
        <f>COUNTIFS(DantongWorkSheet!$E$1:$E$1000, "&gt;" &amp;$A706, DantongWorkSheet!$U$1:$U$1000, 1)</f>
        <v>233</v>
      </c>
      <c r="H706">
        <f t="shared" si="80"/>
        <v>0.83526063425274966</v>
      </c>
      <c r="I706">
        <f t="shared" si="81"/>
        <v>0.94259193441338507</v>
      </c>
      <c r="J706">
        <f t="shared" si="82"/>
        <v>0.41524524548423736</v>
      </c>
      <c r="K706">
        <f t="shared" si="83"/>
        <v>0.53070823058467431</v>
      </c>
      <c r="L706">
        <f t="shared" si="84"/>
        <v>0.53122576338474881</v>
      </c>
      <c r="M706">
        <f t="shared" si="85"/>
        <v>0.34310346412647214</v>
      </c>
      <c r="N706">
        <f t="shared" si="86"/>
        <v>0.87432922751122089</v>
      </c>
      <c r="O706">
        <f t="shared" si="87"/>
        <v>6.9616717194718181E-3</v>
      </c>
    </row>
    <row r="707" spans="1:15">
      <c r="A707">
        <v>3379</v>
      </c>
      <c r="B707">
        <f>COUNTIF(DantongWorkSheet!$E$1:$E$1000, "&lt;=" &amp;A707)</f>
        <v>668</v>
      </c>
      <c r="C707">
        <f>COUNTIF(DantongWorkSheet!$E$1:$E$1000, "&gt;" &amp;A707)</f>
        <v>332</v>
      </c>
      <c r="D707">
        <f>COUNTIFS(DantongWorkSheet!$E$1:$E$1000, "&lt;=" &amp;$A707, DantongWorkSheet!$U$1:$U$1000, 2)</f>
        <v>179</v>
      </c>
      <c r="E707">
        <f>COUNTIFS(DantongWorkSheet!$E$1:$E$1000, "&lt;=" &amp;$A707, DantongWorkSheet!$U$1:$U$1000, 1)</f>
        <v>489</v>
      </c>
      <c r="F707">
        <f>COUNTIFS(DantongWorkSheet!$E$1:$E$1000, "&gt;" &amp;$A707, DantongWorkSheet!$U$1:$U$1000, 2)</f>
        <v>121</v>
      </c>
      <c r="G707">
        <f>COUNTIFS(DantongWorkSheet!$E$1:$E$1000, "&gt;" &amp;$A707, DantongWorkSheet!$U$1:$U$1000, 1)</f>
        <v>211</v>
      </c>
      <c r="H707">
        <f t="shared" si="80"/>
        <v>0.83852801342922556</v>
      </c>
      <c r="I707">
        <f t="shared" si="81"/>
        <v>0.94632141771005129</v>
      </c>
      <c r="J707">
        <f t="shared" si="82"/>
        <v>0.38882943478160725</v>
      </c>
      <c r="K707">
        <f t="shared" si="83"/>
        <v>0.52812729130063385</v>
      </c>
      <c r="L707">
        <f t="shared" si="84"/>
        <v>0.56013671297072276</v>
      </c>
      <c r="M707">
        <f t="shared" si="85"/>
        <v>0.31417871067973707</v>
      </c>
      <c r="N707">
        <f t="shared" si="86"/>
        <v>0.87431542365045978</v>
      </c>
      <c r="O707">
        <f t="shared" si="87"/>
        <v>6.975475580232926E-3</v>
      </c>
    </row>
    <row r="708" spans="1:15">
      <c r="A708">
        <v>3510.5</v>
      </c>
      <c r="B708">
        <f>COUNTIF(DantongWorkSheet!$E$1:$E$1000, "&lt;=" &amp;A708)</f>
        <v>687</v>
      </c>
      <c r="C708">
        <f>COUNTIF(DantongWorkSheet!$E$1:$E$1000, "&gt;" &amp;A708)</f>
        <v>313</v>
      </c>
      <c r="D708">
        <f>COUNTIFS(DantongWorkSheet!$E$1:$E$1000, "&lt;=" &amp;$A708, DantongWorkSheet!$U$1:$U$1000, 2)</f>
        <v>185</v>
      </c>
      <c r="E708">
        <f>COUNTIFS(DantongWorkSheet!$E$1:$E$1000, "&lt;=" &amp;$A708, DantongWorkSheet!$U$1:$U$1000, 1)</f>
        <v>502</v>
      </c>
      <c r="F708">
        <f>COUNTIFS(DantongWorkSheet!$E$1:$E$1000, "&gt;" &amp;$A708, DantongWorkSheet!$U$1:$U$1000, 2)</f>
        <v>115</v>
      </c>
      <c r="G708">
        <f>COUNTIFS(DantongWorkSheet!$E$1:$E$1000, "&gt;" &amp;$A708, DantongWorkSheet!$U$1:$U$1000, 1)</f>
        <v>198</v>
      </c>
      <c r="H708">
        <f t="shared" si="80"/>
        <v>0.84043931024633123</v>
      </c>
      <c r="I708">
        <f t="shared" si="81"/>
        <v>0.94866432094422892</v>
      </c>
      <c r="J708">
        <f t="shared" si="82"/>
        <v>0.372091563144819</v>
      </c>
      <c r="K708">
        <f t="shared" si="83"/>
        <v>0.52451458200932377</v>
      </c>
      <c r="L708">
        <f t="shared" si="84"/>
        <v>0.57738180613922963</v>
      </c>
      <c r="M708">
        <f t="shared" si="85"/>
        <v>0.29693193245554367</v>
      </c>
      <c r="N708">
        <f t="shared" si="86"/>
        <v>0.87431373859477324</v>
      </c>
      <c r="O708">
        <f t="shared" si="87"/>
        <v>6.977160635919466E-3</v>
      </c>
    </row>
    <row r="709" spans="1:15">
      <c r="A709">
        <v>3492</v>
      </c>
      <c r="B709">
        <f>COUNTIF(DantongWorkSheet!$E$1:$E$1000, "&lt;=" &amp;A709)</f>
        <v>684</v>
      </c>
      <c r="C709">
        <f>COUNTIF(DantongWorkSheet!$E$1:$E$1000, "&gt;" &amp;A709)</f>
        <v>316</v>
      </c>
      <c r="D709">
        <f>COUNTIFS(DantongWorkSheet!$E$1:$E$1000, "&lt;=" &amp;$A709, DantongWorkSheet!$U$1:$U$1000, 2)</f>
        <v>184</v>
      </c>
      <c r="E709">
        <f>COUNTIFS(DantongWorkSheet!$E$1:$E$1000, "&lt;=" &amp;$A709, DantongWorkSheet!$U$1:$U$1000, 1)</f>
        <v>500</v>
      </c>
      <c r="F709">
        <f>COUNTIFS(DantongWorkSheet!$E$1:$E$1000, "&gt;" &amp;$A709, DantongWorkSheet!$U$1:$U$1000, 2)</f>
        <v>116</v>
      </c>
      <c r="G709">
        <f>COUNTIFS(DantongWorkSheet!$E$1:$E$1000, "&gt;" &amp;$A709, DantongWorkSheet!$U$1:$U$1000, 1)</f>
        <v>200</v>
      </c>
      <c r="H709">
        <f t="shared" si="80"/>
        <v>0.8400344706672811</v>
      </c>
      <c r="I709">
        <f t="shared" si="81"/>
        <v>0.9484103893488014</v>
      </c>
      <c r="J709">
        <f t="shared" si="82"/>
        <v>0.37478533052691337</v>
      </c>
      <c r="K709">
        <f t="shared" si="83"/>
        <v>0.52519311752925502</v>
      </c>
      <c r="L709">
        <f t="shared" si="84"/>
        <v>0.57458357793642034</v>
      </c>
      <c r="M709">
        <f t="shared" si="85"/>
        <v>0.29969768303422123</v>
      </c>
      <c r="N709">
        <f t="shared" si="86"/>
        <v>0.87428126097064163</v>
      </c>
      <c r="O709">
        <f t="shared" si="87"/>
        <v>7.0096382600510765E-3</v>
      </c>
    </row>
    <row r="710" spans="1:15">
      <c r="A710">
        <v>3435.5</v>
      </c>
      <c r="B710">
        <f>COUNTIF(DantongWorkSheet!$E$1:$E$1000, "&lt;=" &amp;A710)</f>
        <v>678</v>
      </c>
      <c r="C710">
        <f>COUNTIF(DantongWorkSheet!$E$1:$E$1000, "&gt;" &amp;A710)</f>
        <v>322</v>
      </c>
      <c r="D710">
        <f>COUNTIFS(DantongWorkSheet!$E$1:$E$1000, "&lt;=" &amp;$A710, DantongWorkSheet!$U$1:$U$1000, 2)</f>
        <v>182</v>
      </c>
      <c r="E710">
        <f>COUNTIFS(DantongWorkSheet!$E$1:$E$1000, "&lt;=" &amp;$A710, DantongWorkSheet!$U$1:$U$1000, 1)</f>
        <v>496</v>
      </c>
      <c r="F710">
        <f>COUNTIFS(DantongWorkSheet!$E$1:$E$1000, "&gt;" &amp;$A710, DantongWorkSheet!$U$1:$U$1000, 2)</f>
        <v>118</v>
      </c>
      <c r="G710">
        <f>COUNTIFS(DantongWorkSheet!$E$1:$E$1000, "&gt;" &amp;$A710, DantongWorkSheet!$U$1:$U$1000, 1)</f>
        <v>204</v>
      </c>
      <c r="H710">
        <f t="shared" si="80"/>
        <v>0.83921226775573499</v>
      </c>
      <c r="I710">
        <f t="shared" si="81"/>
        <v>0.94791486076405063</v>
      </c>
      <c r="J710">
        <f t="shared" si="82"/>
        <v>0.38011583299445384</v>
      </c>
      <c r="K710">
        <f t="shared" si="83"/>
        <v>0.52642730490828538</v>
      </c>
      <c r="L710">
        <f t="shared" si="84"/>
        <v>0.56898591753838834</v>
      </c>
      <c r="M710">
        <f t="shared" si="85"/>
        <v>0.3052285851660243</v>
      </c>
      <c r="N710">
        <f t="shared" si="86"/>
        <v>0.87421450270441259</v>
      </c>
      <c r="O710">
        <f t="shared" si="87"/>
        <v>7.0763965262801154E-3</v>
      </c>
    </row>
    <row r="711" spans="1:15">
      <c r="A711">
        <v>3303</v>
      </c>
      <c r="B711">
        <f>COUNTIF(DantongWorkSheet!$E$1:$E$1000, "&lt;=" &amp;A711)</f>
        <v>659</v>
      </c>
      <c r="C711">
        <f>COUNTIF(DantongWorkSheet!$E$1:$E$1000, "&gt;" &amp;A711)</f>
        <v>341</v>
      </c>
      <c r="D711">
        <f>COUNTIFS(DantongWorkSheet!$E$1:$E$1000, "&lt;=" &amp;$A711, DantongWorkSheet!$U$1:$U$1000, 2)</f>
        <v>176</v>
      </c>
      <c r="E711">
        <f>COUNTIFS(DantongWorkSheet!$E$1:$E$1000, "&lt;=" &amp;$A711, DantongWorkSheet!$U$1:$U$1000, 1)</f>
        <v>483</v>
      </c>
      <c r="F711">
        <f>COUNTIFS(DantongWorkSheet!$E$1:$E$1000, "&gt;" &amp;$A711, DantongWorkSheet!$U$1:$U$1000, 2)</f>
        <v>124</v>
      </c>
      <c r="G711">
        <f>COUNTIFS(DantongWorkSheet!$E$1:$E$1000, "&gt;" &amp;$A711, DantongWorkSheet!$U$1:$U$1000, 1)</f>
        <v>217</v>
      </c>
      <c r="H711">
        <f t="shared" si="80"/>
        <v>0.83723070226473961</v>
      </c>
      <c r="I711">
        <f t="shared" si="81"/>
        <v>0.94566030460064021</v>
      </c>
      <c r="J711">
        <f t="shared" si="82"/>
        <v>0.39648710594200925</v>
      </c>
      <c r="K711">
        <f t="shared" si="83"/>
        <v>0.52928531727252881</v>
      </c>
      <c r="L711">
        <f t="shared" si="84"/>
        <v>0.55173503279246339</v>
      </c>
      <c r="M711">
        <f t="shared" si="85"/>
        <v>0.32247016386881833</v>
      </c>
      <c r="N711">
        <f t="shared" si="86"/>
        <v>0.87420519666128171</v>
      </c>
      <c r="O711">
        <f t="shared" si="87"/>
        <v>7.0857025694109899E-3</v>
      </c>
    </row>
    <row r="712" spans="1:15">
      <c r="A712">
        <v>3106.5</v>
      </c>
      <c r="B712">
        <f>COUNTIF(DantongWorkSheet!$E$1:$E$1000, "&lt;=" &amp;A712)</f>
        <v>640</v>
      </c>
      <c r="C712">
        <f>COUNTIF(DantongWorkSheet!$E$1:$E$1000, "&gt;" &amp;A712)</f>
        <v>360</v>
      </c>
      <c r="D712">
        <f>COUNTIFS(DantongWorkSheet!$E$1:$E$1000, "&lt;=" &amp;$A712, DantongWorkSheet!$U$1:$U$1000, 2)</f>
        <v>170</v>
      </c>
      <c r="E712">
        <f>COUNTIFS(DantongWorkSheet!$E$1:$E$1000, "&lt;=" &amp;$A712, DantongWorkSheet!$U$1:$U$1000, 1)</f>
        <v>470</v>
      </c>
      <c r="F712">
        <f>COUNTIFS(DantongWorkSheet!$E$1:$E$1000, "&gt;" &amp;$A712, DantongWorkSheet!$U$1:$U$1000, 2)</f>
        <v>130</v>
      </c>
      <c r="G712">
        <f>COUNTIFS(DantongWorkSheet!$E$1:$E$1000, "&gt;" &amp;$A712, DantongWorkSheet!$U$1:$U$1000, 1)</f>
        <v>230</v>
      </c>
      <c r="H712">
        <f t="shared" si="80"/>
        <v>0.8351164948421137</v>
      </c>
      <c r="I712">
        <f t="shared" si="81"/>
        <v>0.94360163129938202</v>
      </c>
      <c r="J712">
        <f t="shared" si="82"/>
        <v>0.41206796145582381</v>
      </c>
      <c r="K712">
        <f t="shared" si="83"/>
        <v>0.53061522779966841</v>
      </c>
      <c r="L712">
        <f t="shared" si="84"/>
        <v>0.53447455669895283</v>
      </c>
      <c r="M712">
        <f t="shared" si="85"/>
        <v>0.33969658726777752</v>
      </c>
      <c r="N712">
        <f t="shared" si="86"/>
        <v>0.87417114396673035</v>
      </c>
      <c r="O712">
        <f t="shared" si="87"/>
        <v>7.1197552639623574E-3</v>
      </c>
    </row>
    <row r="713" spans="1:15">
      <c r="A713">
        <v>3085.5</v>
      </c>
      <c r="B713">
        <f>COUNTIF(DantongWorkSheet!$E$1:$E$1000, "&lt;=" &amp;A713)</f>
        <v>637</v>
      </c>
      <c r="C713">
        <f>COUNTIF(DantongWorkSheet!$E$1:$E$1000, "&gt;" &amp;A713)</f>
        <v>363</v>
      </c>
      <c r="D713">
        <f>COUNTIFS(DantongWorkSheet!$E$1:$E$1000, "&lt;=" &amp;$A713, DantongWorkSheet!$U$1:$U$1000, 2)</f>
        <v>169</v>
      </c>
      <c r="E713">
        <f>COUNTIFS(DantongWorkSheet!$E$1:$E$1000, "&lt;=" &amp;$A713, DantongWorkSheet!$U$1:$U$1000, 1)</f>
        <v>468</v>
      </c>
      <c r="F713">
        <f>COUNTIFS(DantongWorkSheet!$E$1:$E$1000, "&gt;" &amp;$A713, DantongWorkSheet!$U$1:$U$1000, 2)</f>
        <v>131</v>
      </c>
      <c r="G713">
        <f>COUNTIFS(DantongWorkSheet!$E$1:$E$1000, "&gt;" &amp;$A713, DantongWorkSheet!$U$1:$U$1000, 1)</f>
        <v>232</v>
      </c>
      <c r="H713">
        <f t="shared" si="80"/>
        <v>0.83464828518138279</v>
      </c>
      <c r="I713">
        <f t="shared" si="81"/>
        <v>0.94341250364037132</v>
      </c>
      <c r="J713">
        <f t="shared" si="82"/>
        <v>0.41445431817248612</v>
      </c>
      <c r="K713">
        <f t="shared" si="83"/>
        <v>0.53069095243988018</v>
      </c>
      <c r="L713">
        <f t="shared" si="84"/>
        <v>0.53167095766054084</v>
      </c>
      <c r="M713">
        <f t="shared" si="85"/>
        <v>0.34245873882145478</v>
      </c>
      <c r="N713">
        <f t="shared" si="86"/>
        <v>0.87412969648199557</v>
      </c>
      <c r="O713">
        <f t="shared" si="87"/>
        <v>7.1612027486971375E-3</v>
      </c>
    </row>
    <row r="714" spans="1:15">
      <c r="A714">
        <v>3382</v>
      </c>
      <c r="B714">
        <f>COUNTIF(DantongWorkSheet!$E$1:$E$1000, "&lt;=" &amp;A714)</f>
        <v>669</v>
      </c>
      <c r="C714">
        <f>COUNTIF(DantongWorkSheet!$E$1:$E$1000, "&gt;" &amp;A714)</f>
        <v>331</v>
      </c>
      <c r="D714">
        <f>COUNTIFS(DantongWorkSheet!$E$1:$E$1000, "&lt;=" &amp;$A714, DantongWorkSheet!$U$1:$U$1000, 2)</f>
        <v>179</v>
      </c>
      <c r="E714">
        <f>COUNTIFS(DantongWorkSheet!$E$1:$E$1000, "&lt;=" &amp;$A714, DantongWorkSheet!$U$1:$U$1000, 1)</f>
        <v>490</v>
      </c>
      <c r="F714">
        <f>COUNTIFS(DantongWorkSheet!$E$1:$E$1000, "&gt;" &amp;$A714, DantongWorkSheet!$U$1:$U$1000, 2)</f>
        <v>121</v>
      </c>
      <c r="G714">
        <f>COUNTIFS(DantongWorkSheet!$E$1:$E$1000, "&gt;" &amp;$A714, DantongWorkSheet!$U$1:$U$1000, 1)</f>
        <v>210</v>
      </c>
      <c r="H714">
        <f t="shared" si="80"/>
        <v>0.83794668428636165</v>
      </c>
      <c r="I714">
        <f t="shared" si="81"/>
        <v>0.94720097049268082</v>
      </c>
      <c r="J714">
        <f t="shared" si="82"/>
        <v>0.38796774040979887</v>
      </c>
      <c r="K714">
        <f t="shared" si="83"/>
        <v>0.52797706656996179</v>
      </c>
      <c r="L714">
        <f t="shared" si="84"/>
        <v>0.560586331787576</v>
      </c>
      <c r="M714">
        <f t="shared" si="85"/>
        <v>0.31352352123307736</v>
      </c>
      <c r="N714">
        <f t="shared" si="86"/>
        <v>0.87410985302065336</v>
      </c>
      <c r="O714">
        <f t="shared" si="87"/>
        <v>7.1810462100393435E-3</v>
      </c>
    </row>
    <row r="715" spans="1:15">
      <c r="A715">
        <v>3515</v>
      </c>
      <c r="B715">
        <f>COUNTIF(DantongWorkSheet!$E$1:$E$1000, "&lt;=" &amp;A715)</f>
        <v>688</v>
      </c>
      <c r="C715">
        <f>COUNTIF(DantongWorkSheet!$E$1:$E$1000, "&gt;" &amp;A715)</f>
        <v>312</v>
      </c>
      <c r="D715">
        <f>COUNTIFS(DantongWorkSheet!$E$1:$E$1000, "&lt;=" &amp;$A715, DantongWorkSheet!$U$1:$U$1000, 2)</f>
        <v>185</v>
      </c>
      <c r="E715">
        <f>COUNTIFS(DantongWorkSheet!$E$1:$E$1000, "&lt;=" &amp;$A715, DantongWorkSheet!$U$1:$U$1000, 1)</f>
        <v>503</v>
      </c>
      <c r="F715">
        <f>COUNTIFS(DantongWorkSheet!$E$1:$E$1000, "&gt;" &amp;$A715, DantongWorkSheet!$U$1:$U$1000, 2)</f>
        <v>115</v>
      </c>
      <c r="G715">
        <f>COUNTIFS(DantongWorkSheet!$E$1:$E$1000, "&gt;" &amp;$A715, DantongWorkSheet!$U$1:$U$1000, 1)</f>
        <v>197</v>
      </c>
      <c r="H715">
        <f t="shared" si="80"/>
        <v>0.83987506158044412</v>
      </c>
      <c r="I715">
        <f t="shared" si="81"/>
        <v>0.94958310254330835</v>
      </c>
      <c r="J715">
        <f t="shared" si="82"/>
        <v>0.37118943661247256</v>
      </c>
      <c r="K715">
        <f t="shared" si="83"/>
        <v>0.52427920452954979</v>
      </c>
      <c r="L715">
        <f t="shared" si="84"/>
        <v>0.57783404236734548</v>
      </c>
      <c r="M715">
        <f t="shared" si="85"/>
        <v>0.29626992799351221</v>
      </c>
      <c r="N715">
        <f t="shared" si="86"/>
        <v>0.87410397036085774</v>
      </c>
      <c r="O715">
        <f t="shared" si="87"/>
        <v>7.1869288698349632E-3</v>
      </c>
    </row>
    <row r="716" spans="1:15">
      <c r="A716">
        <v>3497.5</v>
      </c>
      <c r="B716">
        <f>COUNTIF(DantongWorkSheet!$E$1:$E$1000, "&lt;=" &amp;A716)</f>
        <v>685</v>
      </c>
      <c r="C716">
        <f>COUNTIF(DantongWorkSheet!$E$1:$E$1000, "&gt;" &amp;A716)</f>
        <v>315</v>
      </c>
      <c r="D716">
        <f>COUNTIFS(DantongWorkSheet!$E$1:$E$1000, "&lt;=" &amp;$A716, DantongWorkSheet!$U$1:$U$1000, 2)</f>
        <v>184</v>
      </c>
      <c r="E716">
        <f>COUNTIFS(DantongWorkSheet!$E$1:$E$1000, "&lt;=" &amp;$A716, DantongWorkSheet!$U$1:$U$1000, 1)</f>
        <v>501</v>
      </c>
      <c r="F716">
        <f>COUNTIFS(DantongWorkSheet!$E$1:$E$1000, "&gt;" &amp;$A716, DantongWorkSheet!$U$1:$U$1000, 2)</f>
        <v>116</v>
      </c>
      <c r="G716">
        <f>COUNTIFS(DantongWorkSheet!$E$1:$E$1000, "&gt;" &amp;$A716, DantongWorkSheet!$U$1:$U$1000, 1)</f>
        <v>199</v>
      </c>
      <c r="H716">
        <f t="shared" si="80"/>
        <v>0.83946753068688207</v>
      </c>
      <c r="I716">
        <f t="shared" si="81"/>
        <v>0.94932200275875667</v>
      </c>
      <c r="J716">
        <f t="shared" si="82"/>
        <v>0.37388951316772562</v>
      </c>
      <c r="K716">
        <f t="shared" si="83"/>
        <v>0.52497152387656465</v>
      </c>
      <c r="L716">
        <f t="shared" si="84"/>
        <v>0.57503525852051429</v>
      </c>
      <c r="M716">
        <f t="shared" si="85"/>
        <v>0.29903643086900833</v>
      </c>
      <c r="N716">
        <f t="shared" si="86"/>
        <v>0.87407168938952262</v>
      </c>
      <c r="O716">
        <f t="shared" si="87"/>
        <v>7.2192098411700822E-3</v>
      </c>
    </row>
    <row r="717" spans="1:15">
      <c r="A717">
        <v>3347</v>
      </c>
      <c r="B717">
        <f>COUNTIF(DantongWorkSheet!$E$1:$E$1000, "&lt;=" &amp;A717)</f>
        <v>663</v>
      </c>
      <c r="C717">
        <f>COUNTIF(DantongWorkSheet!$E$1:$E$1000, "&gt;" &amp;A717)</f>
        <v>337</v>
      </c>
      <c r="D717">
        <f>COUNTIFS(DantongWorkSheet!$E$1:$E$1000, "&lt;=" &amp;$A717, DantongWorkSheet!$U$1:$U$1000, 2)</f>
        <v>177</v>
      </c>
      <c r="E717">
        <f>COUNTIFS(DantongWorkSheet!$E$1:$E$1000, "&lt;=" &amp;$A717, DantongWorkSheet!$U$1:$U$1000, 1)</f>
        <v>486</v>
      </c>
      <c r="F717">
        <f>COUNTIFS(DantongWorkSheet!$E$1:$E$1000, "&gt;" &amp;$A717, DantongWorkSheet!$U$1:$U$1000, 2)</f>
        <v>123</v>
      </c>
      <c r="G717">
        <f>COUNTIFS(DantongWorkSheet!$E$1:$E$1000, "&gt;" &amp;$A717, DantongWorkSheet!$U$1:$U$1000, 1)</f>
        <v>214</v>
      </c>
      <c r="H717">
        <f t="shared" si="80"/>
        <v>0.8370806572210342</v>
      </c>
      <c r="I717">
        <f t="shared" si="81"/>
        <v>0.94674359647392992</v>
      </c>
      <c r="J717">
        <f t="shared" si="82"/>
        <v>0.39310544587631807</v>
      </c>
      <c r="K717">
        <f t="shared" si="83"/>
        <v>0.52881349267283706</v>
      </c>
      <c r="L717">
        <f t="shared" si="84"/>
        <v>0.55498447573754572</v>
      </c>
      <c r="M717">
        <f t="shared" si="85"/>
        <v>0.31905259201171438</v>
      </c>
      <c r="N717">
        <f t="shared" si="86"/>
        <v>0.87403706774926015</v>
      </c>
      <c r="O717">
        <f t="shared" si="87"/>
        <v>7.2538314814325489E-3</v>
      </c>
    </row>
    <row r="718" spans="1:15">
      <c r="A718">
        <v>3336.5</v>
      </c>
      <c r="B718">
        <f>COUNTIF(DantongWorkSheet!$E$1:$E$1000, "&lt;=" &amp;A718)</f>
        <v>660</v>
      </c>
      <c r="C718">
        <f>COUNTIF(DantongWorkSheet!$E$1:$E$1000, "&gt;" &amp;A718)</f>
        <v>340</v>
      </c>
      <c r="D718">
        <f>COUNTIFS(DantongWorkSheet!$E$1:$E$1000, "&lt;=" &amp;$A718, DantongWorkSheet!$U$1:$U$1000, 2)</f>
        <v>176</v>
      </c>
      <c r="E718">
        <f>COUNTIFS(DantongWorkSheet!$E$1:$E$1000, "&lt;=" &amp;$A718, DantongWorkSheet!$U$1:$U$1000, 1)</f>
        <v>484</v>
      </c>
      <c r="F718">
        <f>COUNTIFS(DantongWorkSheet!$E$1:$E$1000, "&gt;" &amp;$A718, DantongWorkSheet!$U$1:$U$1000, 2)</f>
        <v>124</v>
      </c>
      <c r="G718">
        <f>COUNTIFS(DantongWorkSheet!$E$1:$E$1000, "&gt;" &amp;$A718, DantongWorkSheet!$U$1:$U$1000, 1)</f>
        <v>216</v>
      </c>
      <c r="H718">
        <f t="shared" si="80"/>
        <v>0.83664074194116733</v>
      </c>
      <c r="I718">
        <f t="shared" si="81"/>
        <v>0.94652022156334381</v>
      </c>
      <c r="J718">
        <f t="shared" si="82"/>
        <v>0.39564496647473901</v>
      </c>
      <c r="K718">
        <f t="shared" si="83"/>
        <v>0.52917373849829097</v>
      </c>
      <c r="L718">
        <f t="shared" si="84"/>
        <v>0.55218288968117046</v>
      </c>
      <c r="M718">
        <f t="shared" si="85"/>
        <v>0.32181687533153691</v>
      </c>
      <c r="N718">
        <f t="shared" si="86"/>
        <v>0.87399976501270737</v>
      </c>
      <c r="O718">
        <f t="shared" si="87"/>
        <v>7.2911342179853289E-3</v>
      </c>
    </row>
    <row r="719" spans="1:15">
      <c r="A719">
        <v>3554</v>
      </c>
      <c r="B719">
        <f>COUNTIF(DantongWorkSheet!$E$1:$E$1000, "&lt;=" &amp;A719)</f>
        <v>692</v>
      </c>
      <c r="C719">
        <f>COUNTIF(DantongWorkSheet!$E$1:$E$1000, "&gt;" &amp;A719)</f>
        <v>308</v>
      </c>
      <c r="D719">
        <f>COUNTIFS(DantongWorkSheet!$E$1:$E$1000, "&lt;=" &amp;$A719, DantongWorkSheet!$U$1:$U$1000, 2)</f>
        <v>186</v>
      </c>
      <c r="E719">
        <f>COUNTIFS(DantongWorkSheet!$E$1:$E$1000, "&lt;=" &amp;$A719, DantongWorkSheet!$U$1:$U$1000, 1)</f>
        <v>506</v>
      </c>
      <c r="F719">
        <f>COUNTIFS(DantongWorkSheet!$E$1:$E$1000, "&gt;" &amp;$A719, DantongWorkSheet!$U$1:$U$1000, 2)</f>
        <v>114</v>
      </c>
      <c r="G719">
        <f>COUNTIFS(DantongWorkSheet!$E$1:$E$1000, "&gt;" &amp;$A719, DantongWorkSheet!$U$1:$U$1000, 1)</f>
        <v>194</v>
      </c>
      <c r="H719">
        <f t="shared" si="80"/>
        <v>0.83971740731676103</v>
      </c>
      <c r="I719">
        <f t="shared" si="81"/>
        <v>0.95077175823034499</v>
      </c>
      <c r="J719">
        <f t="shared" si="82"/>
        <v>0.36755999146155083</v>
      </c>
      <c r="K719">
        <f t="shared" si="83"/>
        <v>0.52329130514189315</v>
      </c>
      <c r="L719">
        <f t="shared" si="84"/>
        <v>0.58108444586319863</v>
      </c>
      <c r="M719">
        <f t="shared" si="85"/>
        <v>0.29283770153494626</v>
      </c>
      <c r="N719">
        <f t="shared" si="86"/>
        <v>0.87392214739814489</v>
      </c>
      <c r="O719">
        <f t="shared" si="87"/>
        <v>7.3687518325478152E-3</v>
      </c>
    </row>
    <row r="720" spans="1:15">
      <c r="A720">
        <v>3522.5</v>
      </c>
      <c r="B720">
        <f>COUNTIF(DantongWorkSheet!$E$1:$E$1000, "&lt;=" &amp;A720)</f>
        <v>689</v>
      </c>
      <c r="C720">
        <f>COUNTIF(DantongWorkSheet!$E$1:$E$1000, "&gt;" &amp;A720)</f>
        <v>311</v>
      </c>
      <c r="D720">
        <f>COUNTIFS(DantongWorkSheet!$E$1:$E$1000, "&lt;=" &amp;$A720, DantongWorkSheet!$U$1:$U$1000, 2)</f>
        <v>185</v>
      </c>
      <c r="E720">
        <f>COUNTIFS(DantongWorkSheet!$E$1:$E$1000, "&lt;=" &amp;$A720, DantongWorkSheet!$U$1:$U$1000, 1)</f>
        <v>504</v>
      </c>
      <c r="F720">
        <f>COUNTIFS(DantongWorkSheet!$E$1:$E$1000, "&gt;" &amp;$A720, DantongWorkSheet!$U$1:$U$1000, 2)</f>
        <v>115</v>
      </c>
      <c r="G720">
        <f>COUNTIFS(DantongWorkSheet!$E$1:$E$1000, "&gt;" &amp;$A720, DantongWorkSheet!$U$1:$U$1000, 1)</f>
        <v>196</v>
      </c>
      <c r="H720">
        <f t="shared" si="80"/>
        <v>0.83931133142783898</v>
      </c>
      <c r="I720">
        <f t="shared" si="81"/>
        <v>0.95049911320075053</v>
      </c>
      <c r="J720">
        <f t="shared" si="82"/>
        <v>0.37028521313892132</v>
      </c>
      <c r="K720">
        <f t="shared" si="83"/>
        <v>0.52403920301929163</v>
      </c>
      <c r="L720">
        <f t="shared" si="84"/>
        <v>0.57828550735378104</v>
      </c>
      <c r="M720">
        <f t="shared" si="85"/>
        <v>0.29560522420543339</v>
      </c>
      <c r="N720">
        <f t="shared" si="86"/>
        <v>0.87389073155921437</v>
      </c>
      <c r="O720">
        <f t="shared" si="87"/>
        <v>7.4001676714783304E-3</v>
      </c>
    </row>
    <row r="721" spans="1:15">
      <c r="A721">
        <v>12862.5</v>
      </c>
      <c r="B721">
        <f>COUNTIF(DantongWorkSheet!$E$1:$E$1000, "&lt;=" &amp;A721)</f>
        <v>986</v>
      </c>
      <c r="C721">
        <f>COUNTIF(DantongWorkSheet!$E$1:$E$1000, "&gt;" &amp;A721)</f>
        <v>14</v>
      </c>
      <c r="D721">
        <f>COUNTIFS(DantongWorkSheet!$E$1:$E$1000, "&lt;=" &amp;$A721, DantongWorkSheet!$U$1:$U$1000, 2)</f>
        <v>290</v>
      </c>
      <c r="E721">
        <f>COUNTIFS(DantongWorkSheet!$E$1:$E$1000, "&lt;=" &amp;$A721, DantongWorkSheet!$U$1:$U$1000, 1)</f>
        <v>696</v>
      </c>
      <c r="F721">
        <f>COUNTIFS(DantongWorkSheet!$E$1:$E$1000, "&gt;" &amp;$A721, DantongWorkSheet!$U$1:$U$1000, 2)</f>
        <v>10</v>
      </c>
      <c r="G721">
        <f>COUNTIFS(DantongWorkSheet!$E$1:$E$1000, "&gt;" &amp;$A721, DantongWorkSheet!$U$1:$U$1000, 1)</f>
        <v>4</v>
      </c>
      <c r="H721">
        <f t="shared" si="80"/>
        <v>0.87398104812735777</v>
      </c>
      <c r="I721">
        <f t="shared" si="81"/>
        <v>0.863120568566631</v>
      </c>
      <c r="J721">
        <f t="shared" si="82"/>
        <v>2.0055682008197077E-2</v>
      </c>
      <c r="K721">
        <f t="shared" si="83"/>
        <v>8.6218011076462778E-2</v>
      </c>
      <c r="L721">
        <f t="shared" si="84"/>
        <v>0.86174531345357475</v>
      </c>
      <c r="M721">
        <f t="shared" si="85"/>
        <v>1.2083687959932834E-2</v>
      </c>
      <c r="N721">
        <f t="shared" si="86"/>
        <v>0.87382900141350761</v>
      </c>
      <c r="O721">
        <f t="shared" si="87"/>
        <v>7.4618978171850925E-3</v>
      </c>
    </row>
    <row r="722" spans="1:15">
      <c r="A722">
        <v>12646</v>
      </c>
      <c r="B722">
        <f>COUNTIF(DantongWorkSheet!$E$1:$E$1000, "&lt;=" &amp;A722)</f>
        <v>984</v>
      </c>
      <c r="C722">
        <f>COUNTIF(DantongWorkSheet!$E$1:$E$1000, "&gt;" &amp;A722)</f>
        <v>16</v>
      </c>
      <c r="D722">
        <f>COUNTIFS(DantongWorkSheet!$E$1:$E$1000, "&lt;=" &amp;$A722, DantongWorkSheet!$U$1:$U$1000, 2)</f>
        <v>289</v>
      </c>
      <c r="E722">
        <f>COUNTIFS(DantongWorkSheet!$E$1:$E$1000, "&lt;=" &amp;$A722, DantongWorkSheet!$U$1:$U$1000, 1)</f>
        <v>695</v>
      </c>
      <c r="F722">
        <f>COUNTIFS(DantongWorkSheet!$E$1:$E$1000, "&gt;" &amp;$A722, DantongWorkSheet!$U$1:$U$1000, 2)</f>
        <v>11</v>
      </c>
      <c r="G722">
        <f>COUNTIFS(DantongWorkSheet!$E$1:$E$1000, "&gt;" &amp;$A722, DantongWorkSheet!$U$1:$U$1000, 1)</f>
        <v>5</v>
      </c>
      <c r="H722">
        <f t="shared" si="80"/>
        <v>0.87345191008288758</v>
      </c>
      <c r="I722">
        <f t="shared" si="81"/>
        <v>0.8960382325345575</v>
      </c>
      <c r="J722">
        <f t="shared" si="82"/>
        <v>2.2897462853681636E-2</v>
      </c>
      <c r="K722">
        <f t="shared" si="83"/>
        <v>9.5452548554593411E-2</v>
      </c>
      <c r="L722">
        <f t="shared" si="84"/>
        <v>0.85947667952156137</v>
      </c>
      <c r="M722">
        <f t="shared" si="85"/>
        <v>1.433661172055292E-2</v>
      </c>
      <c r="N722">
        <f t="shared" si="86"/>
        <v>0.87381329124211427</v>
      </c>
      <c r="O722">
        <f t="shared" si="87"/>
        <v>7.4776079885784386E-3</v>
      </c>
    </row>
    <row r="723" spans="1:15">
      <c r="A723">
        <v>3342.5</v>
      </c>
      <c r="B723">
        <f>COUNTIF(DantongWorkSheet!$E$1:$E$1000, "&lt;=" &amp;A723)</f>
        <v>661</v>
      </c>
      <c r="C723">
        <f>COUNTIF(DantongWorkSheet!$E$1:$E$1000, "&gt;" &amp;A723)</f>
        <v>339</v>
      </c>
      <c r="D723">
        <f>COUNTIFS(DantongWorkSheet!$E$1:$E$1000, "&lt;=" &amp;$A723, DantongWorkSheet!$U$1:$U$1000, 2)</f>
        <v>176</v>
      </c>
      <c r="E723">
        <f>COUNTIFS(DantongWorkSheet!$E$1:$E$1000, "&lt;=" &amp;$A723, DantongWorkSheet!$U$1:$U$1000, 1)</f>
        <v>485</v>
      </c>
      <c r="F723">
        <f>COUNTIFS(DantongWorkSheet!$E$1:$E$1000, "&gt;" &amp;$A723, DantongWorkSheet!$U$1:$U$1000, 2)</f>
        <v>124</v>
      </c>
      <c r="G723">
        <f>COUNTIFS(DantongWorkSheet!$E$1:$E$1000, "&gt;" &amp;$A723, DantongWorkSheet!$U$1:$U$1000, 1)</f>
        <v>215</v>
      </c>
      <c r="H723">
        <f t="shared" si="80"/>
        <v>0.83605136413811232</v>
      </c>
      <c r="I723">
        <f t="shared" si="81"/>
        <v>0.94737802611656075</v>
      </c>
      <c r="J723">
        <f t="shared" si="82"/>
        <v>0.39480064110505536</v>
      </c>
      <c r="K723">
        <f t="shared" si="83"/>
        <v>0.52905791649722689</v>
      </c>
      <c r="L723">
        <f t="shared" si="84"/>
        <v>0.55262995169529228</v>
      </c>
      <c r="M723">
        <f t="shared" si="85"/>
        <v>0.3211611508535141</v>
      </c>
      <c r="N723">
        <f t="shared" si="86"/>
        <v>0.87379110254880632</v>
      </c>
      <c r="O723">
        <f t="shared" si="87"/>
        <v>7.4997966818863837E-3</v>
      </c>
    </row>
    <row r="724" spans="1:15">
      <c r="A724">
        <v>13891.5</v>
      </c>
      <c r="B724">
        <f>COUNTIF(DantongWorkSheet!$E$1:$E$1000, "&lt;=" &amp;A724)</f>
        <v>988</v>
      </c>
      <c r="C724">
        <f>COUNTIF(DantongWorkSheet!$E$1:$E$1000, "&gt;" &amp;A724)</f>
        <v>12</v>
      </c>
      <c r="D724">
        <f>COUNTIFS(DantongWorkSheet!$E$1:$E$1000, "&lt;=" &amp;$A724, DantongWorkSheet!$U$1:$U$1000, 2)</f>
        <v>291</v>
      </c>
      <c r="E724">
        <f>COUNTIFS(DantongWorkSheet!$E$1:$E$1000, "&lt;=" &amp;$A724, DantongWorkSheet!$U$1:$U$1000, 1)</f>
        <v>697</v>
      </c>
      <c r="F724">
        <f>COUNTIFS(DantongWorkSheet!$E$1:$E$1000, "&gt;" &amp;$A724, DantongWorkSheet!$U$1:$U$1000, 2)</f>
        <v>9</v>
      </c>
      <c r="G724">
        <f>COUNTIFS(DantongWorkSheet!$E$1:$E$1000, "&gt;" &amp;$A724, DantongWorkSheet!$U$1:$U$1000, 1)</f>
        <v>3</v>
      </c>
      <c r="H724">
        <f t="shared" si="80"/>
        <v>0.87450683446261135</v>
      </c>
      <c r="I724">
        <f t="shared" si="81"/>
        <v>0.81127812445913283</v>
      </c>
      <c r="J724">
        <f t="shared" si="82"/>
        <v>1.7208048440480492E-2</v>
      </c>
      <c r="K724">
        <f t="shared" si="83"/>
        <v>7.6569861407291176E-2</v>
      </c>
      <c r="L724">
        <f t="shared" si="84"/>
        <v>0.86401275244905995</v>
      </c>
      <c r="M724">
        <f t="shared" si="85"/>
        <v>9.7353374935095945E-3</v>
      </c>
      <c r="N724">
        <f t="shared" si="86"/>
        <v>0.87374808994256958</v>
      </c>
      <c r="O724">
        <f t="shared" si="87"/>
        <v>7.5428092881231201E-3</v>
      </c>
    </row>
    <row r="725" spans="1:15">
      <c r="A725">
        <v>3560.5</v>
      </c>
      <c r="B725">
        <f>COUNTIF(DantongWorkSheet!$E$1:$E$1000, "&lt;=" &amp;A725)</f>
        <v>693</v>
      </c>
      <c r="C725">
        <f>COUNTIF(DantongWorkSheet!$E$1:$E$1000, "&gt;" &amp;A725)</f>
        <v>307</v>
      </c>
      <c r="D725">
        <f>COUNTIFS(DantongWorkSheet!$E$1:$E$1000, "&lt;=" &amp;$A725, DantongWorkSheet!$U$1:$U$1000, 2)</f>
        <v>186</v>
      </c>
      <c r="E725">
        <f>COUNTIFS(DantongWorkSheet!$E$1:$E$1000, "&lt;=" &amp;$A725, DantongWorkSheet!$U$1:$U$1000, 1)</f>
        <v>507</v>
      </c>
      <c r="F725">
        <f>COUNTIFS(DantongWorkSheet!$E$1:$E$1000, "&gt;" &amp;$A725, DantongWorkSheet!$U$1:$U$1000, 2)</f>
        <v>114</v>
      </c>
      <c r="G725">
        <f>COUNTIFS(DantongWorkSheet!$E$1:$E$1000, "&gt;" &amp;$A725, DantongWorkSheet!$U$1:$U$1000, 1)</f>
        <v>193</v>
      </c>
      <c r="H725">
        <f t="shared" ref="H725:H788" si="88">-(IF(D725, D725/B725*LOG(D725/B725,2), 0)+ IF(E725, E725/B725*LOG(E725/B725,2), 0))</f>
        <v>0.83915685104516835</v>
      </c>
      <c r="I725">
        <f t="shared" ref="I725:I788" si="89">-(IF(F725, F725/C725*LOG(F725/C725,2), 0)+ IF(G725, G725/C725*LOG(G725/C725,2), 0))</f>
        <v>0.95169201212092835</v>
      </c>
      <c r="J725">
        <f t="shared" ref="J725:J788" si="90">-B725/$B$10*LOG(B725/$B$10, 2)</f>
        <v>0.36664741056973726</v>
      </c>
      <c r="K725">
        <f t="shared" ref="K725:K788" si="91">-C725/$B$10*LOG(C725/$B$10, 2)</f>
        <v>0.52303265786261566</v>
      </c>
      <c r="L725">
        <f t="shared" ref="L725:L788" si="92">B725/$B$10*H725</f>
        <v>0.58153569777430159</v>
      </c>
      <c r="M725">
        <f t="shared" ref="M725:M788" si="93">C725/$B$10*I725</f>
        <v>0.29216944772112502</v>
      </c>
      <c r="N725">
        <f t="shared" ref="N725:N788" si="94">L725+M725</f>
        <v>0.87370514549542655</v>
      </c>
      <c r="O725">
        <f t="shared" ref="O725:O788" si="95">$D$2-N725</f>
        <v>7.5857537352661542E-3</v>
      </c>
    </row>
    <row r="726" spans="1:15">
      <c r="A726">
        <v>3531</v>
      </c>
      <c r="B726">
        <f>COUNTIF(DantongWorkSheet!$E$1:$E$1000, "&lt;=" &amp;A726)</f>
        <v>690</v>
      </c>
      <c r="C726">
        <f>COUNTIF(DantongWorkSheet!$E$1:$E$1000, "&gt;" &amp;A726)</f>
        <v>310</v>
      </c>
      <c r="D726">
        <f>COUNTIFS(DantongWorkSheet!$E$1:$E$1000, "&lt;=" &amp;$A726, DantongWorkSheet!$U$1:$U$1000, 2)</f>
        <v>185</v>
      </c>
      <c r="E726">
        <f>COUNTIFS(DantongWorkSheet!$E$1:$E$1000, "&lt;=" &amp;$A726, DantongWorkSheet!$U$1:$U$1000, 1)</f>
        <v>505</v>
      </c>
      <c r="F726">
        <f>COUNTIFS(DantongWorkSheet!$E$1:$E$1000, "&gt;" &amp;$A726, DantongWorkSheet!$U$1:$U$1000, 2)</f>
        <v>115</v>
      </c>
      <c r="G726">
        <f>COUNTIFS(DantongWorkSheet!$E$1:$E$1000, "&gt;" &amp;$A726, DantongWorkSheet!$U$1:$U$1000, 1)</f>
        <v>195</v>
      </c>
      <c r="H726">
        <f t="shared" si="88"/>
        <v>0.83874812137090515</v>
      </c>
      <c r="I726">
        <f t="shared" si="89"/>
        <v>0.95141225353302072</v>
      </c>
      <c r="J726">
        <f t="shared" si="90"/>
        <v>0.36937889576762345</v>
      </c>
      <c r="K726">
        <f t="shared" si="91"/>
        <v>0.52379456261023327</v>
      </c>
      <c r="L726">
        <f t="shared" si="92"/>
        <v>0.57873620374592449</v>
      </c>
      <c r="M726">
        <f t="shared" si="93"/>
        <v>0.29493779859523644</v>
      </c>
      <c r="N726">
        <f t="shared" si="94"/>
        <v>0.87367400234116088</v>
      </c>
      <c r="O726">
        <f t="shared" si="95"/>
        <v>7.6168968895318212E-3</v>
      </c>
    </row>
    <row r="727" spans="1:15">
      <c r="A727">
        <v>3344</v>
      </c>
      <c r="B727">
        <f>COUNTIF(DantongWorkSheet!$E$1:$E$1000, "&lt;=" &amp;A727)</f>
        <v>662</v>
      </c>
      <c r="C727">
        <f>COUNTIF(DantongWorkSheet!$E$1:$E$1000, "&gt;" &amp;A727)</f>
        <v>338</v>
      </c>
      <c r="D727">
        <f>COUNTIFS(DantongWorkSheet!$E$1:$E$1000, "&lt;=" &amp;$A727, DantongWorkSheet!$U$1:$U$1000, 2)</f>
        <v>176</v>
      </c>
      <c r="E727">
        <f>COUNTIFS(DantongWorkSheet!$E$1:$E$1000, "&lt;=" &amp;$A727, DantongWorkSheet!$U$1:$U$1000, 1)</f>
        <v>486</v>
      </c>
      <c r="F727">
        <f>COUNTIFS(DantongWorkSheet!$E$1:$E$1000, "&gt;" &amp;$A727, DantongWorkSheet!$U$1:$U$1000, 2)</f>
        <v>124</v>
      </c>
      <c r="G727">
        <f>COUNTIFS(DantongWorkSheet!$E$1:$E$1000, "&gt;" &amp;$A727, DantongWorkSheet!$U$1:$U$1000, 1)</f>
        <v>214</v>
      </c>
      <c r="H727">
        <f t="shared" si="88"/>
        <v>0.83546257050423622</v>
      </c>
      <c r="I727">
        <f t="shared" si="89"/>
        <v>0.94823364463183535</v>
      </c>
      <c r="J727">
        <f t="shared" si="90"/>
        <v>0.3939541331399235</v>
      </c>
      <c r="K727">
        <f t="shared" si="91"/>
        <v>0.52893783875240707</v>
      </c>
      <c r="L727">
        <f t="shared" si="92"/>
        <v>0.55307622167380444</v>
      </c>
      <c r="M727">
        <f t="shared" si="93"/>
        <v>0.32050297188556037</v>
      </c>
      <c r="N727">
        <f t="shared" si="94"/>
        <v>0.87357919355936486</v>
      </c>
      <c r="O727">
        <f t="shared" si="95"/>
        <v>7.7117056713278398E-3</v>
      </c>
    </row>
    <row r="728" spans="1:15">
      <c r="A728">
        <v>14248.5</v>
      </c>
      <c r="B728">
        <f>COUNTIF(DantongWorkSheet!$E$1:$E$1000, "&lt;=" &amp;A728)</f>
        <v>990</v>
      </c>
      <c r="C728">
        <f>COUNTIF(DantongWorkSheet!$E$1:$E$1000, "&gt;" &amp;A728)</f>
        <v>10</v>
      </c>
      <c r="D728">
        <f>COUNTIFS(DantongWorkSheet!$E$1:$E$1000, "&lt;=" &amp;$A728, DantongWorkSheet!$U$1:$U$1000, 2)</f>
        <v>292</v>
      </c>
      <c r="E728">
        <f>COUNTIFS(DantongWorkSheet!$E$1:$E$1000, "&lt;=" &amp;$A728, DantongWorkSheet!$U$1:$U$1000, 1)</f>
        <v>698</v>
      </c>
      <c r="F728">
        <f>COUNTIFS(DantongWorkSheet!$E$1:$E$1000, "&gt;" &amp;$A728, DantongWorkSheet!$U$1:$U$1000, 2)</f>
        <v>8</v>
      </c>
      <c r="G728">
        <f>COUNTIFS(DantongWorkSheet!$E$1:$E$1000, "&gt;" &amp;$A728, DantongWorkSheet!$U$1:$U$1000, 1)</f>
        <v>2</v>
      </c>
      <c r="H728">
        <f t="shared" si="88"/>
        <v>0.87502929770707072</v>
      </c>
      <c r="I728">
        <f t="shared" si="89"/>
        <v>0.72192809488736231</v>
      </c>
      <c r="J728">
        <f t="shared" si="90"/>
        <v>1.4354573998163939E-2</v>
      </c>
      <c r="K728">
        <f t="shared" si="91"/>
        <v>6.6438561897747245E-2</v>
      </c>
      <c r="L728">
        <f t="shared" si="92"/>
        <v>0.86627900472999997</v>
      </c>
      <c r="M728">
        <f t="shared" si="93"/>
        <v>7.2192809488736236E-3</v>
      </c>
      <c r="N728">
        <f t="shared" si="94"/>
        <v>0.87349828567887355</v>
      </c>
      <c r="O728">
        <f t="shared" si="95"/>
        <v>7.7926135518191497E-3</v>
      </c>
    </row>
    <row r="729" spans="1:15">
      <c r="A729">
        <v>3565.5</v>
      </c>
      <c r="B729">
        <f>COUNTIF(DantongWorkSheet!$E$1:$E$1000, "&lt;=" &amp;A729)</f>
        <v>694</v>
      </c>
      <c r="C729">
        <f>COUNTIF(DantongWorkSheet!$E$1:$E$1000, "&gt;" &amp;A729)</f>
        <v>306</v>
      </c>
      <c r="D729">
        <f>COUNTIFS(DantongWorkSheet!$E$1:$E$1000, "&lt;=" &amp;$A729, DantongWorkSheet!$U$1:$U$1000, 2)</f>
        <v>186</v>
      </c>
      <c r="E729">
        <f>COUNTIFS(DantongWorkSheet!$E$1:$E$1000, "&lt;=" &amp;$A729, DantongWorkSheet!$U$1:$U$1000, 1)</f>
        <v>508</v>
      </c>
      <c r="F729">
        <f>COUNTIFS(DantongWorkSheet!$E$1:$E$1000, "&gt;" &amp;$A729, DantongWorkSheet!$U$1:$U$1000, 2)</f>
        <v>114</v>
      </c>
      <c r="G729">
        <f>COUNTIFS(DantongWorkSheet!$E$1:$E$1000, "&gt;" &amp;$A729, DantongWorkSheet!$U$1:$U$1000, 1)</f>
        <v>192</v>
      </c>
      <c r="H729">
        <f t="shared" si="88"/>
        <v>0.83859680971607919</v>
      </c>
      <c r="I729">
        <f t="shared" si="89"/>
        <v>0.95260920951212058</v>
      </c>
      <c r="J729">
        <f t="shared" si="90"/>
        <v>0.36573274786617543</v>
      </c>
      <c r="K729">
        <f t="shared" si="91"/>
        <v>0.52276931124264725</v>
      </c>
      <c r="L729">
        <f t="shared" si="92"/>
        <v>0.58198618594295892</v>
      </c>
      <c r="M729">
        <f t="shared" si="93"/>
        <v>0.29149841811070887</v>
      </c>
      <c r="N729">
        <f t="shared" si="94"/>
        <v>0.87348460405366779</v>
      </c>
      <c r="O729">
        <f t="shared" si="95"/>
        <v>7.8062951770249134E-3</v>
      </c>
    </row>
    <row r="730" spans="1:15">
      <c r="A730">
        <v>3543.5</v>
      </c>
      <c r="B730">
        <f>COUNTIF(DantongWorkSheet!$E$1:$E$1000, "&lt;=" &amp;A730)</f>
        <v>691</v>
      </c>
      <c r="C730">
        <f>COUNTIF(DantongWorkSheet!$E$1:$E$1000, "&gt;" &amp;A730)</f>
        <v>309</v>
      </c>
      <c r="D730">
        <f>COUNTIFS(DantongWorkSheet!$E$1:$E$1000, "&lt;=" &amp;$A730, DantongWorkSheet!$U$1:$U$1000, 2)</f>
        <v>185</v>
      </c>
      <c r="E730">
        <f>COUNTIFS(DantongWorkSheet!$E$1:$E$1000, "&lt;=" &amp;$A730, DantongWorkSheet!$U$1:$U$1000, 1)</f>
        <v>506</v>
      </c>
      <c r="F730">
        <f>COUNTIFS(DantongWorkSheet!$E$1:$E$1000, "&gt;" &amp;$A730, DantongWorkSheet!$U$1:$U$1000, 2)</f>
        <v>115</v>
      </c>
      <c r="G730">
        <f>COUNTIFS(DantongWorkSheet!$E$1:$E$1000, "&gt;" &amp;$A730, DantongWorkSheet!$U$1:$U$1000, 1)</f>
        <v>194</v>
      </c>
      <c r="H730">
        <f t="shared" si="88"/>
        <v>0.83818543296302173</v>
      </c>
      <c r="I730">
        <f t="shared" si="89"/>
        <v>0.95232242194027783</v>
      </c>
      <c r="J730">
        <f t="shared" si="90"/>
        <v>0.36847048753321554</v>
      </c>
      <c r="K730">
        <f t="shared" si="91"/>
        <v>0.5235452683381332</v>
      </c>
      <c r="L730">
        <f t="shared" si="92"/>
        <v>0.57918613417744802</v>
      </c>
      <c r="M730">
        <f t="shared" si="93"/>
        <v>0.29426762837954584</v>
      </c>
      <c r="N730">
        <f t="shared" si="94"/>
        <v>0.87345376255699381</v>
      </c>
      <c r="O730">
        <f t="shared" si="95"/>
        <v>7.8371366736988968E-3</v>
      </c>
    </row>
    <row r="731" spans="1:15">
      <c r="A731">
        <v>3567</v>
      </c>
      <c r="B731">
        <f>COUNTIF(DantongWorkSheet!$E$1:$E$1000, "&lt;=" &amp;A731)</f>
        <v>695</v>
      </c>
      <c r="C731">
        <f>COUNTIF(DantongWorkSheet!$E$1:$E$1000, "&gt;" &amp;A731)</f>
        <v>305</v>
      </c>
      <c r="D731">
        <f>COUNTIFS(DantongWorkSheet!$E$1:$E$1000, "&lt;=" &amp;$A731, DantongWorkSheet!$U$1:$U$1000, 2)</f>
        <v>186</v>
      </c>
      <c r="E731">
        <f>COUNTIFS(DantongWorkSheet!$E$1:$E$1000, "&lt;=" &amp;$A731, DantongWorkSheet!$U$1:$U$1000, 1)</f>
        <v>509</v>
      </c>
      <c r="F731">
        <f>COUNTIFS(DantongWorkSheet!$E$1:$E$1000, "&gt;" &amp;$A731, DantongWorkSheet!$U$1:$U$1000, 2)</f>
        <v>114</v>
      </c>
      <c r="G731">
        <f>COUNTIFS(DantongWorkSheet!$E$1:$E$1000, "&gt;" &amp;$A731, DantongWorkSheet!$U$1:$U$1000, 1)</f>
        <v>191</v>
      </c>
      <c r="H731">
        <f t="shared" si="88"/>
        <v>0.83803728485026174</v>
      </c>
      <c r="I731">
        <f t="shared" si="89"/>
        <v>0.953523243041696</v>
      </c>
      <c r="J731">
        <f t="shared" si="90"/>
        <v>0.36481600635059608</v>
      </c>
      <c r="K731">
        <f t="shared" si="91"/>
        <v>0.52250124992461067</v>
      </c>
      <c r="L731">
        <f t="shared" si="92"/>
        <v>0.58243591297093189</v>
      </c>
      <c r="M731">
        <f t="shared" si="93"/>
        <v>0.29082458912771725</v>
      </c>
      <c r="N731">
        <f t="shared" si="94"/>
        <v>0.87326050209864914</v>
      </c>
      <c r="O731">
        <f t="shared" si="95"/>
        <v>8.0303971320435652E-3</v>
      </c>
    </row>
    <row r="732" spans="1:15">
      <c r="A732">
        <v>3570.5</v>
      </c>
      <c r="B732">
        <f>COUNTIF(DantongWorkSheet!$E$1:$E$1000, "&lt;=" &amp;A732)</f>
        <v>696</v>
      </c>
      <c r="C732">
        <f>COUNTIF(DantongWorkSheet!$E$1:$E$1000, "&gt;" &amp;A732)</f>
        <v>304</v>
      </c>
      <c r="D732">
        <f>COUNTIFS(DantongWorkSheet!$E$1:$E$1000, "&lt;=" &amp;$A732, DantongWorkSheet!$U$1:$U$1000, 2)</f>
        <v>186</v>
      </c>
      <c r="E732">
        <f>COUNTIFS(DantongWorkSheet!$E$1:$E$1000, "&lt;=" &amp;$A732, DantongWorkSheet!$U$1:$U$1000, 1)</f>
        <v>510</v>
      </c>
      <c r="F732">
        <f>COUNTIFS(DantongWorkSheet!$E$1:$E$1000, "&gt;" &amp;$A732, DantongWorkSheet!$U$1:$U$1000, 2)</f>
        <v>114</v>
      </c>
      <c r="G732">
        <f>COUNTIFS(DantongWorkSheet!$E$1:$E$1000, "&gt;" &amp;$A732, DantongWorkSheet!$U$1:$U$1000, 1)</f>
        <v>190</v>
      </c>
      <c r="H732">
        <f t="shared" si="88"/>
        <v>0.83747827794052232</v>
      </c>
      <c r="I732">
        <f t="shared" si="89"/>
        <v>0.95443400292496494</v>
      </c>
      <c r="J732">
        <f t="shared" si="90"/>
        <v>0.36389718901409773</v>
      </c>
      <c r="K732">
        <f t="shared" si="91"/>
        <v>0.52222845845042454</v>
      </c>
      <c r="L732">
        <f t="shared" si="92"/>
        <v>0.58288488144660344</v>
      </c>
      <c r="M732">
        <f t="shared" si="93"/>
        <v>0.29014793688918933</v>
      </c>
      <c r="N732">
        <f t="shared" si="94"/>
        <v>0.87303281833579272</v>
      </c>
      <c r="O732">
        <f t="shared" si="95"/>
        <v>8.2580808948999884E-3</v>
      </c>
    </row>
    <row r="733" spans="1:15">
      <c r="A733">
        <v>3575</v>
      </c>
      <c r="B733">
        <f>COUNTIF(DantongWorkSheet!$E$1:$E$1000, "&lt;=" &amp;A733)</f>
        <v>697</v>
      </c>
      <c r="C733">
        <f>COUNTIF(DantongWorkSheet!$E$1:$E$1000, "&gt;" &amp;A733)</f>
        <v>303</v>
      </c>
      <c r="D733">
        <f>COUNTIFS(DantongWorkSheet!$E$1:$E$1000, "&lt;=" &amp;$A733, DantongWorkSheet!$U$1:$U$1000, 2)</f>
        <v>186</v>
      </c>
      <c r="E733">
        <f>COUNTIFS(DantongWorkSheet!$E$1:$E$1000, "&lt;=" &amp;$A733, DantongWorkSheet!$U$1:$U$1000, 1)</f>
        <v>511</v>
      </c>
      <c r="F733">
        <f>COUNTIFS(DantongWorkSheet!$E$1:$E$1000, "&gt;" &amp;$A733, DantongWorkSheet!$U$1:$U$1000, 2)</f>
        <v>114</v>
      </c>
      <c r="G733">
        <f>COUNTIFS(DantongWorkSheet!$E$1:$E$1000, "&gt;" &amp;$A733, DantongWorkSheet!$U$1:$U$1000, 1)</f>
        <v>189</v>
      </c>
      <c r="H733">
        <f t="shared" si="88"/>
        <v>0.8369197904520409</v>
      </c>
      <c r="I733">
        <f t="shared" si="89"/>
        <v>0.95534137689683452</v>
      </c>
      <c r="J733">
        <f t="shared" si="90"/>
        <v>0.36297629883918386</v>
      </c>
      <c r="K733">
        <f t="shared" si="91"/>
        <v>0.52195092126030829</v>
      </c>
      <c r="L733">
        <f t="shared" si="92"/>
        <v>0.58333309394507249</v>
      </c>
      <c r="M733">
        <f t="shared" si="93"/>
        <v>0.28946843719974086</v>
      </c>
      <c r="N733">
        <f t="shared" si="94"/>
        <v>0.8728015311448134</v>
      </c>
      <c r="O733">
        <f t="shared" si="95"/>
        <v>8.4893680858793008E-3</v>
      </c>
    </row>
    <row r="734" spans="1:15">
      <c r="A734">
        <v>3577.5</v>
      </c>
      <c r="B734">
        <f>COUNTIF(DantongWorkSheet!$E$1:$E$1000, "&lt;=" &amp;A734)</f>
        <v>698</v>
      </c>
      <c r="C734">
        <f>COUNTIF(DantongWorkSheet!$E$1:$E$1000, "&gt;" &amp;A734)</f>
        <v>302</v>
      </c>
      <c r="D734">
        <f>COUNTIFS(DantongWorkSheet!$E$1:$E$1000, "&lt;=" &amp;$A734, DantongWorkSheet!$U$1:$U$1000, 2)</f>
        <v>186</v>
      </c>
      <c r="E734">
        <f>COUNTIFS(DantongWorkSheet!$E$1:$E$1000, "&lt;=" &amp;$A734, DantongWorkSheet!$U$1:$U$1000, 1)</f>
        <v>512</v>
      </c>
      <c r="F734">
        <f>COUNTIFS(DantongWorkSheet!$E$1:$E$1000, "&gt;" &amp;$A734, DantongWorkSheet!$U$1:$U$1000, 2)</f>
        <v>114</v>
      </c>
      <c r="G734">
        <f>COUNTIFS(DantongWorkSheet!$E$1:$E$1000, "&gt;" &amp;$A734, DantongWorkSheet!$U$1:$U$1000, 1)</f>
        <v>188</v>
      </c>
      <c r="H734">
        <f t="shared" si="88"/>
        <v>0.83636182382269841</v>
      </c>
      <c r="I734">
        <f t="shared" si="89"/>
        <v>0.95624525015230954</v>
      </c>
      <c r="J734">
        <f t="shared" si="90"/>
        <v>0.36205333879979951</v>
      </c>
      <c r="K734">
        <f t="shared" si="91"/>
        <v>0.5216686226917765</v>
      </c>
      <c r="L734">
        <f t="shared" si="92"/>
        <v>0.5837805530282435</v>
      </c>
      <c r="M734">
        <f t="shared" si="93"/>
        <v>0.28878606554599745</v>
      </c>
      <c r="N734">
        <f t="shared" si="94"/>
        <v>0.87256661857424089</v>
      </c>
      <c r="O734">
        <f t="shared" si="95"/>
        <v>8.7242806564518105E-3</v>
      </c>
    </row>
    <row r="735" spans="1:15">
      <c r="A735">
        <v>12595.5</v>
      </c>
      <c r="B735">
        <f>COUNTIF(DantongWorkSheet!$E$1:$E$1000, "&lt;=" &amp;A735)</f>
        <v>983</v>
      </c>
      <c r="C735">
        <f>COUNTIF(DantongWorkSheet!$E$1:$E$1000, "&gt;" &amp;A735)</f>
        <v>17</v>
      </c>
      <c r="D735">
        <f>COUNTIFS(DantongWorkSheet!$E$1:$E$1000, "&lt;=" &amp;$A735, DantongWorkSheet!$U$1:$U$1000, 2)</f>
        <v>288</v>
      </c>
      <c r="E735">
        <f>COUNTIFS(DantongWorkSheet!$E$1:$E$1000, "&lt;=" &amp;$A735, DantongWorkSheet!$U$1:$U$1000, 1)</f>
        <v>695</v>
      </c>
      <c r="F735">
        <f>COUNTIFS(DantongWorkSheet!$E$1:$E$1000, "&gt;" &amp;$A735, DantongWorkSheet!$U$1:$U$1000, 2)</f>
        <v>12</v>
      </c>
      <c r="G735">
        <f>COUNTIFS(DantongWorkSheet!$E$1:$E$1000, "&gt;" &amp;$A735, DantongWorkSheet!$U$1:$U$1000, 1)</f>
        <v>5</v>
      </c>
      <c r="H735">
        <f t="shared" si="88"/>
        <v>0.87254051386353026</v>
      </c>
      <c r="I735">
        <f t="shared" si="89"/>
        <v>0.87398104812735777</v>
      </c>
      <c r="J735">
        <f t="shared" si="90"/>
        <v>2.4316154790040838E-2</v>
      </c>
      <c r="K735">
        <f t="shared" si="91"/>
        <v>9.9931464537999712E-2</v>
      </c>
      <c r="L735">
        <f t="shared" si="92"/>
        <v>0.8577073251278502</v>
      </c>
      <c r="M735">
        <f t="shared" si="93"/>
        <v>1.4857677818165084E-2</v>
      </c>
      <c r="N735">
        <f t="shared" si="94"/>
        <v>0.87256500294601524</v>
      </c>
      <c r="O735">
        <f t="shared" si="95"/>
        <v>8.725896284677459E-3</v>
      </c>
    </row>
    <row r="736" spans="1:15">
      <c r="A736">
        <v>12083.5</v>
      </c>
      <c r="B736">
        <f>COUNTIF(DantongWorkSheet!$E$1:$E$1000, "&lt;=" &amp;A736)</f>
        <v>979</v>
      </c>
      <c r="C736">
        <f>COUNTIF(DantongWorkSheet!$E$1:$E$1000, "&gt;" &amp;A736)</f>
        <v>21</v>
      </c>
      <c r="D736">
        <f>COUNTIFS(DantongWorkSheet!$E$1:$E$1000, "&lt;=" &amp;$A736, DantongWorkSheet!$U$1:$U$1000, 2)</f>
        <v>286</v>
      </c>
      <c r="E736">
        <f>COUNTIFS(DantongWorkSheet!$E$1:$E$1000, "&lt;=" &amp;$A736, DantongWorkSheet!$U$1:$U$1000, 1)</f>
        <v>693</v>
      </c>
      <c r="F736">
        <f>COUNTIFS(DantongWorkSheet!$E$1:$E$1000, "&gt;" &amp;$A736, DantongWorkSheet!$U$1:$U$1000, 2)</f>
        <v>14</v>
      </c>
      <c r="G736">
        <f>COUNTIFS(DantongWorkSheet!$E$1:$E$1000, "&gt;" &amp;$A736, DantongWorkSheet!$U$1:$U$1000, 1)</f>
        <v>7</v>
      </c>
      <c r="H736">
        <f t="shared" si="88"/>
        <v>0.87146300566119406</v>
      </c>
      <c r="I736">
        <f t="shared" si="89"/>
        <v>0.91829583405448956</v>
      </c>
      <c r="J736">
        <f t="shared" si="90"/>
        <v>2.9976231122165825E-2</v>
      </c>
      <c r="K736">
        <f t="shared" si="91"/>
        <v>0.11704280409954985</v>
      </c>
      <c r="L736">
        <f t="shared" si="92"/>
        <v>0.85316228254230897</v>
      </c>
      <c r="M736">
        <f t="shared" si="93"/>
        <v>1.9284212515144283E-2</v>
      </c>
      <c r="N736">
        <f t="shared" si="94"/>
        <v>0.87244649505745331</v>
      </c>
      <c r="O736">
        <f t="shared" si="95"/>
        <v>8.8444041732393952E-3</v>
      </c>
    </row>
    <row r="737" spans="1:15">
      <c r="A737">
        <v>5297.5</v>
      </c>
      <c r="B737">
        <f>COUNTIF(DantongWorkSheet!$E$1:$E$1000, "&lt;=" &amp;A737)</f>
        <v>826</v>
      </c>
      <c r="C737">
        <f>COUNTIF(DantongWorkSheet!$E$1:$E$1000, "&gt;" &amp;A737)</f>
        <v>174</v>
      </c>
      <c r="D737">
        <f>COUNTIFS(DantongWorkSheet!$E$1:$E$1000, "&lt;=" &amp;$A737, DantongWorkSheet!$U$1:$U$1000, 2)</f>
        <v>228</v>
      </c>
      <c r="E737">
        <f>COUNTIFS(DantongWorkSheet!$E$1:$E$1000, "&lt;=" &amp;$A737, DantongWorkSheet!$U$1:$U$1000, 1)</f>
        <v>598</v>
      </c>
      <c r="F737">
        <f>COUNTIFS(DantongWorkSheet!$E$1:$E$1000, "&gt;" &amp;$A737, DantongWorkSheet!$U$1:$U$1000, 2)</f>
        <v>72</v>
      </c>
      <c r="G737">
        <f>COUNTIFS(DantongWorkSheet!$E$1:$E$1000, "&gt;" &amp;$A737, DantongWorkSheet!$U$1:$U$1000, 1)</f>
        <v>102</v>
      </c>
      <c r="H737">
        <f t="shared" si="88"/>
        <v>0.84998353509979896</v>
      </c>
      <c r="I737">
        <f t="shared" si="89"/>
        <v>0.97844932926861894</v>
      </c>
      <c r="J737">
        <f t="shared" si="90"/>
        <v>0.22779949473842206</v>
      </c>
      <c r="K737">
        <f t="shared" si="91"/>
        <v>0.43897429725352444</v>
      </c>
      <c r="L737">
        <f t="shared" si="92"/>
        <v>0.70208639999243394</v>
      </c>
      <c r="M737">
        <f t="shared" si="93"/>
        <v>0.17025018329273969</v>
      </c>
      <c r="N737">
        <f t="shared" si="94"/>
        <v>0.87233658328517361</v>
      </c>
      <c r="O737">
        <f t="shared" si="95"/>
        <v>8.9543159455190979E-3</v>
      </c>
    </row>
    <row r="738" spans="1:15">
      <c r="A738">
        <v>3584</v>
      </c>
      <c r="B738">
        <f>COUNTIF(DantongWorkSheet!$E$1:$E$1000, "&lt;=" &amp;A738)</f>
        <v>699</v>
      </c>
      <c r="C738">
        <f>COUNTIF(DantongWorkSheet!$E$1:$E$1000, "&gt;" &amp;A738)</f>
        <v>301</v>
      </c>
      <c r="D738">
        <f>COUNTIFS(DantongWorkSheet!$E$1:$E$1000, "&lt;=" &amp;$A738, DantongWorkSheet!$U$1:$U$1000, 2)</f>
        <v>186</v>
      </c>
      <c r="E738">
        <f>COUNTIFS(DantongWorkSheet!$E$1:$E$1000, "&lt;=" &amp;$A738, DantongWorkSheet!$U$1:$U$1000, 1)</f>
        <v>513</v>
      </c>
      <c r="F738">
        <f>COUNTIFS(DantongWorkSheet!$E$1:$E$1000, "&gt;" &amp;$A738, DantongWorkSheet!$U$1:$U$1000, 2)</f>
        <v>114</v>
      </c>
      <c r="G738">
        <f>COUNTIFS(DantongWorkSheet!$E$1:$E$1000, "&gt;" &amp;$A738, DantongWorkSheet!$U$1:$U$1000, 1)</f>
        <v>187</v>
      </c>
      <c r="H738">
        <f t="shared" si="88"/>
        <v>0.83580437946340125</v>
      </c>
      <c r="I738">
        <f t="shared" si="89"/>
        <v>0.95714550528538767</v>
      </c>
      <c r="J738">
        <f t="shared" si="90"/>
        <v>0.3611283118613689</v>
      </c>
      <c r="K738">
        <f t="shared" si="91"/>
        <v>0.52138154697861794</v>
      </c>
      <c r="L738">
        <f t="shared" si="92"/>
        <v>0.58422726124491742</v>
      </c>
      <c r="M738">
        <f t="shared" si="93"/>
        <v>0.28810079709090169</v>
      </c>
      <c r="N738">
        <f t="shared" si="94"/>
        <v>0.87232805833581906</v>
      </c>
      <c r="O738">
        <f t="shared" si="95"/>
        <v>8.9628408948736471E-3</v>
      </c>
    </row>
    <row r="739" spans="1:15">
      <c r="A739">
        <v>5241</v>
      </c>
      <c r="B739">
        <f>COUNTIF(DantongWorkSheet!$E$1:$E$1000, "&lt;=" &amp;A739)</f>
        <v>824</v>
      </c>
      <c r="C739">
        <f>COUNTIF(DantongWorkSheet!$E$1:$E$1000, "&gt;" &amp;A739)</f>
        <v>176</v>
      </c>
      <c r="D739">
        <f>COUNTIFS(DantongWorkSheet!$E$1:$E$1000, "&lt;=" &amp;$A739, DantongWorkSheet!$U$1:$U$1000, 2)</f>
        <v>227</v>
      </c>
      <c r="E739">
        <f>COUNTIFS(DantongWorkSheet!$E$1:$E$1000, "&lt;=" &amp;$A739, DantongWorkSheet!$U$1:$U$1000, 1)</f>
        <v>597</v>
      </c>
      <c r="F739">
        <f>COUNTIFS(DantongWorkSheet!$E$1:$E$1000, "&gt;" &amp;$A739, DantongWorkSheet!$U$1:$U$1000, 2)</f>
        <v>73</v>
      </c>
      <c r="G739">
        <f>COUNTIFS(DantongWorkSheet!$E$1:$E$1000, "&gt;" &amp;$A739, DantongWorkSheet!$U$1:$U$1000, 1)</f>
        <v>103</v>
      </c>
      <c r="H739">
        <f t="shared" si="88"/>
        <v>0.84922623348160886</v>
      </c>
      <c r="I739">
        <f t="shared" si="89"/>
        <v>0.97893873739802029</v>
      </c>
      <c r="J739">
        <f t="shared" si="90"/>
        <v>0.23012981616258782</v>
      </c>
      <c r="K739">
        <f t="shared" si="91"/>
        <v>0.44111806922036295</v>
      </c>
      <c r="L739">
        <f t="shared" si="92"/>
        <v>0.69976241638884562</v>
      </c>
      <c r="M739">
        <f t="shared" si="93"/>
        <v>0.17229321778205156</v>
      </c>
      <c r="N739">
        <f t="shared" si="94"/>
        <v>0.87205563417089715</v>
      </c>
      <c r="O739">
        <f t="shared" si="95"/>
        <v>9.2352650597955499E-3</v>
      </c>
    </row>
    <row r="740" spans="1:15">
      <c r="A740">
        <v>5313</v>
      </c>
      <c r="B740">
        <f>COUNTIF(DantongWorkSheet!$E$1:$E$1000, "&lt;=" &amp;A740)</f>
        <v>827</v>
      </c>
      <c r="C740">
        <f>COUNTIF(DantongWorkSheet!$E$1:$E$1000, "&gt;" &amp;A740)</f>
        <v>173</v>
      </c>
      <c r="D740">
        <f>COUNTIFS(DantongWorkSheet!$E$1:$E$1000, "&lt;=" &amp;$A740, DantongWorkSheet!$U$1:$U$1000, 2)</f>
        <v>228</v>
      </c>
      <c r="E740">
        <f>COUNTIFS(DantongWorkSheet!$E$1:$E$1000, "&lt;=" &amp;$A740, DantongWorkSheet!$U$1:$U$1000, 1)</f>
        <v>599</v>
      </c>
      <c r="F740">
        <f>COUNTIFS(DantongWorkSheet!$E$1:$E$1000, "&gt;" &amp;$A740, DantongWorkSheet!$U$1:$U$1000, 2)</f>
        <v>72</v>
      </c>
      <c r="G740">
        <f>COUNTIFS(DantongWorkSheet!$E$1:$E$1000, "&gt;" &amp;$A740, DantongWorkSheet!$U$1:$U$1000, 1)</f>
        <v>101</v>
      </c>
      <c r="H740">
        <f t="shared" si="88"/>
        <v>0.84951881940096796</v>
      </c>
      <c r="I740">
        <f t="shared" si="89"/>
        <v>0.97963423999639077</v>
      </c>
      <c r="J740">
        <f t="shared" si="90"/>
        <v>0.22663171306090191</v>
      </c>
      <c r="K740">
        <f t="shared" si="91"/>
        <v>0.43788999786538768</v>
      </c>
      <c r="L740">
        <f t="shared" si="92"/>
        <v>0.70255206364460043</v>
      </c>
      <c r="M740">
        <f t="shared" si="93"/>
        <v>0.16947672351937559</v>
      </c>
      <c r="N740">
        <f t="shared" si="94"/>
        <v>0.87202878716397603</v>
      </c>
      <c r="O740">
        <f t="shared" si="95"/>
        <v>9.2621120667166768E-3</v>
      </c>
    </row>
    <row r="741" spans="1:15">
      <c r="A741">
        <v>5024</v>
      </c>
      <c r="B741">
        <f>COUNTIF(DantongWorkSheet!$E$1:$E$1000, "&lt;=" &amp;A741)</f>
        <v>813</v>
      </c>
      <c r="C741">
        <f>COUNTIF(DantongWorkSheet!$E$1:$E$1000, "&gt;" &amp;A741)</f>
        <v>187</v>
      </c>
      <c r="D741">
        <f>COUNTIFS(DantongWorkSheet!$E$1:$E$1000, "&lt;=" &amp;$A741, DantongWorkSheet!$U$1:$U$1000, 2)</f>
        <v>223</v>
      </c>
      <c r="E741">
        <f>COUNTIFS(DantongWorkSheet!$E$1:$E$1000, "&lt;=" &amp;$A741, DantongWorkSheet!$U$1:$U$1000, 1)</f>
        <v>590</v>
      </c>
      <c r="F741">
        <f>COUNTIFS(DantongWorkSheet!$E$1:$E$1000, "&gt;" &amp;$A741, DantongWorkSheet!$U$1:$U$1000, 2)</f>
        <v>77</v>
      </c>
      <c r="G741">
        <f>COUNTIFS(DantongWorkSheet!$E$1:$E$1000, "&gt;" &amp;$A741, DantongWorkSheet!$U$1:$U$1000, 1)</f>
        <v>110</v>
      </c>
      <c r="H741">
        <f t="shared" si="88"/>
        <v>0.84755723360115542</v>
      </c>
      <c r="I741">
        <f t="shared" si="89"/>
        <v>0.97741781752817158</v>
      </c>
      <c r="J741">
        <f t="shared" si="90"/>
        <v>0.24282093972327928</v>
      </c>
      <c r="K741">
        <f t="shared" si="91"/>
        <v>0.45233239723282226</v>
      </c>
      <c r="L741">
        <f t="shared" si="92"/>
        <v>0.68906403091773927</v>
      </c>
      <c r="M741">
        <f t="shared" si="93"/>
        <v>0.18277713187776809</v>
      </c>
      <c r="N741">
        <f t="shared" si="94"/>
        <v>0.87184116279550739</v>
      </c>
      <c r="O741">
        <f t="shared" si="95"/>
        <v>9.4497364351853186E-3</v>
      </c>
    </row>
    <row r="742" spans="1:15">
      <c r="A742">
        <v>3590</v>
      </c>
      <c r="B742">
        <f>COUNTIF(DantongWorkSheet!$E$1:$E$1000, "&lt;=" &amp;A742)</f>
        <v>701</v>
      </c>
      <c r="C742">
        <f>COUNTIF(DantongWorkSheet!$E$1:$E$1000, "&gt;" &amp;A742)</f>
        <v>299</v>
      </c>
      <c r="D742">
        <f>COUNTIFS(DantongWorkSheet!$E$1:$E$1000, "&lt;=" &amp;$A742, DantongWorkSheet!$U$1:$U$1000, 2)</f>
        <v>186</v>
      </c>
      <c r="E742">
        <f>COUNTIFS(DantongWorkSheet!$E$1:$E$1000, "&lt;=" &amp;$A742, DantongWorkSheet!$U$1:$U$1000, 1)</f>
        <v>515</v>
      </c>
      <c r="F742">
        <f>COUNTIFS(DantongWorkSheet!$E$1:$E$1000, "&gt;" &amp;$A742, DantongWorkSheet!$U$1:$U$1000, 2)</f>
        <v>114</v>
      </c>
      <c r="G742">
        <f>COUNTIFS(DantongWorkSheet!$E$1:$E$1000, "&gt;" &amp;$A742, DantongWorkSheet!$U$1:$U$1000, 1)</f>
        <v>185</v>
      </c>
      <c r="H742">
        <f t="shared" si="88"/>
        <v>0.83469106306562624</v>
      </c>
      <c r="I742">
        <f t="shared" si="89"/>
        <v>0.95893467817704048</v>
      </c>
      <c r="J742">
        <f t="shared" si="90"/>
        <v>0.3592720691066762</v>
      </c>
      <c r="K742">
        <f t="shared" si="91"/>
        <v>0.52079300052873057</v>
      </c>
      <c r="L742">
        <f t="shared" si="92"/>
        <v>0.58511843520900397</v>
      </c>
      <c r="M742">
        <f t="shared" si="93"/>
        <v>0.2867214687749351</v>
      </c>
      <c r="N742">
        <f t="shared" si="94"/>
        <v>0.87183990398393907</v>
      </c>
      <c r="O742">
        <f t="shared" si="95"/>
        <v>9.4509952467536351E-3</v>
      </c>
    </row>
    <row r="743" spans="1:15">
      <c r="A743">
        <v>3592</v>
      </c>
      <c r="B743">
        <f>COUNTIF(DantongWorkSheet!$E$1:$E$1000, "&lt;=" &amp;A743)</f>
        <v>701</v>
      </c>
      <c r="C743">
        <f>COUNTIF(DantongWorkSheet!$E$1:$E$1000, "&gt;" &amp;A743)</f>
        <v>299</v>
      </c>
      <c r="D743">
        <f>COUNTIFS(DantongWorkSheet!$E$1:$E$1000, "&lt;=" &amp;$A743, DantongWorkSheet!$U$1:$U$1000, 2)</f>
        <v>186</v>
      </c>
      <c r="E743">
        <f>COUNTIFS(DantongWorkSheet!$E$1:$E$1000, "&lt;=" &amp;$A743, DantongWorkSheet!$U$1:$U$1000, 1)</f>
        <v>515</v>
      </c>
      <c r="F743">
        <f>COUNTIFS(DantongWorkSheet!$E$1:$E$1000, "&gt;" &amp;$A743, DantongWorkSheet!$U$1:$U$1000, 2)</f>
        <v>114</v>
      </c>
      <c r="G743">
        <f>COUNTIFS(DantongWorkSheet!$E$1:$E$1000, "&gt;" &amp;$A743, DantongWorkSheet!$U$1:$U$1000, 1)</f>
        <v>185</v>
      </c>
      <c r="H743">
        <f t="shared" si="88"/>
        <v>0.83469106306562624</v>
      </c>
      <c r="I743">
        <f t="shared" si="89"/>
        <v>0.95893467817704048</v>
      </c>
      <c r="J743">
        <f t="shared" si="90"/>
        <v>0.3592720691066762</v>
      </c>
      <c r="K743">
        <f t="shared" si="91"/>
        <v>0.52079300052873057</v>
      </c>
      <c r="L743">
        <f t="shared" si="92"/>
        <v>0.58511843520900397</v>
      </c>
      <c r="M743">
        <f t="shared" si="93"/>
        <v>0.2867214687749351</v>
      </c>
      <c r="N743">
        <f t="shared" si="94"/>
        <v>0.87183990398393907</v>
      </c>
      <c r="O743">
        <f t="shared" si="95"/>
        <v>9.4509952467536351E-3</v>
      </c>
    </row>
    <row r="744" spans="1:15">
      <c r="A744">
        <v>5099.5</v>
      </c>
      <c r="B744">
        <f>COUNTIF(DantongWorkSheet!$E$1:$E$1000, "&lt;=" &amp;A744)</f>
        <v>816</v>
      </c>
      <c r="C744">
        <f>COUNTIF(DantongWorkSheet!$E$1:$E$1000, "&gt;" &amp;A744)</f>
        <v>184</v>
      </c>
      <c r="D744">
        <f>COUNTIFS(DantongWorkSheet!$E$1:$E$1000, "&lt;=" &amp;$A744, DantongWorkSheet!$U$1:$U$1000, 2)</f>
        <v>224</v>
      </c>
      <c r="E744">
        <f>COUNTIFS(DantongWorkSheet!$E$1:$E$1000, "&lt;=" &amp;$A744, DantongWorkSheet!$U$1:$U$1000, 1)</f>
        <v>592</v>
      </c>
      <c r="F744">
        <f>COUNTIFS(DantongWorkSheet!$E$1:$E$1000, "&gt;" &amp;$A744, DantongWorkSheet!$U$1:$U$1000, 2)</f>
        <v>76</v>
      </c>
      <c r="G744">
        <f>COUNTIFS(DantongWorkSheet!$E$1:$E$1000, "&gt;" &amp;$A744, DantongWorkSheet!$U$1:$U$1000, 1)</f>
        <v>108</v>
      </c>
      <c r="H744">
        <f t="shared" si="88"/>
        <v>0.84786174516605262</v>
      </c>
      <c r="I744">
        <f t="shared" si="89"/>
        <v>0.97807097097349605</v>
      </c>
      <c r="J744">
        <f t="shared" si="90"/>
        <v>0.23938089723552269</v>
      </c>
      <c r="K744">
        <f t="shared" si="91"/>
        <v>0.44936890846333366</v>
      </c>
      <c r="L744">
        <f t="shared" si="92"/>
        <v>0.69185518405549884</v>
      </c>
      <c r="M744">
        <f t="shared" si="93"/>
        <v>0.17996505865912327</v>
      </c>
      <c r="N744">
        <f t="shared" si="94"/>
        <v>0.87182024271462211</v>
      </c>
      <c r="O744">
        <f t="shared" si="95"/>
        <v>9.4706565160705969E-3</v>
      </c>
    </row>
    <row r="745" spans="1:15">
      <c r="A745">
        <v>5139.5</v>
      </c>
      <c r="B745">
        <f>COUNTIF(DantongWorkSheet!$E$1:$E$1000, "&lt;=" &amp;A745)</f>
        <v>819</v>
      </c>
      <c r="C745">
        <f>COUNTIF(DantongWorkSheet!$E$1:$E$1000, "&gt;" &amp;A745)</f>
        <v>181</v>
      </c>
      <c r="D745">
        <f>COUNTIFS(DantongWorkSheet!$E$1:$E$1000, "&lt;=" &amp;$A745, DantongWorkSheet!$U$1:$U$1000, 2)</f>
        <v>225</v>
      </c>
      <c r="E745">
        <f>COUNTIFS(DantongWorkSheet!$E$1:$E$1000, "&lt;=" &amp;$A745, DantongWorkSheet!$U$1:$U$1000, 1)</f>
        <v>594</v>
      </c>
      <c r="F745">
        <f>COUNTIFS(DantongWorkSheet!$E$1:$E$1000, "&gt;" &amp;$A745, DantongWorkSheet!$U$1:$U$1000, 2)</f>
        <v>75</v>
      </c>
      <c r="G745">
        <f>COUNTIFS(DantongWorkSheet!$E$1:$E$1000, "&gt;" &amp;$A745, DantongWorkSheet!$U$1:$U$1000, 1)</f>
        <v>106</v>
      </c>
      <c r="H745">
        <f t="shared" si="88"/>
        <v>0.84816368830830025</v>
      </c>
      <c r="I745">
        <f t="shared" si="89"/>
        <v>0.97873555575232052</v>
      </c>
      <c r="J745">
        <f t="shared" si="90"/>
        <v>0.23592494263426331</v>
      </c>
      <c r="K745">
        <f t="shared" si="91"/>
        <v>0.44633484996177758</v>
      </c>
      <c r="L745">
        <f t="shared" si="92"/>
        <v>0.69464606072449786</v>
      </c>
      <c r="M745">
        <f t="shared" si="93"/>
        <v>0.17715113559117002</v>
      </c>
      <c r="N745">
        <f t="shared" si="94"/>
        <v>0.87179719631566788</v>
      </c>
      <c r="O745">
        <f t="shared" si="95"/>
        <v>9.4937029150248264E-3</v>
      </c>
    </row>
    <row r="746" spans="1:15">
      <c r="A746">
        <v>5184.5</v>
      </c>
      <c r="B746">
        <f>COUNTIF(DantongWorkSheet!$E$1:$E$1000, "&lt;=" &amp;A746)</f>
        <v>822</v>
      </c>
      <c r="C746">
        <f>COUNTIF(DantongWorkSheet!$E$1:$E$1000, "&gt;" &amp;A746)</f>
        <v>178</v>
      </c>
      <c r="D746">
        <f>COUNTIFS(DantongWorkSheet!$E$1:$E$1000, "&lt;=" &amp;$A746, DantongWorkSheet!$U$1:$U$1000, 2)</f>
        <v>226</v>
      </c>
      <c r="E746">
        <f>COUNTIFS(DantongWorkSheet!$E$1:$E$1000, "&lt;=" &amp;$A746, DantongWorkSheet!$U$1:$U$1000, 1)</f>
        <v>596</v>
      </c>
      <c r="F746">
        <f>COUNTIFS(DantongWorkSheet!$E$1:$E$1000, "&gt;" &amp;$A746, DantongWorkSheet!$U$1:$U$1000, 2)</f>
        <v>74</v>
      </c>
      <c r="G746">
        <f>COUNTIFS(DantongWorkSheet!$E$1:$E$1000, "&gt;" &amp;$A746, DantongWorkSheet!$U$1:$U$1000, 1)</f>
        <v>104</v>
      </c>
      <c r="H746">
        <f t="shared" si="88"/>
        <v>0.84846309499399353</v>
      </c>
      <c r="I746">
        <f t="shared" si="89"/>
        <v>0.97941163465619629</v>
      </c>
      <c r="J746">
        <f t="shared" si="90"/>
        <v>0.23245313420589228</v>
      </c>
      <c r="K746">
        <f t="shared" si="91"/>
        <v>0.44322905195783269</v>
      </c>
      <c r="L746">
        <f t="shared" si="92"/>
        <v>0.69743666408506266</v>
      </c>
      <c r="M746">
        <f t="shared" si="93"/>
        <v>0.17433527096880294</v>
      </c>
      <c r="N746">
        <f t="shared" si="94"/>
        <v>0.87177193505386563</v>
      </c>
      <c r="O746">
        <f t="shared" si="95"/>
        <v>9.5189641768270716E-3</v>
      </c>
    </row>
    <row r="747" spans="1:15">
      <c r="A747">
        <v>5270.5</v>
      </c>
      <c r="B747">
        <f>COUNTIF(DantongWorkSheet!$E$1:$E$1000, "&lt;=" &amp;A747)</f>
        <v>825</v>
      </c>
      <c r="C747">
        <f>COUNTIF(DantongWorkSheet!$E$1:$E$1000, "&gt;" &amp;A747)</f>
        <v>175</v>
      </c>
      <c r="D747">
        <f>COUNTIFS(DantongWorkSheet!$E$1:$E$1000, "&lt;=" &amp;$A747, DantongWorkSheet!$U$1:$U$1000, 2)</f>
        <v>227</v>
      </c>
      <c r="E747">
        <f>COUNTIFS(DantongWorkSheet!$E$1:$E$1000, "&lt;=" &amp;$A747, DantongWorkSheet!$U$1:$U$1000, 1)</f>
        <v>598</v>
      </c>
      <c r="F747">
        <f>COUNTIFS(DantongWorkSheet!$E$1:$E$1000, "&gt;" &amp;$A747, DantongWorkSheet!$U$1:$U$1000, 2)</f>
        <v>73</v>
      </c>
      <c r="G747">
        <f>COUNTIFS(DantongWorkSheet!$E$1:$E$1000, "&gt;" &amp;$A747, DantongWorkSheet!$U$1:$U$1000, 1)</f>
        <v>102</v>
      </c>
      <c r="H747">
        <f t="shared" si="88"/>
        <v>0.84875999666589996</v>
      </c>
      <c r="I747">
        <f t="shared" si="89"/>
        <v>0.9800992393789929</v>
      </c>
      <c r="J747">
        <f t="shared" si="90"/>
        <v>0.22896552981134993</v>
      </c>
      <c r="K747">
        <f t="shared" si="91"/>
        <v>0.44005030524520772</v>
      </c>
      <c r="L747">
        <f t="shared" si="92"/>
        <v>0.70022699724936743</v>
      </c>
      <c r="M747">
        <f t="shared" si="93"/>
        <v>0.17151736689132374</v>
      </c>
      <c r="N747">
        <f t="shared" si="94"/>
        <v>0.87174436414069123</v>
      </c>
      <c r="O747">
        <f t="shared" si="95"/>
        <v>9.5465350900014734E-3</v>
      </c>
    </row>
    <row r="748" spans="1:15">
      <c r="A748">
        <v>5347.5</v>
      </c>
      <c r="B748">
        <f>COUNTIF(DantongWorkSheet!$E$1:$E$1000, "&lt;=" &amp;A748)</f>
        <v>828</v>
      </c>
      <c r="C748">
        <f>COUNTIF(DantongWorkSheet!$E$1:$E$1000, "&gt;" &amp;A748)</f>
        <v>172</v>
      </c>
      <c r="D748">
        <f>COUNTIFS(DantongWorkSheet!$E$1:$E$1000, "&lt;=" &amp;$A748, DantongWorkSheet!$U$1:$U$1000, 2)</f>
        <v>228</v>
      </c>
      <c r="E748">
        <f>COUNTIFS(DantongWorkSheet!$E$1:$E$1000, "&lt;=" &amp;$A748, DantongWorkSheet!$U$1:$U$1000, 1)</f>
        <v>600</v>
      </c>
      <c r="F748">
        <f>COUNTIFS(DantongWorkSheet!$E$1:$E$1000, "&gt;" &amp;$A748, DantongWorkSheet!$U$1:$U$1000, 2)</f>
        <v>72</v>
      </c>
      <c r="G748">
        <f>COUNTIFS(DantongWorkSheet!$E$1:$E$1000, "&gt;" &amp;$A748, DantongWorkSheet!$U$1:$U$1000, 1)</f>
        <v>100</v>
      </c>
      <c r="H748">
        <f t="shared" si="88"/>
        <v>0.84905442425404787</v>
      </c>
      <c r="I748">
        <f t="shared" si="89"/>
        <v>0.9807983646944296</v>
      </c>
      <c r="J748">
        <f t="shared" si="90"/>
        <v>0.22546218689076683</v>
      </c>
      <c r="K748">
        <f t="shared" si="91"/>
        <v>0.43679735915311807</v>
      </c>
      <c r="L748">
        <f t="shared" si="92"/>
        <v>0.70301706328235158</v>
      </c>
      <c r="M748">
        <f t="shared" si="93"/>
        <v>0.16869731872744187</v>
      </c>
      <c r="N748">
        <f t="shared" si="94"/>
        <v>0.87171438200979345</v>
      </c>
      <c r="O748">
        <f t="shared" si="95"/>
        <v>9.5765172208992499E-3</v>
      </c>
    </row>
    <row r="749" spans="1:15">
      <c r="A749">
        <v>3594.5</v>
      </c>
      <c r="B749">
        <f>COUNTIF(DantongWorkSheet!$E$1:$E$1000, "&lt;=" &amp;A749)</f>
        <v>702</v>
      </c>
      <c r="C749">
        <f>COUNTIF(DantongWorkSheet!$E$1:$E$1000, "&gt;" &amp;A749)</f>
        <v>298</v>
      </c>
      <c r="D749">
        <f>COUNTIFS(DantongWorkSheet!$E$1:$E$1000, "&lt;=" &amp;$A749, DantongWorkSheet!$U$1:$U$1000, 2)</f>
        <v>186</v>
      </c>
      <c r="E749">
        <f>COUNTIFS(DantongWorkSheet!$E$1:$E$1000, "&lt;=" &amp;$A749, DantongWorkSheet!$U$1:$U$1000, 1)</f>
        <v>516</v>
      </c>
      <c r="F749">
        <f>COUNTIFS(DantongWorkSheet!$E$1:$E$1000, "&gt;" &amp;$A749, DantongWorkSheet!$U$1:$U$1000, 2)</f>
        <v>114</v>
      </c>
      <c r="G749">
        <f>COUNTIFS(DantongWorkSheet!$E$1:$E$1000, "&gt;" &amp;$A749, DantongWorkSheet!$U$1:$U$1000, 1)</f>
        <v>184</v>
      </c>
      <c r="H749">
        <f t="shared" si="88"/>
        <v>0.83413519371696376</v>
      </c>
      <c r="I749">
        <f t="shared" si="89"/>
        <v>0.95982334754514509</v>
      </c>
      <c r="J749">
        <f t="shared" si="90"/>
        <v>0.35834085917898356</v>
      </c>
      <c r="K749">
        <f t="shared" si="91"/>
        <v>0.52049149773157777</v>
      </c>
      <c r="L749">
        <f t="shared" si="92"/>
        <v>0.58556290598930849</v>
      </c>
      <c r="M749">
        <f t="shared" si="93"/>
        <v>0.28602735756845321</v>
      </c>
      <c r="N749">
        <f t="shared" si="94"/>
        <v>0.8715902635577617</v>
      </c>
      <c r="O749">
        <f t="shared" si="95"/>
        <v>9.7006356729310017E-3</v>
      </c>
    </row>
    <row r="750" spans="1:15">
      <c r="A750">
        <v>5064.5</v>
      </c>
      <c r="B750">
        <f>COUNTIF(DantongWorkSheet!$E$1:$E$1000, "&lt;=" &amp;A750)</f>
        <v>814</v>
      </c>
      <c r="C750">
        <f>COUNTIF(DantongWorkSheet!$E$1:$E$1000, "&gt;" &amp;A750)</f>
        <v>186</v>
      </c>
      <c r="D750">
        <f>COUNTIFS(DantongWorkSheet!$E$1:$E$1000, "&lt;=" &amp;$A750, DantongWorkSheet!$U$1:$U$1000, 2)</f>
        <v>223</v>
      </c>
      <c r="E750">
        <f>COUNTIFS(DantongWorkSheet!$E$1:$E$1000, "&lt;=" &amp;$A750, DantongWorkSheet!$U$1:$U$1000, 1)</f>
        <v>591</v>
      </c>
      <c r="F750">
        <f>COUNTIFS(DantongWorkSheet!$E$1:$E$1000, "&gt;" &amp;$A750, DantongWorkSheet!$U$1:$U$1000, 2)</f>
        <v>77</v>
      </c>
      <c r="G750">
        <f>COUNTIFS(DantongWorkSheet!$E$1:$E$1000, "&gt;" &amp;$A750, DantongWorkSheet!$U$1:$U$1000, 1)</f>
        <v>109</v>
      </c>
      <c r="H750">
        <f t="shared" si="88"/>
        <v>0.84708382836065788</v>
      </c>
      <c r="I750">
        <f t="shared" si="89"/>
        <v>0.97854238619301859</v>
      </c>
      <c r="J750">
        <f t="shared" si="90"/>
        <v>0.24167603052221384</v>
      </c>
      <c r="K750">
        <f t="shared" si="91"/>
        <v>0.45135233808105435</v>
      </c>
      <c r="L750">
        <f t="shared" si="92"/>
        <v>0.68952623628557541</v>
      </c>
      <c r="M750">
        <f t="shared" si="93"/>
        <v>0.18200888383190145</v>
      </c>
      <c r="N750">
        <f t="shared" si="94"/>
        <v>0.8715351201174768</v>
      </c>
      <c r="O750">
        <f t="shared" si="95"/>
        <v>9.7557791132159011E-3</v>
      </c>
    </row>
    <row r="751" spans="1:15">
      <c r="A751">
        <v>5110</v>
      </c>
      <c r="B751">
        <f>COUNTIF(DantongWorkSheet!$E$1:$E$1000, "&lt;=" &amp;A751)</f>
        <v>817</v>
      </c>
      <c r="C751">
        <f>COUNTIF(DantongWorkSheet!$E$1:$E$1000, "&gt;" &amp;A751)</f>
        <v>183</v>
      </c>
      <c r="D751">
        <f>COUNTIFS(DantongWorkSheet!$E$1:$E$1000, "&lt;=" &amp;$A751, DantongWorkSheet!$U$1:$U$1000, 2)</f>
        <v>224</v>
      </c>
      <c r="E751">
        <f>COUNTIFS(DantongWorkSheet!$E$1:$E$1000, "&lt;=" &amp;$A751, DantongWorkSheet!$U$1:$U$1000, 1)</f>
        <v>593</v>
      </c>
      <c r="F751">
        <f>COUNTIFS(DantongWorkSheet!$E$1:$E$1000, "&gt;" &amp;$A751, DantongWorkSheet!$U$1:$U$1000, 2)</f>
        <v>76</v>
      </c>
      <c r="G751">
        <f>COUNTIFS(DantongWorkSheet!$E$1:$E$1000, "&gt;" &amp;$A751, DantongWorkSheet!$U$1:$U$1000, 1)</f>
        <v>107</v>
      </c>
      <c r="H751">
        <f t="shared" si="88"/>
        <v>0.84739023484496934</v>
      </c>
      <c r="I751">
        <f t="shared" si="89"/>
        <v>0.97920006469587195</v>
      </c>
      <c r="J751">
        <f t="shared" si="90"/>
        <v>0.23823067749390181</v>
      </c>
      <c r="K751">
        <f t="shared" si="91"/>
        <v>0.44836545368718217</v>
      </c>
      <c r="L751">
        <f t="shared" si="92"/>
        <v>0.6923178218683399</v>
      </c>
      <c r="M751">
        <f t="shared" si="93"/>
        <v>0.17919361183934457</v>
      </c>
      <c r="N751">
        <f t="shared" si="94"/>
        <v>0.87151143370768447</v>
      </c>
      <c r="O751">
        <f t="shared" si="95"/>
        <v>9.779465523008235E-3</v>
      </c>
    </row>
    <row r="752" spans="1:15">
      <c r="A752">
        <v>5151</v>
      </c>
      <c r="B752">
        <f>COUNTIF(DantongWorkSheet!$E$1:$E$1000, "&lt;=" &amp;A752)</f>
        <v>820</v>
      </c>
      <c r="C752">
        <f>COUNTIF(DantongWorkSheet!$E$1:$E$1000, "&gt;" &amp;A752)</f>
        <v>180</v>
      </c>
      <c r="D752">
        <f>COUNTIFS(DantongWorkSheet!$E$1:$E$1000, "&lt;=" &amp;$A752, DantongWorkSheet!$U$1:$U$1000, 2)</f>
        <v>225</v>
      </c>
      <c r="E752">
        <f>COUNTIFS(DantongWorkSheet!$E$1:$E$1000, "&lt;=" &amp;$A752, DantongWorkSheet!$U$1:$U$1000, 1)</f>
        <v>595</v>
      </c>
      <c r="F752">
        <f>COUNTIFS(DantongWorkSheet!$E$1:$E$1000, "&gt;" &amp;$A752, DantongWorkSheet!$U$1:$U$1000, 2)</f>
        <v>75</v>
      </c>
      <c r="G752">
        <f>COUNTIFS(DantongWorkSheet!$E$1:$E$1000, "&gt;" &amp;$A752, DantongWorkSheet!$U$1:$U$1000, 1)</f>
        <v>105</v>
      </c>
      <c r="H752">
        <f t="shared" si="88"/>
        <v>0.84769405846881163</v>
      </c>
      <c r="I752">
        <f t="shared" si="89"/>
        <v>0.97986875665115269</v>
      </c>
      <c r="J752">
        <f t="shared" si="90"/>
        <v>0.23476943182844567</v>
      </c>
      <c r="K752">
        <f t="shared" si="91"/>
        <v>0.4453076138998342</v>
      </c>
      <c r="L752">
        <f t="shared" si="92"/>
        <v>0.69510912794442548</v>
      </c>
      <c r="M752">
        <f t="shared" si="93"/>
        <v>0.17637637619720747</v>
      </c>
      <c r="N752">
        <f t="shared" si="94"/>
        <v>0.87148550414163295</v>
      </c>
      <c r="O752">
        <f t="shared" si="95"/>
        <v>9.8053950890597541E-3</v>
      </c>
    </row>
    <row r="753" spans="1:15">
      <c r="A753">
        <v>5212</v>
      </c>
      <c r="B753">
        <f>COUNTIF(DantongWorkSheet!$E$1:$E$1000, "&lt;=" &amp;A753)</f>
        <v>823</v>
      </c>
      <c r="C753">
        <f>COUNTIF(DantongWorkSheet!$E$1:$E$1000, "&gt;" &amp;A753)</f>
        <v>177</v>
      </c>
      <c r="D753">
        <f>COUNTIFS(DantongWorkSheet!$E$1:$E$1000, "&lt;=" &amp;$A753, DantongWorkSheet!$U$1:$U$1000, 2)</f>
        <v>226</v>
      </c>
      <c r="E753">
        <f>COUNTIFS(DantongWorkSheet!$E$1:$E$1000, "&lt;=" &amp;$A753, DantongWorkSheet!$U$1:$U$1000, 1)</f>
        <v>597</v>
      </c>
      <c r="F753">
        <f>COUNTIFS(DantongWorkSheet!$E$1:$E$1000, "&gt;" &amp;$A753, DantongWorkSheet!$U$1:$U$1000, 2)</f>
        <v>74</v>
      </c>
      <c r="G753">
        <f>COUNTIFS(DantongWorkSheet!$E$1:$E$1000, "&gt;" &amp;$A753, DantongWorkSheet!$U$1:$U$1000, 1)</f>
        <v>103</v>
      </c>
      <c r="H753">
        <f t="shared" si="88"/>
        <v>0.84799533135610816</v>
      </c>
      <c r="I753">
        <f t="shared" si="89"/>
        <v>0.98054846897331516</v>
      </c>
      <c r="J753">
        <f t="shared" si="90"/>
        <v>0.23129235166989975</v>
      </c>
      <c r="K753">
        <f t="shared" si="91"/>
        <v>0.44217763602049887</v>
      </c>
      <c r="L753">
        <f t="shared" si="92"/>
        <v>0.69790015770607694</v>
      </c>
      <c r="M753">
        <f t="shared" si="93"/>
        <v>0.17355707900827677</v>
      </c>
      <c r="N753">
        <f t="shared" si="94"/>
        <v>0.87145723671435371</v>
      </c>
      <c r="O753">
        <f t="shared" si="95"/>
        <v>9.8336625163389924E-3</v>
      </c>
    </row>
    <row r="754" spans="1:15">
      <c r="A754">
        <v>5376</v>
      </c>
      <c r="B754">
        <f>COUNTIF(DantongWorkSheet!$E$1:$E$1000, "&lt;=" &amp;A754)</f>
        <v>829</v>
      </c>
      <c r="C754">
        <f>COUNTIF(DantongWorkSheet!$E$1:$E$1000, "&gt;" &amp;A754)</f>
        <v>171</v>
      </c>
      <c r="D754">
        <f>COUNTIFS(DantongWorkSheet!$E$1:$E$1000, "&lt;=" &amp;$A754, DantongWorkSheet!$U$1:$U$1000, 2)</f>
        <v>228</v>
      </c>
      <c r="E754">
        <f>COUNTIFS(DantongWorkSheet!$E$1:$E$1000, "&lt;=" &amp;$A754, DantongWorkSheet!$U$1:$U$1000, 1)</f>
        <v>601</v>
      </c>
      <c r="F754">
        <f>COUNTIFS(DantongWorkSheet!$E$1:$E$1000, "&gt;" &amp;$A754, DantongWorkSheet!$U$1:$U$1000, 2)</f>
        <v>72</v>
      </c>
      <c r="G754">
        <f>COUNTIFS(DantongWorkSheet!$E$1:$E$1000, "&gt;" &amp;$A754, DantongWorkSheet!$U$1:$U$1000, 1)</f>
        <v>99</v>
      </c>
      <c r="H754">
        <f t="shared" si="88"/>
        <v>0.84859035079975098</v>
      </c>
      <c r="I754">
        <f t="shared" si="89"/>
        <v>0.98194078686409769</v>
      </c>
      <c r="J754">
        <f t="shared" si="90"/>
        <v>0.22429091833489312</v>
      </c>
      <c r="K754">
        <f t="shared" si="91"/>
        <v>0.43569633263172836</v>
      </c>
      <c r="L754">
        <f t="shared" si="92"/>
        <v>0.70348140081299348</v>
      </c>
      <c r="M754">
        <f t="shared" si="93"/>
        <v>0.16791187455376072</v>
      </c>
      <c r="N754">
        <f t="shared" si="94"/>
        <v>0.87139327536675415</v>
      </c>
      <c r="O754">
        <f t="shared" si="95"/>
        <v>9.8976238639385539E-3</v>
      </c>
    </row>
    <row r="755" spans="1:15">
      <c r="A755">
        <v>3597</v>
      </c>
      <c r="B755">
        <f>COUNTIF(DantongWorkSheet!$E$1:$E$1000, "&lt;=" &amp;A755)</f>
        <v>703</v>
      </c>
      <c r="C755">
        <f>COUNTIF(DantongWorkSheet!$E$1:$E$1000, "&gt;" &amp;A755)</f>
        <v>297</v>
      </c>
      <c r="D755">
        <f>COUNTIFS(DantongWorkSheet!$E$1:$E$1000, "&lt;=" &amp;$A755, DantongWorkSheet!$U$1:$U$1000, 2)</f>
        <v>186</v>
      </c>
      <c r="E755">
        <f>COUNTIFS(DantongWorkSheet!$E$1:$E$1000, "&lt;=" &amp;$A755, DantongWorkSheet!$U$1:$U$1000, 1)</f>
        <v>517</v>
      </c>
      <c r="F755">
        <f>COUNTIFS(DantongWorkSheet!$E$1:$E$1000, "&gt;" &amp;$A755, DantongWorkSheet!$U$1:$U$1000, 2)</f>
        <v>114</v>
      </c>
      <c r="G755">
        <f>COUNTIFS(DantongWorkSheet!$E$1:$E$1000, "&gt;" &amp;$A755, DantongWorkSheet!$U$1:$U$1000, 1)</f>
        <v>183</v>
      </c>
      <c r="H755">
        <f t="shared" si="88"/>
        <v>0.83357985201860207</v>
      </c>
      <c r="I755">
        <f t="shared" si="89"/>
        <v>0.96070790187564692</v>
      </c>
      <c r="J755">
        <f t="shared" si="90"/>
        <v>0.35740759412945494</v>
      </c>
      <c r="K755">
        <f t="shared" si="91"/>
        <v>0.52018515366681239</v>
      </c>
      <c r="L755">
        <f t="shared" si="92"/>
        <v>0.58600663596907721</v>
      </c>
      <c r="M755">
        <f t="shared" si="93"/>
        <v>0.28533024685706715</v>
      </c>
      <c r="N755">
        <f t="shared" si="94"/>
        <v>0.8713368828261443</v>
      </c>
      <c r="O755">
        <f t="shared" si="95"/>
        <v>9.9540164045484048E-3</v>
      </c>
    </row>
    <row r="756" spans="1:15">
      <c r="A756">
        <v>12186.5</v>
      </c>
      <c r="B756">
        <f>COUNTIF(DantongWorkSheet!$E$1:$E$1000, "&lt;=" &amp;A756)</f>
        <v>980</v>
      </c>
      <c r="C756">
        <f>COUNTIF(DantongWorkSheet!$E$1:$E$1000, "&gt;" &amp;A756)</f>
        <v>20</v>
      </c>
      <c r="D756">
        <f>COUNTIFS(DantongWorkSheet!$E$1:$E$1000, "&lt;=" &amp;$A756, DantongWorkSheet!$U$1:$U$1000, 2)</f>
        <v>286</v>
      </c>
      <c r="E756">
        <f>COUNTIFS(DantongWorkSheet!$E$1:$E$1000, "&lt;=" &amp;$A756, DantongWorkSheet!$U$1:$U$1000, 1)</f>
        <v>694</v>
      </c>
      <c r="F756">
        <f>COUNTIFS(DantongWorkSheet!$E$1:$E$1000, "&gt;" &amp;$A756, DantongWorkSheet!$U$1:$U$1000, 2)</f>
        <v>14</v>
      </c>
      <c r="G756">
        <f>COUNTIFS(DantongWorkSheet!$E$1:$E$1000, "&gt;" &amp;$A756, DantongWorkSheet!$U$1:$U$1000, 1)</f>
        <v>6</v>
      </c>
      <c r="H756">
        <f t="shared" si="88"/>
        <v>0.87108207368835378</v>
      </c>
      <c r="I756">
        <f t="shared" si="89"/>
        <v>0.8812908992306927</v>
      </c>
      <c r="J756">
        <f t="shared" si="90"/>
        <v>2.8563418746326178E-2</v>
      </c>
      <c r="K756">
        <f t="shared" si="91"/>
        <v>0.11287712379549449</v>
      </c>
      <c r="L756">
        <f t="shared" si="92"/>
        <v>0.85366043221458665</v>
      </c>
      <c r="M756">
        <f t="shared" si="93"/>
        <v>1.7625817984613854E-2</v>
      </c>
      <c r="N756">
        <f t="shared" si="94"/>
        <v>0.87128625019920047</v>
      </c>
      <c r="O756">
        <f t="shared" si="95"/>
        <v>1.000464903149223E-2</v>
      </c>
    </row>
    <row r="757" spans="1:15">
      <c r="A757">
        <v>12484</v>
      </c>
      <c r="B757">
        <f>COUNTIF(DantongWorkSheet!$E$1:$E$1000, "&lt;=" &amp;A757)</f>
        <v>982</v>
      </c>
      <c r="C757">
        <f>COUNTIF(DantongWorkSheet!$E$1:$E$1000, "&gt;" &amp;A757)</f>
        <v>18</v>
      </c>
      <c r="D757">
        <f>COUNTIFS(DantongWorkSheet!$E$1:$E$1000, "&lt;=" &amp;$A757, DantongWorkSheet!$U$1:$U$1000, 2)</f>
        <v>287</v>
      </c>
      <c r="E757">
        <f>COUNTIFS(DantongWorkSheet!$E$1:$E$1000, "&lt;=" &amp;$A757, DantongWorkSheet!$U$1:$U$1000, 1)</f>
        <v>695</v>
      </c>
      <c r="F757">
        <f>COUNTIFS(DantongWorkSheet!$E$1:$E$1000, "&gt;" &amp;$A757, DantongWorkSheet!$U$1:$U$1000, 2)</f>
        <v>13</v>
      </c>
      <c r="G757">
        <f>COUNTIFS(DantongWorkSheet!$E$1:$E$1000, "&gt;" &amp;$A757, DantongWorkSheet!$U$1:$U$1000, 1)</f>
        <v>5</v>
      </c>
      <c r="H757">
        <f t="shared" si="88"/>
        <v>0.87162365479791415</v>
      </c>
      <c r="I757">
        <f t="shared" si="89"/>
        <v>0.85240517864947862</v>
      </c>
      <c r="J757">
        <f t="shared" si="90"/>
        <v>2.5733379081140914E-2</v>
      </c>
      <c r="K757">
        <f t="shared" si="91"/>
        <v>0.10432546709795594</v>
      </c>
      <c r="L757">
        <f t="shared" si="92"/>
        <v>0.8559344290115517</v>
      </c>
      <c r="M757">
        <f t="shared" si="93"/>
        <v>1.5343293215690614E-2</v>
      </c>
      <c r="N757">
        <f t="shared" si="94"/>
        <v>0.87127772222724231</v>
      </c>
      <c r="O757">
        <f t="shared" si="95"/>
        <v>1.0013177003450391E-2</v>
      </c>
    </row>
    <row r="758" spans="1:15">
      <c r="A758">
        <v>4968</v>
      </c>
      <c r="B758">
        <f>COUNTIF(DantongWorkSheet!$E$1:$E$1000, "&lt;=" &amp;A758)</f>
        <v>812</v>
      </c>
      <c r="C758">
        <f>COUNTIF(DantongWorkSheet!$E$1:$E$1000, "&gt;" &amp;A758)</f>
        <v>188</v>
      </c>
      <c r="D758">
        <f>COUNTIFS(DantongWorkSheet!$E$1:$E$1000, "&lt;=" &amp;$A758, DantongWorkSheet!$U$1:$U$1000, 2)</f>
        <v>222</v>
      </c>
      <c r="E758">
        <f>COUNTIFS(DantongWorkSheet!$E$1:$E$1000, "&lt;=" &amp;$A758, DantongWorkSheet!$U$1:$U$1000, 1)</f>
        <v>590</v>
      </c>
      <c r="F758">
        <f>COUNTIFS(DantongWorkSheet!$E$1:$E$1000, "&gt;" &amp;$A758, DantongWorkSheet!$U$1:$U$1000, 2)</f>
        <v>78</v>
      </c>
      <c r="G758">
        <f>COUNTIFS(DantongWorkSheet!$E$1:$E$1000, "&gt;" &amp;$A758, DantongWorkSheet!$U$1:$U$1000, 1)</f>
        <v>110</v>
      </c>
      <c r="H758">
        <f t="shared" si="88"/>
        <v>0.8462998365980412</v>
      </c>
      <c r="I758">
        <f t="shared" si="89"/>
        <v>0.97899873700227613</v>
      </c>
      <c r="J758">
        <f t="shared" si="90"/>
        <v>0.24396407439125153</v>
      </c>
      <c r="K758">
        <f t="shared" si="91"/>
        <v>0.45330474140107657</v>
      </c>
      <c r="L758">
        <f t="shared" si="92"/>
        <v>0.6871954673176095</v>
      </c>
      <c r="M758">
        <f t="shared" si="93"/>
        <v>0.18405176255642791</v>
      </c>
      <c r="N758">
        <f t="shared" si="94"/>
        <v>0.87124722987403747</v>
      </c>
      <c r="O758">
        <f t="shared" si="95"/>
        <v>1.0043669356655238E-2</v>
      </c>
    </row>
    <row r="759" spans="1:15">
      <c r="A759">
        <v>11968</v>
      </c>
      <c r="B759">
        <f>COUNTIF(DantongWorkSheet!$E$1:$E$1000, "&lt;=" &amp;A759)</f>
        <v>978</v>
      </c>
      <c r="C759">
        <f>COUNTIF(DantongWorkSheet!$E$1:$E$1000, "&gt;" &amp;A759)</f>
        <v>22</v>
      </c>
      <c r="D759">
        <f>COUNTIFS(DantongWorkSheet!$E$1:$E$1000, "&lt;=" &amp;$A759, DantongWorkSheet!$U$1:$U$1000, 2)</f>
        <v>285</v>
      </c>
      <c r="E759">
        <f>COUNTIFS(DantongWorkSheet!$E$1:$E$1000, "&lt;=" &amp;$A759, DantongWorkSheet!$U$1:$U$1000, 1)</f>
        <v>693</v>
      </c>
      <c r="F759">
        <f>COUNTIFS(DantongWorkSheet!$E$1:$E$1000, "&gt;" &amp;$A759, DantongWorkSheet!$U$1:$U$1000, 2)</f>
        <v>15</v>
      </c>
      <c r="G759">
        <f>COUNTIFS(DantongWorkSheet!$E$1:$E$1000, "&gt;" &amp;$A759, DantongWorkSheet!$U$1:$U$1000, 1)</f>
        <v>7</v>
      </c>
      <c r="H759">
        <f t="shared" si="88"/>
        <v>0.87053701509442316</v>
      </c>
      <c r="I759">
        <f t="shared" si="89"/>
        <v>0.90239328279497888</v>
      </c>
      <c r="J759">
        <f t="shared" si="90"/>
        <v>3.1387569856236565E-2</v>
      </c>
      <c r="K759">
        <f t="shared" si="91"/>
        <v>0.12113975865254537</v>
      </c>
      <c r="L759">
        <f t="shared" si="92"/>
        <v>0.85138520076234581</v>
      </c>
      <c r="M759">
        <f t="shared" si="93"/>
        <v>1.9852652221489533E-2</v>
      </c>
      <c r="N759">
        <f t="shared" si="94"/>
        <v>0.87123785298383538</v>
      </c>
      <c r="O759">
        <f t="shared" si="95"/>
        <v>1.0053046246857322E-2</v>
      </c>
    </row>
    <row r="760" spans="1:15">
      <c r="A760">
        <v>5090</v>
      </c>
      <c r="B760">
        <f>COUNTIF(DantongWorkSheet!$E$1:$E$1000, "&lt;=" &amp;A760)</f>
        <v>815</v>
      </c>
      <c r="C760">
        <f>COUNTIF(DantongWorkSheet!$E$1:$E$1000, "&gt;" &amp;A760)</f>
        <v>185</v>
      </c>
      <c r="D760">
        <f>COUNTIFS(DantongWorkSheet!$E$1:$E$1000, "&lt;=" &amp;$A760, DantongWorkSheet!$U$1:$U$1000, 2)</f>
        <v>223</v>
      </c>
      <c r="E760">
        <f>COUNTIFS(DantongWorkSheet!$E$1:$E$1000, "&lt;=" &amp;$A760, DantongWorkSheet!$U$1:$U$1000, 1)</f>
        <v>592</v>
      </c>
      <c r="F760">
        <f>COUNTIFS(DantongWorkSheet!$E$1:$E$1000, "&gt;" &amp;$A760, DantongWorkSheet!$U$1:$U$1000, 2)</f>
        <v>77</v>
      </c>
      <c r="G760">
        <f>COUNTIFS(DantongWorkSheet!$E$1:$E$1000, "&gt;" &amp;$A760, DantongWorkSheet!$U$1:$U$1000, 1)</f>
        <v>108</v>
      </c>
      <c r="H760">
        <f t="shared" si="88"/>
        <v>0.84661076429075133</v>
      </c>
      <c r="I760">
        <f t="shared" si="89"/>
        <v>0.97964949366678777</v>
      </c>
      <c r="J760">
        <f t="shared" si="90"/>
        <v>0.24052934896807249</v>
      </c>
      <c r="K760">
        <f t="shared" si="91"/>
        <v>0.4503645224669684</v>
      </c>
      <c r="L760">
        <f t="shared" si="92"/>
        <v>0.68998777289696234</v>
      </c>
      <c r="M760">
        <f t="shared" si="93"/>
        <v>0.18123515632835574</v>
      </c>
      <c r="N760">
        <f t="shared" si="94"/>
        <v>0.87122292922531808</v>
      </c>
      <c r="O760">
        <f t="shared" si="95"/>
        <v>1.0067970005374627E-2</v>
      </c>
    </row>
    <row r="761" spans="1:15">
      <c r="A761">
        <v>5123</v>
      </c>
      <c r="B761">
        <f>COUNTIF(DantongWorkSheet!$E$1:$E$1000, "&lt;=" &amp;A761)</f>
        <v>818</v>
      </c>
      <c r="C761">
        <f>COUNTIF(DantongWorkSheet!$E$1:$E$1000, "&gt;" &amp;A761)</f>
        <v>182</v>
      </c>
      <c r="D761">
        <f>COUNTIFS(DantongWorkSheet!$E$1:$E$1000, "&lt;=" &amp;$A761, DantongWorkSheet!$U$1:$U$1000, 2)</f>
        <v>224</v>
      </c>
      <c r="E761">
        <f>COUNTIFS(DantongWorkSheet!$E$1:$E$1000, "&lt;=" &amp;$A761, DantongWorkSheet!$U$1:$U$1000, 1)</f>
        <v>594</v>
      </c>
      <c r="F761">
        <f>COUNTIFS(DantongWorkSheet!$E$1:$E$1000, "&gt;" &amp;$A761, DantongWorkSheet!$U$1:$U$1000, 2)</f>
        <v>76</v>
      </c>
      <c r="G761">
        <f>COUNTIFS(DantongWorkSheet!$E$1:$E$1000, "&gt;" &amp;$A761, DantongWorkSheet!$U$1:$U$1000, 1)</f>
        <v>106</v>
      </c>
      <c r="H761">
        <f t="shared" si="88"/>
        <v>0.84691906191906163</v>
      </c>
      <c r="I761">
        <f t="shared" si="89"/>
        <v>0.98031079841072033</v>
      </c>
      <c r="J761">
        <f t="shared" si="90"/>
        <v>0.23707869190723677</v>
      </c>
      <c r="K761">
        <f t="shared" si="91"/>
        <v>0.4473541152923371</v>
      </c>
      <c r="L761">
        <f t="shared" si="92"/>
        <v>0.69277979264979239</v>
      </c>
      <c r="M761">
        <f t="shared" si="93"/>
        <v>0.17841656531075109</v>
      </c>
      <c r="N761">
        <f t="shared" si="94"/>
        <v>0.87119635796054351</v>
      </c>
      <c r="O761">
        <f t="shared" si="95"/>
        <v>1.0094541270149193E-2</v>
      </c>
    </row>
    <row r="762" spans="1:15">
      <c r="A762">
        <v>5165.5</v>
      </c>
      <c r="B762">
        <f>COUNTIF(DantongWorkSheet!$E$1:$E$1000, "&lt;=" &amp;A762)</f>
        <v>821</v>
      </c>
      <c r="C762">
        <f>COUNTIF(DantongWorkSheet!$E$1:$E$1000, "&gt;" &amp;A762)</f>
        <v>179</v>
      </c>
      <c r="D762">
        <f>COUNTIFS(DantongWorkSheet!$E$1:$E$1000, "&lt;=" &amp;$A762, DantongWorkSheet!$U$1:$U$1000, 2)</f>
        <v>225</v>
      </c>
      <c r="E762">
        <f>COUNTIFS(DantongWorkSheet!$E$1:$E$1000, "&lt;=" &amp;$A762, DantongWorkSheet!$U$1:$U$1000, 1)</f>
        <v>596</v>
      </c>
      <c r="F762">
        <f>COUNTIFS(DantongWorkSheet!$E$1:$E$1000, "&gt;" &amp;$A762, DantongWorkSheet!$U$1:$U$1000, 2)</f>
        <v>75</v>
      </c>
      <c r="G762">
        <f>COUNTIFS(DantongWorkSheet!$E$1:$E$1000, "&gt;" &amp;$A762, DantongWorkSheet!$U$1:$U$1000, 1)</f>
        <v>104</v>
      </c>
      <c r="H762">
        <f t="shared" si="88"/>
        <v>0.84722476230243138</v>
      </c>
      <c r="I762">
        <f t="shared" si="89"/>
        <v>0.98098263495216342</v>
      </c>
      <c r="J762">
        <f t="shared" si="90"/>
        <v>0.23361216163799578</v>
      </c>
      <c r="K762">
        <f t="shared" si="91"/>
        <v>0.44427236282421168</v>
      </c>
      <c r="L762">
        <f t="shared" si="92"/>
        <v>0.69557152985029613</v>
      </c>
      <c r="M762">
        <f t="shared" si="93"/>
        <v>0.17559589165643724</v>
      </c>
      <c r="N762">
        <f t="shared" si="94"/>
        <v>0.87116742150673332</v>
      </c>
      <c r="O762">
        <f t="shared" si="95"/>
        <v>1.0123477723959384E-2</v>
      </c>
    </row>
    <row r="763" spans="1:15">
      <c r="A763">
        <v>3604</v>
      </c>
      <c r="B763">
        <f>COUNTIF(DantongWorkSheet!$E$1:$E$1000, "&lt;=" &amp;A763)</f>
        <v>704</v>
      </c>
      <c r="C763">
        <f>COUNTIF(DantongWorkSheet!$E$1:$E$1000, "&gt;" &amp;A763)</f>
        <v>296</v>
      </c>
      <c r="D763">
        <f>COUNTIFS(DantongWorkSheet!$E$1:$E$1000, "&lt;=" &amp;$A763, DantongWorkSheet!$U$1:$U$1000, 2)</f>
        <v>186</v>
      </c>
      <c r="E763">
        <f>COUNTIFS(DantongWorkSheet!$E$1:$E$1000, "&lt;=" &amp;$A763, DantongWorkSheet!$U$1:$U$1000, 1)</f>
        <v>518</v>
      </c>
      <c r="F763">
        <f>COUNTIFS(DantongWorkSheet!$E$1:$E$1000, "&gt;" &amp;$A763, DantongWorkSheet!$U$1:$U$1000, 2)</f>
        <v>114</v>
      </c>
      <c r="G763">
        <f>COUNTIFS(DantongWorkSheet!$E$1:$E$1000, "&gt;" &amp;$A763, DantongWorkSheet!$U$1:$U$1000, 1)</f>
        <v>182</v>
      </c>
      <c r="H763">
        <f t="shared" si="88"/>
        <v>0.83302503925131899</v>
      </c>
      <c r="I763">
        <f t="shared" si="89"/>
        <v>0.96158820978116843</v>
      </c>
      <c r="J763">
        <f t="shared" si="90"/>
        <v>0.35647227688145205</v>
      </c>
      <c r="K763">
        <f t="shared" si="91"/>
        <v>0.5198739520338086</v>
      </c>
      <c r="L763">
        <f t="shared" si="92"/>
        <v>0.58644962763292852</v>
      </c>
      <c r="M763">
        <f t="shared" si="93"/>
        <v>0.28463011009522582</v>
      </c>
      <c r="N763">
        <f t="shared" si="94"/>
        <v>0.87107973772815428</v>
      </c>
      <c r="O763">
        <f t="shared" si="95"/>
        <v>1.0211161502538424E-2</v>
      </c>
    </row>
    <row r="764" spans="1:15">
      <c r="A764">
        <v>5407</v>
      </c>
      <c r="B764">
        <f>COUNTIF(DantongWorkSheet!$E$1:$E$1000, "&lt;=" &amp;A764)</f>
        <v>830</v>
      </c>
      <c r="C764">
        <f>COUNTIF(DantongWorkSheet!$E$1:$E$1000, "&gt;" &amp;A764)</f>
        <v>170</v>
      </c>
      <c r="D764">
        <f>COUNTIFS(DantongWorkSheet!$E$1:$E$1000, "&lt;=" &amp;$A764, DantongWorkSheet!$U$1:$U$1000, 2)</f>
        <v>228</v>
      </c>
      <c r="E764">
        <f>COUNTIFS(DantongWorkSheet!$E$1:$E$1000, "&lt;=" &amp;$A764, DantongWorkSheet!$U$1:$U$1000, 1)</f>
        <v>602</v>
      </c>
      <c r="F764">
        <f>COUNTIFS(DantongWorkSheet!$E$1:$E$1000, "&gt;" &amp;$A764, DantongWorkSheet!$U$1:$U$1000, 2)</f>
        <v>72</v>
      </c>
      <c r="G764">
        <f>COUNTIFS(DantongWorkSheet!$E$1:$E$1000, "&gt;" &amp;$A764, DantongWorkSheet!$U$1:$U$1000, 1)</f>
        <v>98</v>
      </c>
      <c r="H764">
        <f t="shared" si="88"/>
        <v>0.84812660016332131</v>
      </c>
      <c r="I764">
        <f t="shared" si="89"/>
        <v>0.98306055480160248</v>
      </c>
      <c r="J764">
        <f t="shared" si="90"/>
        <v>0.22311790949507398</v>
      </c>
      <c r="K764">
        <f t="shared" si="91"/>
        <v>0.43458686924914552</v>
      </c>
      <c r="L764">
        <f t="shared" si="92"/>
        <v>0.70394507813555662</v>
      </c>
      <c r="M764">
        <f t="shared" si="93"/>
        <v>0.16712029431627243</v>
      </c>
      <c r="N764">
        <f t="shared" si="94"/>
        <v>0.87106537245182902</v>
      </c>
      <c r="O764">
        <f t="shared" si="95"/>
        <v>1.0225526778863681E-2</v>
      </c>
    </row>
    <row r="765" spans="1:15">
      <c r="A765">
        <v>7201</v>
      </c>
      <c r="B765">
        <f>COUNTIF(DantongWorkSheet!$E$1:$E$1000, "&lt;=" &amp;A765)</f>
        <v>900</v>
      </c>
      <c r="C765">
        <f>COUNTIF(DantongWorkSheet!$E$1:$E$1000, "&gt;" &amp;A765)</f>
        <v>100</v>
      </c>
      <c r="D765">
        <f>COUNTIFS(DantongWorkSheet!$E$1:$E$1000, "&lt;=" &amp;$A765, DantongWorkSheet!$U$1:$U$1000, 2)</f>
        <v>253</v>
      </c>
      <c r="E765">
        <f>COUNTIFS(DantongWorkSheet!$E$1:$E$1000, "&lt;=" &amp;$A765, DantongWorkSheet!$U$1:$U$1000, 1)</f>
        <v>647</v>
      </c>
      <c r="F765">
        <f>COUNTIFS(DantongWorkSheet!$E$1:$E$1000, "&gt;" &amp;$A765, DantongWorkSheet!$U$1:$U$1000, 2)</f>
        <v>47</v>
      </c>
      <c r="G765">
        <f>COUNTIFS(DantongWorkSheet!$E$1:$E$1000, "&gt;" &amp;$A765, DantongWorkSheet!$U$1:$U$1000, 1)</f>
        <v>53</v>
      </c>
      <c r="H765">
        <f t="shared" si="88"/>
        <v>0.85696036345391158</v>
      </c>
      <c r="I765">
        <f t="shared" si="89"/>
        <v>0.99740158856773964</v>
      </c>
      <c r="J765">
        <f t="shared" si="90"/>
        <v>0.13680278410054497</v>
      </c>
      <c r="K765">
        <f t="shared" si="91"/>
        <v>0.33219280948873625</v>
      </c>
      <c r="L765">
        <f t="shared" si="92"/>
        <v>0.77126432710852044</v>
      </c>
      <c r="M765">
        <f t="shared" si="93"/>
        <v>9.9740158856773967E-2</v>
      </c>
      <c r="N765">
        <f t="shared" si="94"/>
        <v>0.87100448596529445</v>
      </c>
      <c r="O765">
        <f t="shared" si="95"/>
        <v>1.0286413265398253E-2</v>
      </c>
    </row>
    <row r="766" spans="1:15">
      <c r="A766">
        <v>8428.5</v>
      </c>
      <c r="B766">
        <f>COUNTIF(DantongWorkSheet!$E$1:$E$1000, "&lt;=" &amp;A766)</f>
        <v>939</v>
      </c>
      <c r="C766">
        <f>COUNTIF(DantongWorkSheet!$E$1:$E$1000, "&gt;" &amp;A766)</f>
        <v>61</v>
      </c>
      <c r="D766">
        <f>COUNTIFS(DantongWorkSheet!$E$1:$E$1000, "&lt;=" &amp;$A766, DantongWorkSheet!$U$1:$U$1000, 2)</f>
        <v>268</v>
      </c>
      <c r="E766">
        <f>COUNTIFS(DantongWorkSheet!$E$1:$E$1000, "&lt;=" &amp;$A766, DantongWorkSheet!$U$1:$U$1000, 1)</f>
        <v>671</v>
      </c>
      <c r="F766">
        <f>COUNTIFS(DantongWorkSheet!$E$1:$E$1000, "&gt;" &amp;$A766, DantongWorkSheet!$U$1:$U$1000, 2)</f>
        <v>32</v>
      </c>
      <c r="G766">
        <f>COUNTIFS(DantongWorkSheet!$E$1:$E$1000, "&gt;" &amp;$A766, DantongWorkSheet!$U$1:$U$1000, 1)</f>
        <v>29</v>
      </c>
      <c r="H766">
        <f t="shared" si="88"/>
        <v>0.86271801149508853</v>
      </c>
      <c r="I766">
        <f t="shared" si="89"/>
        <v>0.99825456938748325</v>
      </c>
      <c r="J766">
        <f t="shared" si="90"/>
        <v>8.5263957850805538E-2</v>
      </c>
      <c r="K766">
        <f t="shared" si="91"/>
        <v>0.24613786377305127</v>
      </c>
      <c r="L766">
        <f t="shared" si="92"/>
        <v>0.8100922127938881</v>
      </c>
      <c r="M766">
        <f t="shared" si="93"/>
        <v>6.0893528732636475E-2</v>
      </c>
      <c r="N766">
        <f t="shared" si="94"/>
        <v>0.87098574152652453</v>
      </c>
      <c r="O766">
        <f t="shared" si="95"/>
        <v>1.0305157704168177E-2</v>
      </c>
    </row>
    <row r="767" spans="1:15">
      <c r="A767">
        <v>3610.5</v>
      </c>
      <c r="B767">
        <f>COUNTIF(DantongWorkSheet!$E$1:$E$1000, "&lt;=" &amp;A767)</f>
        <v>705</v>
      </c>
      <c r="C767">
        <f>COUNTIF(DantongWorkSheet!$E$1:$E$1000, "&gt;" &amp;A767)</f>
        <v>295</v>
      </c>
      <c r="D767">
        <f>COUNTIFS(DantongWorkSheet!$E$1:$E$1000, "&lt;=" &amp;$A767, DantongWorkSheet!$U$1:$U$1000, 2)</f>
        <v>186</v>
      </c>
      <c r="E767">
        <f>COUNTIFS(DantongWorkSheet!$E$1:$E$1000, "&lt;=" &amp;$A767, DantongWorkSheet!$U$1:$U$1000, 1)</f>
        <v>519</v>
      </c>
      <c r="F767">
        <f>COUNTIFS(DantongWorkSheet!$E$1:$E$1000, "&gt;" &amp;$A767, DantongWorkSheet!$U$1:$U$1000, 2)</f>
        <v>114</v>
      </c>
      <c r="G767">
        <f>COUNTIFS(DantongWorkSheet!$E$1:$E$1000, "&gt;" &amp;$A767, DantongWorkSheet!$U$1:$U$1000, 1)</f>
        <v>181</v>
      </c>
      <c r="H767">
        <f t="shared" si="88"/>
        <v>0.83247075667078851</v>
      </c>
      <c r="I767">
        <f t="shared" si="89"/>
        <v>0.96246413687008259</v>
      </c>
      <c r="J767">
        <f t="shared" si="90"/>
        <v>0.35553491035003149</v>
      </c>
      <c r="K767">
        <f t="shared" si="91"/>
        <v>0.51955787642180062</v>
      </c>
      <c r="L767">
        <f t="shared" si="92"/>
        <v>0.58689188345290588</v>
      </c>
      <c r="M767">
        <f t="shared" si="93"/>
        <v>0.28392692037667433</v>
      </c>
      <c r="N767">
        <f t="shared" si="94"/>
        <v>0.87081880382958021</v>
      </c>
      <c r="O767">
        <f t="shared" si="95"/>
        <v>1.0472095401112491E-2</v>
      </c>
    </row>
    <row r="768" spans="1:15">
      <c r="A768">
        <v>10135.5</v>
      </c>
      <c r="B768">
        <f>COUNTIF(DantongWorkSheet!$E$1:$E$1000, "&lt;=" &amp;A768)</f>
        <v>961</v>
      </c>
      <c r="C768">
        <f>COUNTIF(DantongWorkSheet!$E$1:$E$1000, "&gt;" &amp;A768)</f>
        <v>39</v>
      </c>
      <c r="D768">
        <f>COUNTIFS(DantongWorkSheet!$E$1:$E$1000, "&lt;=" &amp;$A768, DantongWorkSheet!$U$1:$U$1000, 2)</f>
        <v>277</v>
      </c>
      <c r="E768">
        <f>COUNTIFS(DantongWorkSheet!$E$1:$E$1000, "&lt;=" &amp;$A768, DantongWorkSheet!$U$1:$U$1000, 1)</f>
        <v>684</v>
      </c>
      <c r="F768">
        <f>COUNTIFS(DantongWorkSheet!$E$1:$E$1000, "&gt;" &amp;$A768, DantongWorkSheet!$U$1:$U$1000, 2)</f>
        <v>23</v>
      </c>
      <c r="G768">
        <f>COUNTIFS(DantongWorkSheet!$E$1:$E$1000, "&gt;" &amp;$A768, DantongWorkSheet!$U$1:$U$1000, 1)</f>
        <v>16</v>
      </c>
      <c r="H768">
        <f t="shared" si="88"/>
        <v>0.86643871840374076</v>
      </c>
      <c r="I768">
        <f t="shared" si="89"/>
        <v>0.97663491144401005</v>
      </c>
      <c r="J768">
        <f t="shared" si="90"/>
        <v>5.5153388996691553E-2</v>
      </c>
      <c r="K768">
        <f t="shared" si="91"/>
        <v>0.1825349005661937</v>
      </c>
      <c r="L768">
        <f t="shared" si="92"/>
        <v>0.83264760838599483</v>
      </c>
      <c r="M768">
        <f t="shared" si="93"/>
        <v>3.8088761546316394E-2</v>
      </c>
      <c r="N768">
        <f t="shared" si="94"/>
        <v>0.87073636993231118</v>
      </c>
      <c r="O768">
        <f t="shared" si="95"/>
        <v>1.0554529298381521E-2</v>
      </c>
    </row>
    <row r="769" spans="1:15">
      <c r="A769">
        <v>5463</v>
      </c>
      <c r="B769">
        <f>COUNTIF(DantongWorkSheet!$E$1:$E$1000, "&lt;=" &amp;A769)</f>
        <v>831</v>
      </c>
      <c r="C769">
        <f>COUNTIF(DantongWorkSheet!$E$1:$E$1000, "&gt;" &amp;A769)</f>
        <v>169</v>
      </c>
      <c r="D769">
        <f>COUNTIFS(DantongWorkSheet!$E$1:$E$1000, "&lt;=" &amp;$A769, DantongWorkSheet!$U$1:$U$1000, 2)</f>
        <v>228</v>
      </c>
      <c r="E769">
        <f>COUNTIFS(DantongWorkSheet!$E$1:$E$1000, "&lt;=" &amp;$A769, DantongWorkSheet!$U$1:$U$1000, 1)</f>
        <v>603</v>
      </c>
      <c r="F769">
        <f>COUNTIFS(DantongWorkSheet!$E$1:$E$1000, "&gt;" &amp;$A769, DantongWorkSheet!$U$1:$U$1000, 2)</f>
        <v>72</v>
      </c>
      <c r="G769">
        <f>COUNTIFS(DantongWorkSheet!$E$1:$E$1000, "&gt;" &amp;$A769, DantongWorkSheet!$U$1:$U$1000, 1)</f>
        <v>97</v>
      </c>
      <c r="H769">
        <f t="shared" si="88"/>
        <v>0.847663173454686</v>
      </c>
      <c r="I769">
        <f t="shared" si="89"/>
        <v>0.98415668009284785</v>
      </c>
      <c r="J769">
        <f t="shared" si="90"/>
        <v>0.22194316246803811</v>
      </c>
      <c r="K769">
        <f t="shared" si="91"/>
        <v>0.43346891937620358</v>
      </c>
      <c r="L769">
        <f t="shared" si="92"/>
        <v>0.70440809714084407</v>
      </c>
      <c r="M769">
        <f t="shared" si="93"/>
        <v>0.1663224789356913</v>
      </c>
      <c r="N769">
        <f t="shared" si="94"/>
        <v>0.87073057607653537</v>
      </c>
      <c r="O769">
        <f t="shared" si="95"/>
        <v>1.0560323154157336E-2</v>
      </c>
    </row>
    <row r="770" spans="1:15">
      <c r="A770">
        <v>7146.5</v>
      </c>
      <c r="B770">
        <f>COUNTIF(DantongWorkSheet!$E$1:$E$1000, "&lt;=" &amp;A770)</f>
        <v>898</v>
      </c>
      <c r="C770">
        <f>COUNTIF(DantongWorkSheet!$E$1:$E$1000, "&gt;" &amp;A770)</f>
        <v>102</v>
      </c>
      <c r="D770">
        <f>COUNTIFS(DantongWorkSheet!$E$1:$E$1000, "&lt;=" &amp;$A770, DantongWorkSheet!$U$1:$U$1000, 2)</f>
        <v>252</v>
      </c>
      <c r="E770">
        <f>COUNTIFS(DantongWorkSheet!$E$1:$E$1000, "&lt;=" &amp;$A770, DantongWorkSheet!$U$1:$U$1000, 1)</f>
        <v>646</v>
      </c>
      <c r="F770">
        <f>COUNTIFS(DantongWorkSheet!$E$1:$E$1000, "&gt;" &amp;$A770, DantongWorkSheet!$U$1:$U$1000, 2)</f>
        <v>48</v>
      </c>
      <c r="G770">
        <f>COUNTIFS(DantongWorkSheet!$E$1:$E$1000, "&gt;" &amp;$A770, DantongWorkSheet!$U$1:$U$1000, 1)</f>
        <v>54</v>
      </c>
      <c r="H770">
        <f t="shared" si="88"/>
        <v>0.85629912933551844</v>
      </c>
      <c r="I770">
        <f t="shared" si="89"/>
        <v>0.99750254636911528</v>
      </c>
      <c r="J770">
        <f t="shared" si="90"/>
        <v>0.13938095962900421</v>
      </c>
      <c r="K770">
        <f t="shared" si="91"/>
        <v>0.33592261215444036</v>
      </c>
      <c r="L770">
        <f t="shared" si="92"/>
        <v>0.76895661814329552</v>
      </c>
      <c r="M770">
        <f t="shared" si="93"/>
        <v>0.10174525972964975</v>
      </c>
      <c r="N770">
        <f t="shared" si="94"/>
        <v>0.87070187787294528</v>
      </c>
      <c r="O770">
        <f t="shared" si="95"/>
        <v>1.0589021357747419E-2</v>
      </c>
    </row>
    <row r="771" spans="1:15">
      <c r="A771">
        <v>8346.5</v>
      </c>
      <c r="B771">
        <f>COUNTIF(DantongWorkSheet!$E$1:$E$1000, "&lt;=" &amp;A771)</f>
        <v>937</v>
      </c>
      <c r="C771">
        <f>COUNTIF(DantongWorkSheet!$E$1:$E$1000, "&gt;" &amp;A771)</f>
        <v>63</v>
      </c>
      <c r="D771">
        <f>COUNTIFS(DantongWorkSheet!$E$1:$E$1000, "&lt;=" &amp;$A771, DantongWorkSheet!$U$1:$U$1000, 2)</f>
        <v>267</v>
      </c>
      <c r="E771">
        <f>COUNTIFS(DantongWorkSheet!$E$1:$E$1000, "&lt;=" &amp;$A771, DantongWorkSheet!$U$1:$U$1000, 1)</f>
        <v>670</v>
      </c>
      <c r="F771">
        <f>COUNTIFS(DantongWorkSheet!$E$1:$E$1000, "&gt;" &amp;$A771, DantongWorkSheet!$U$1:$U$1000, 2)</f>
        <v>33</v>
      </c>
      <c r="G771">
        <f>COUNTIFS(DantongWorkSheet!$E$1:$E$1000, "&gt;" &amp;$A771, DantongWorkSheet!$U$1:$U$1000, 1)</f>
        <v>30</v>
      </c>
      <c r="H771">
        <f t="shared" si="88"/>
        <v>0.86211079268392843</v>
      </c>
      <c r="I771">
        <f t="shared" si="89"/>
        <v>0.99836367259381309</v>
      </c>
      <c r="J771">
        <f t="shared" si="90"/>
        <v>8.7964667041717431E-2</v>
      </c>
      <c r="K771">
        <f t="shared" si="91"/>
        <v>0.25127577475321677</v>
      </c>
      <c r="L771">
        <f t="shared" si="92"/>
        <v>0.80779781274484097</v>
      </c>
      <c r="M771">
        <f t="shared" si="93"/>
        <v>6.2896911373410219E-2</v>
      </c>
      <c r="N771">
        <f t="shared" si="94"/>
        <v>0.87069472411825122</v>
      </c>
      <c r="O771">
        <f t="shared" si="95"/>
        <v>1.0596175112441486E-2</v>
      </c>
    </row>
    <row r="772" spans="1:15">
      <c r="A772">
        <v>4901.5</v>
      </c>
      <c r="B772">
        <f>COUNTIF(DantongWorkSheet!$E$1:$E$1000, "&lt;=" &amp;A772)</f>
        <v>811</v>
      </c>
      <c r="C772">
        <f>COUNTIF(DantongWorkSheet!$E$1:$E$1000, "&gt;" &amp;A772)</f>
        <v>189</v>
      </c>
      <c r="D772">
        <f>COUNTIFS(DantongWorkSheet!$E$1:$E$1000, "&lt;=" &amp;$A772, DantongWorkSheet!$U$1:$U$1000, 2)</f>
        <v>221</v>
      </c>
      <c r="E772">
        <f>COUNTIFS(DantongWorkSheet!$E$1:$E$1000, "&lt;=" &amp;$A772, DantongWorkSheet!$U$1:$U$1000, 1)</f>
        <v>590</v>
      </c>
      <c r="F772">
        <f>COUNTIFS(DantongWorkSheet!$E$1:$E$1000, "&gt;" &amp;$A772, DantongWorkSheet!$U$1:$U$1000, 2)</f>
        <v>79</v>
      </c>
      <c r="G772">
        <f>COUNTIFS(DantongWorkSheet!$E$1:$E$1000, "&gt;" &amp;$A772, DantongWorkSheet!$U$1:$U$1000, 1)</f>
        <v>110</v>
      </c>
      <c r="H772">
        <f t="shared" si="88"/>
        <v>0.84503351638430568</v>
      </c>
      <c r="I772">
        <f t="shared" si="89"/>
        <v>0.98050566446602683</v>
      </c>
      <c r="J772">
        <f t="shared" si="90"/>
        <v>0.24510543234074411</v>
      </c>
      <c r="K772">
        <f t="shared" si="91"/>
        <v>0.45426941162335177</v>
      </c>
      <c r="L772">
        <f t="shared" si="92"/>
        <v>0.6853221817876719</v>
      </c>
      <c r="M772">
        <f t="shared" si="93"/>
        <v>0.18531557058407908</v>
      </c>
      <c r="N772">
        <f t="shared" si="94"/>
        <v>0.87063775237175101</v>
      </c>
      <c r="O772">
        <f t="shared" si="95"/>
        <v>1.0653146858941698E-2</v>
      </c>
    </row>
    <row r="773" spans="1:15">
      <c r="A773">
        <v>7233</v>
      </c>
      <c r="B773">
        <f>COUNTIF(DantongWorkSheet!$E$1:$E$1000, "&lt;=" &amp;A773)</f>
        <v>901</v>
      </c>
      <c r="C773">
        <f>COUNTIF(DantongWorkSheet!$E$1:$E$1000, "&gt;" &amp;A773)</f>
        <v>99</v>
      </c>
      <c r="D773">
        <f>COUNTIFS(DantongWorkSheet!$E$1:$E$1000, "&lt;=" &amp;$A773, DantongWorkSheet!$U$1:$U$1000, 2)</f>
        <v>253</v>
      </c>
      <c r="E773">
        <f>COUNTIFS(DantongWorkSheet!$E$1:$E$1000, "&lt;=" &amp;$A773, DantongWorkSheet!$U$1:$U$1000, 1)</f>
        <v>648</v>
      </c>
      <c r="F773">
        <f>COUNTIFS(DantongWorkSheet!$E$1:$E$1000, "&gt;" &amp;$A773, DantongWorkSheet!$U$1:$U$1000, 2)</f>
        <v>47</v>
      </c>
      <c r="G773">
        <f>COUNTIFS(DantongWorkSheet!$E$1:$E$1000, "&gt;" &amp;$A773, DantongWorkSheet!$U$1:$U$1000, 1)</f>
        <v>52</v>
      </c>
      <c r="H773">
        <f t="shared" si="88"/>
        <v>0.85653737320876921</v>
      </c>
      <c r="I773">
        <f t="shared" si="89"/>
        <v>0.99815923248177385</v>
      </c>
      <c r="J773">
        <f t="shared" si="90"/>
        <v>0.13551129095254213</v>
      </c>
      <c r="K773">
        <f t="shared" si="91"/>
        <v>0.33030633879366528</v>
      </c>
      <c r="L773">
        <f t="shared" si="92"/>
        <v>0.77174017326110111</v>
      </c>
      <c r="M773">
        <f t="shared" si="93"/>
        <v>9.8817764015695614E-2</v>
      </c>
      <c r="N773">
        <f t="shared" si="94"/>
        <v>0.87055793727679676</v>
      </c>
      <c r="O773">
        <f t="shared" si="95"/>
        <v>1.0732961953895948E-2</v>
      </c>
    </row>
    <row r="774" spans="1:15">
      <c r="A774">
        <v>3614.5</v>
      </c>
      <c r="B774">
        <f>COUNTIF(DantongWorkSheet!$E$1:$E$1000, "&lt;=" &amp;A774)</f>
        <v>706</v>
      </c>
      <c r="C774">
        <f>COUNTIF(DantongWorkSheet!$E$1:$E$1000, "&gt;" &amp;A774)</f>
        <v>294</v>
      </c>
      <c r="D774">
        <f>COUNTIFS(DantongWorkSheet!$E$1:$E$1000, "&lt;=" &amp;$A774, DantongWorkSheet!$U$1:$U$1000, 2)</f>
        <v>186</v>
      </c>
      <c r="E774">
        <f>COUNTIFS(DantongWorkSheet!$E$1:$E$1000, "&lt;=" &amp;$A774, DantongWorkSheet!$U$1:$U$1000, 1)</f>
        <v>520</v>
      </c>
      <c r="F774">
        <f>COUNTIFS(DantongWorkSheet!$E$1:$E$1000, "&gt;" &amp;$A774, DantongWorkSheet!$U$1:$U$1000, 2)</f>
        <v>114</v>
      </c>
      <c r="G774">
        <f>COUNTIFS(DantongWorkSheet!$E$1:$E$1000, "&gt;" &amp;$A774, DantongWorkSheet!$U$1:$U$1000, 1)</f>
        <v>180</v>
      </c>
      <c r="H774">
        <f t="shared" si="88"/>
        <v>0.83191700550787973</v>
      </c>
      <c r="I774">
        <f t="shared" si="89"/>
        <v>0.9633355456726842</v>
      </c>
      <c r="J774">
        <f t="shared" si="90"/>
        <v>0.35459549744198021</v>
      </c>
      <c r="K774">
        <f t="shared" si="91"/>
        <v>0.5192369103087624</v>
      </c>
      <c r="L774">
        <f t="shared" si="92"/>
        <v>0.58733340588856309</v>
      </c>
      <c r="M774">
        <f t="shared" si="93"/>
        <v>0.28322065042776912</v>
      </c>
      <c r="N774">
        <f t="shared" si="94"/>
        <v>0.8705540563163322</v>
      </c>
      <c r="O774">
        <f t="shared" si="95"/>
        <v>1.07368429143605E-2</v>
      </c>
    </row>
    <row r="775" spans="1:15">
      <c r="A775">
        <v>4640</v>
      </c>
      <c r="B775">
        <f>COUNTIF(DantongWorkSheet!$E$1:$E$1000, "&lt;=" &amp;A775)</f>
        <v>794</v>
      </c>
      <c r="C775">
        <f>COUNTIF(DantongWorkSheet!$E$1:$E$1000, "&gt;" &amp;A775)</f>
        <v>206</v>
      </c>
      <c r="D775">
        <f>COUNTIFS(DantongWorkSheet!$E$1:$E$1000, "&lt;=" &amp;$A775, DantongWorkSheet!$U$1:$U$1000, 2)</f>
        <v>215</v>
      </c>
      <c r="E775">
        <f>COUNTIFS(DantongWorkSheet!$E$1:$E$1000, "&lt;=" &amp;$A775, DantongWorkSheet!$U$1:$U$1000, 1)</f>
        <v>579</v>
      </c>
      <c r="F775">
        <f>COUNTIFS(DantongWorkSheet!$E$1:$E$1000, "&gt;" &amp;$A775, DantongWorkSheet!$U$1:$U$1000, 2)</f>
        <v>85</v>
      </c>
      <c r="G775">
        <f>COUNTIFS(DantongWorkSheet!$E$1:$E$1000, "&gt;" &amp;$A775, DantongWorkSheet!$U$1:$U$1000, 1)</f>
        <v>121</v>
      </c>
      <c r="H775">
        <f t="shared" si="88"/>
        <v>0.84258288586146923</v>
      </c>
      <c r="I775">
        <f t="shared" si="89"/>
        <v>0.97785644329035148</v>
      </c>
      <c r="J775">
        <f t="shared" si="90"/>
        <v>0.2642345354901886</v>
      </c>
      <c r="K775">
        <f t="shared" si="91"/>
        <v>0.46953245404064697</v>
      </c>
      <c r="L775">
        <f t="shared" si="92"/>
        <v>0.66901081137400664</v>
      </c>
      <c r="M775">
        <f t="shared" si="93"/>
        <v>0.20143842731781239</v>
      </c>
      <c r="N775">
        <f t="shared" si="94"/>
        <v>0.870449238691819</v>
      </c>
      <c r="O775">
        <f t="shared" si="95"/>
        <v>1.0841660538873699E-2</v>
      </c>
    </row>
    <row r="776" spans="1:15">
      <c r="A776">
        <v>7302.5</v>
      </c>
      <c r="B776">
        <f>COUNTIF(DantongWorkSheet!$E$1:$E$1000, "&lt;=" &amp;A776)</f>
        <v>904</v>
      </c>
      <c r="C776">
        <f>COUNTIF(DantongWorkSheet!$E$1:$E$1000, "&gt;" &amp;A776)</f>
        <v>96</v>
      </c>
      <c r="D776">
        <f>COUNTIFS(DantongWorkSheet!$E$1:$E$1000, "&lt;=" &amp;$A776, DantongWorkSheet!$U$1:$U$1000, 2)</f>
        <v>254</v>
      </c>
      <c r="E776">
        <f>COUNTIFS(DantongWorkSheet!$E$1:$E$1000, "&lt;=" &amp;$A776, DantongWorkSheet!$U$1:$U$1000, 1)</f>
        <v>650</v>
      </c>
      <c r="F776">
        <f>COUNTIFS(DantongWorkSheet!$E$1:$E$1000, "&gt;" &amp;$A776, DantongWorkSheet!$U$1:$U$1000, 2)</f>
        <v>46</v>
      </c>
      <c r="G776">
        <f>COUNTIFS(DantongWorkSheet!$E$1:$E$1000, "&gt;" &amp;$A776, DantongWorkSheet!$U$1:$U$1000, 1)</f>
        <v>50</v>
      </c>
      <c r="H776">
        <f t="shared" si="88"/>
        <v>0.85677381796229946</v>
      </c>
      <c r="I776">
        <f t="shared" si="89"/>
        <v>0.99874729793616857</v>
      </c>
      <c r="J776">
        <f t="shared" si="90"/>
        <v>0.13162721131119695</v>
      </c>
      <c r="K776">
        <f t="shared" si="91"/>
        <v>0.32455889125832937</v>
      </c>
      <c r="L776">
        <f t="shared" si="92"/>
        <v>0.77452353143791874</v>
      </c>
      <c r="M776">
        <f t="shared" si="93"/>
        <v>9.5879740601872182E-2</v>
      </c>
      <c r="N776">
        <f t="shared" si="94"/>
        <v>0.87040327203979095</v>
      </c>
      <c r="O776">
        <f t="shared" si="95"/>
        <v>1.088762719090175E-2</v>
      </c>
    </row>
    <row r="777" spans="1:15">
      <c r="A777">
        <v>5500</v>
      </c>
      <c r="B777">
        <f>COUNTIF(DantongWorkSheet!$E$1:$E$1000, "&lt;=" &amp;A777)</f>
        <v>832</v>
      </c>
      <c r="C777">
        <f>COUNTIF(DantongWorkSheet!$E$1:$E$1000, "&gt;" &amp;A777)</f>
        <v>168</v>
      </c>
      <c r="D777">
        <f>COUNTIFS(DantongWorkSheet!$E$1:$E$1000, "&lt;=" &amp;$A777, DantongWorkSheet!$U$1:$U$1000, 2)</f>
        <v>228</v>
      </c>
      <c r="E777">
        <f>COUNTIFS(DantongWorkSheet!$E$1:$E$1000, "&lt;=" &amp;$A777, DantongWorkSheet!$U$1:$U$1000, 1)</f>
        <v>604</v>
      </c>
      <c r="F777">
        <f>COUNTIFS(DantongWorkSheet!$E$1:$E$1000, "&gt;" &amp;$A777, DantongWorkSheet!$U$1:$U$1000, 2)</f>
        <v>72</v>
      </c>
      <c r="G777">
        <f>COUNTIFS(DantongWorkSheet!$E$1:$E$1000, "&gt;" &amp;$A777, DantongWorkSheet!$U$1:$U$1000, 1)</f>
        <v>96</v>
      </c>
      <c r="H777">
        <f t="shared" si="88"/>
        <v>0.84720007176860579</v>
      </c>
      <c r="I777">
        <f t="shared" si="89"/>
        <v>0.98522813603425163</v>
      </c>
      <c r="J777">
        <f t="shared" si="90"/>
        <v>0.22076667934546781</v>
      </c>
      <c r="K777">
        <f t="shared" si="91"/>
        <v>0.43234243279639895</v>
      </c>
      <c r="L777">
        <f t="shared" si="92"/>
        <v>0.70487045971147999</v>
      </c>
      <c r="M777">
        <f t="shared" si="93"/>
        <v>0.16551832685375428</v>
      </c>
      <c r="N777">
        <f t="shared" si="94"/>
        <v>0.87038878656523422</v>
      </c>
      <c r="O777">
        <f t="shared" si="95"/>
        <v>1.0902112665458485E-2</v>
      </c>
    </row>
    <row r="778" spans="1:15">
      <c r="A778">
        <v>8479</v>
      </c>
      <c r="B778">
        <f>COUNTIF(DantongWorkSheet!$E$1:$E$1000, "&lt;=" &amp;A778)</f>
        <v>940</v>
      </c>
      <c r="C778">
        <f>COUNTIF(DantongWorkSheet!$E$1:$E$1000, "&gt;" &amp;A778)</f>
        <v>60</v>
      </c>
      <c r="D778">
        <f>COUNTIFS(DantongWorkSheet!$E$1:$E$1000, "&lt;=" &amp;$A778, DantongWorkSheet!$U$1:$U$1000, 2)</f>
        <v>268</v>
      </c>
      <c r="E778">
        <f>COUNTIFS(DantongWorkSheet!$E$1:$E$1000, "&lt;=" &amp;$A778, DantongWorkSheet!$U$1:$U$1000, 1)</f>
        <v>672</v>
      </c>
      <c r="F778">
        <f>COUNTIFS(DantongWorkSheet!$E$1:$E$1000, "&gt;" &amp;$A778, DantongWorkSheet!$U$1:$U$1000, 2)</f>
        <v>32</v>
      </c>
      <c r="G778">
        <f>COUNTIFS(DantongWorkSheet!$E$1:$E$1000, "&gt;" &amp;$A778, DantongWorkSheet!$U$1:$U$1000, 1)</f>
        <v>28</v>
      </c>
      <c r="H778">
        <f t="shared" si="88"/>
        <v>0.86231565810754229</v>
      </c>
      <c r="I778">
        <f t="shared" si="89"/>
        <v>0.99679163198163656</v>
      </c>
      <c r="J778">
        <f t="shared" si="90"/>
        <v>8.3911297811262164E-2</v>
      </c>
      <c r="K778">
        <f t="shared" si="91"/>
        <v>0.2435336213432141</v>
      </c>
      <c r="L778">
        <f t="shared" si="92"/>
        <v>0.81057671862108971</v>
      </c>
      <c r="M778">
        <f t="shared" si="93"/>
        <v>5.9807497918898195E-2</v>
      </c>
      <c r="N778">
        <f t="shared" si="94"/>
        <v>0.87038421653998788</v>
      </c>
      <c r="O778">
        <f t="shared" si="95"/>
        <v>1.0906682690704828E-2</v>
      </c>
    </row>
    <row r="779" spans="1:15">
      <c r="A779">
        <v>5653</v>
      </c>
      <c r="B779">
        <f>COUNTIF(DantongWorkSheet!$E$1:$E$1000, "&lt;=" &amp;A779)</f>
        <v>835</v>
      </c>
      <c r="C779">
        <f>COUNTIF(DantongWorkSheet!$E$1:$E$1000, "&gt;" &amp;A779)</f>
        <v>165</v>
      </c>
      <c r="D779">
        <f>COUNTIFS(DantongWorkSheet!$E$1:$E$1000, "&lt;=" &amp;$A779, DantongWorkSheet!$U$1:$U$1000, 2)</f>
        <v>229</v>
      </c>
      <c r="E779">
        <f>COUNTIFS(DantongWorkSheet!$E$1:$E$1000, "&lt;=" &amp;$A779, DantongWorkSheet!$U$1:$U$1000, 1)</f>
        <v>606</v>
      </c>
      <c r="F779">
        <f>COUNTIFS(DantongWorkSheet!$E$1:$E$1000, "&gt;" &amp;$A779, DantongWorkSheet!$U$1:$U$1000, 2)</f>
        <v>71</v>
      </c>
      <c r="G779">
        <f>COUNTIFS(DantongWorkSheet!$E$1:$E$1000, "&gt;" &amp;$A779, DantongWorkSheet!$U$1:$U$1000, 1)</f>
        <v>94</v>
      </c>
      <c r="H779">
        <f t="shared" si="88"/>
        <v>0.84749933172212311</v>
      </c>
      <c r="I779">
        <f t="shared" si="89"/>
        <v>0.98593798671532884</v>
      </c>
      <c r="J779">
        <f t="shared" si="90"/>
        <v>0.21722683424606157</v>
      </c>
      <c r="K779">
        <f t="shared" si="91"/>
        <v>0.42891124161868471</v>
      </c>
      <c r="L779">
        <f t="shared" si="92"/>
        <v>0.70766194198797272</v>
      </c>
      <c r="M779">
        <f t="shared" si="93"/>
        <v>0.16267976780802926</v>
      </c>
      <c r="N779">
        <f t="shared" si="94"/>
        <v>0.87034170979600201</v>
      </c>
      <c r="O779">
        <f t="shared" si="95"/>
        <v>1.0949189434690698E-2</v>
      </c>
    </row>
    <row r="780" spans="1:15">
      <c r="A780">
        <v>3621.5</v>
      </c>
      <c r="B780">
        <f>COUNTIF(DantongWorkSheet!$E$1:$E$1000, "&lt;=" &amp;A780)</f>
        <v>710</v>
      </c>
      <c r="C780">
        <f>COUNTIF(DantongWorkSheet!$E$1:$E$1000, "&gt;" &amp;A780)</f>
        <v>290</v>
      </c>
      <c r="D780">
        <f>COUNTIFS(DantongWorkSheet!$E$1:$E$1000, "&lt;=" &amp;$A780, DantongWorkSheet!$U$1:$U$1000, 2)</f>
        <v>187</v>
      </c>
      <c r="E780">
        <f>COUNTIFS(DantongWorkSheet!$E$1:$E$1000, "&lt;=" &amp;$A780, DantongWorkSheet!$U$1:$U$1000, 1)</f>
        <v>523</v>
      </c>
      <c r="F780">
        <f>COUNTIFS(DantongWorkSheet!$E$1:$E$1000, "&gt;" &amp;$A780, DantongWorkSheet!$U$1:$U$1000, 2)</f>
        <v>113</v>
      </c>
      <c r="G780">
        <f>COUNTIFS(DantongWorkSheet!$E$1:$E$1000, "&gt;" &amp;$A780, DantongWorkSheet!$U$1:$U$1000, 1)</f>
        <v>177</v>
      </c>
      <c r="H780">
        <f t="shared" si="88"/>
        <v>0.83180454360875089</v>
      </c>
      <c r="I780">
        <f t="shared" si="89"/>
        <v>0.96457665857491126</v>
      </c>
      <c r="J780">
        <f t="shared" si="90"/>
        <v>0.35081743989173031</v>
      </c>
      <c r="K780">
        <f t="shared" si="91"/>
        <v>0.5179038064476742</v>
      </c>
      <c r="L780">
        <f t="shared" si="92"/>
        <v>0.59058122596221307</v>
      </c>
      <c r="M780">
        <f t="shared" si="93"/>
        <v>0.27972723098672425</v>
      </c>
      <c r="N780">
        <f t="shared" si="94"/>
        <v>0.87030845694893733</v>
      </c>
      <c r="O780">
        <f t="shared" si="95"/>
        <v>1.0982442281755378E-2</v>
      </c>
    </row>
    <row r="781" spans="1:15">
      <c r="A781">
        <v>7170</v>
      </c>
      <c r="B781">
        <f>COUNTIF(DantongWorkSheet!$E$1:$E$1000, "&lt;=" &amp;A781)</f>
        <v>899</v>
      </c>
      <c r="C781">
        <f>COUNTIF(DantongWorkSheet!$E$1:$E$1000, "&gt;" &amp;A781)</f>
        <v>101</v>
      </c>
      <c r="D781">
        <f>COUNTIFS(DantongWorkSheet!$E$1:$E$1000, "&lt;=" &amp;$A781, DantongWorkSheet!$U$1:$U$1000, 2)</f>
        <v>252</v>
      </c>
      <c r="E781">
        <f>COUNTIFS(DantongWorkSheet!$E$1:$E$1000, "&lt;=" &amp;$A781, DantongWorkSheet!$U$1:$U$1000, 1)</f>
        <v>647</v>
      </c>
      <c r="F781">
        <f>COUNTIFS(DantongWorkSheet!$E$1:$E$1000, "&gt;" &amp;$A781, DantongWorkSheet!$U$1:$U$1000, 2)</f>
        <v>48</v>
      </c>
      <c r="G781">
        <f>COUNTIFS(DantongWorkSheet!$E$1:$E$1000, "&gt;" &amp;$A781, DantongWorkSheet!$U$1:$U$1000, 1)</f>
        <v>53</v>
      </c>
      <c r="H781">
        <f t="shared" si="88"/>
        <v>0.85587484576902861</v>
      </c>
      <c r="I781">
        <f t="shared" si="89"/>
        <v>0.99823144189570501</v>
      </c>
      <c r="J781">
        <f t="shared" si="90"/>
        <v>0.13809267425372806</v>
      </c>
      <c r="K781">
        <f t="shared" si="91"/>
        <v>0.33406485299293953</v>
      </c>
      <c r="L781">
        <f t="shared" si="92"/>
        <v>0.76943148634635672</v>
      </c>
      <c r="M781">
        <f t="shared" si="93"/>
        <v>0.10082137563146622</v>
      </c>
      <c r="N781">
        <f t="shared" si="94"/>
        <v>0.87025286197782292</v>
      </c>
      <c r="O781">
        <f t="shared" si="95"/>
        <v>1.1038037252869781E-2</v>
      </c>
    </row>
    <row r="782" spans="1:15">
      <c r="A782">
        <v>4468</v>
      </c>
      <c r="B782">
        <f>COUNTIF(DantongWorkSheet!$E$1:$E$1000, "&lt;=" &amp;A782)</f>
        <v>783</v>
      </c>
      <c r="C782">
        <f>COUNTIF(DantongWorkSheet!$E$1:$E$1000, "&gt;" &amp;A782)</f>
        <v>217</v>
      </c>
      <c r="D782">
        <f>COUNTIFS(DantongWorkSheet!$E$1:$E$1000, "&lt;=" &amp;$A782, DantongWorkSheet!$U$1:$U$1000, 2)</f>
        <v>211</v>
      </c>
      <c r="E782">
        <f>COUNTIFS(DantongWorkSheet!$E$1:$E$1000, "&lt;=" &amp;$A782, DantongWorkSheet!$U$1:$U$1000, 1)</f>
        <v>572</v>
      </c>
      <c r="F782">
        <f>COUNTIFS(DantongWorkSheet!$E$1:$E$1000, "&gt;" &amp;$A782, DantongWorkSheet!$U$1:$U$1000, 2)</f>
        <v>89</v>
      </c>
      <c r="G782">
        <f>COUNTIFS(DantongWorkSheet!$E$1:$E$1000, "&gt;" &amp;$A782, DantongWorkSheet!$U$1:$U$1000, 1)</f>
        <v>128</v>
      </c>
      <c r="H782">
        <f t="shared" si="88"/>
        <v>0.84071226043988512</v>
      </c>
      <c r="I782">
        <f t="shared" si="89"/>
        <v>0.97657300499743138</v>
      </c>
      <c r="J782">
        <f t="shared" si="90"/>
        <v>0.27633306151152931</v>
      </c>
      <c r="K782">
        <f t="shared" si="91"/>
        <v>0.47831857233122094</v>
      </c>
      <c r="L782">
        <f t="shared" si="92"/>
        <v>0.65827769992443008</v>
      </c>
      <c r="M782">
        <f t="shared" si="93"/>
        <v>0.2119163420844426</v>
      </c>
      <c r="N782">
        <f t="shared" si="94"/>
        <v>0.87019404200887274</v>
      </c>
      <c r="O782">
        <f t="shared" si="95"/>
        <v>1.1096857221819967E-2</v>
      </c>
    </row>
    <row r="783" spans="1:15">
      <c r="A783">
        <v>4666</v>
      </c>
      <c r="B783">
        <f>COUNTIF(DantongWorkSheet!$E$1:$E$1000, "&lt;=" &amp;A783)</f>
        <v>795</v>
      </c>
      <c r="C783">
        <f>COUNTIF(DantongWorkSheet!$E$1:$E$1000, "&gt;" &amp;A783)</f>
        <v>205</v>
      </c>
      <c r="D783">
        <f>COUNTIFS(DantongWorkSheet!$E$1:$E$1000, "&lt;=" &amp;$A783, DantongWorkSheet!$U$1:$U$1000, 2)</f>
        <v>215</v>
      </c>
      <c r="E783">
        <f>COUNTIFS(DantongWorkSheet!$E$1:$E$1000, "&lt;=" &amp;$A783, DantongWorkSheet!$U$1:$U$1000, 1)</f>
        <v>580</v>
      </c>
      <c r="F783">
        <f>COUNTIFS(DantongWorkSheet!$E$1:$E$1000, "&gt;" &amp;$A783, DantongWorkSheet!$U$1:$U$1000, 2)</f>
        <v>85</v>
      </c>
      <c r="G783">
        <f>COUNTIFS(DantongWorkSheet!$E$1:$E$1000, "&gt;" &amp;$A783, DantongWorkSheet!$U$1:$U$1000, 1)</f>
        <v>120</v>
      </c>
      <c r="H783">
        <f t="shared" si="88"/>
        <v>0.84209566039763484</v>
      </c>
      <c r="I783">
        <f t="shared" si="89"/>
        <v>0.97886985050677855</v>
      </c>
      <c r="J783">
        <f t="shared" si="90"/>
        <v>0.26312372141984358</v>
      </c>
      <c r="K783">
        <f t="shared" si="91"/>
        <v>0.46869235795711145</v>
      </c>
      <c r="L783">
        <f t="shared" si="92"/>
        <v>0.6694660500161197</v>
      </c>
      <c r="M783">
        <f t="shared" si="93"/>
        <v>0.2006683193538896</v>
      </c>
      <c r="N783">
        <f t="shared" si="94"/>
        <v>0.87013436937000932</v>
      </c>
      <c r="O783">
        <f t="shared" si="95"/>
        <v>1.1156529860683384E-2</v>
      </c>
    </row>
    <row r="784" spans="1:15">
      <c r="A784">
        <v>10331.5</v>
      </c>
      <c r="B784">
        <f>COUNTIF(DantongWorkSheet!$E$1:$E$1000, "&lt;=" &amp;A784)</f>
        <v>964</v>
      </c>
      <c r="C784">
        <f>COUNTIF(DantongWorkSheet!$E$1:$E$1000, "&gt;" &amp;A784)</f>
        <v>36</v>
      </c>
      <c r="D784">
        <f>COUNTIFS(DantongWorkSheet!$E$1:$E$1000, "&lt;=" &amp;$A784, DantongWorkSheet!$U$1:$U$1000, 2)</f>
        <v>278</v>
      </c>
      <c r="E784">
        <f>COUNTIFS(DantongWorkSheet!$E$1:$E$1000, "&lt;=" &amp;$A784, DantongWorkSheet!$U$1:$U$1000, 1)</f>
        <v>686</v>
      </c>
      <c r="F784">
        <f>COUNTIFS(DantongWorkSheet!$E$1:$E$1000, "&gt;" &amp;$A784, DantongWorkSheet!$U$1:$U$1000, 2)</f>
        <v>22</v>
      </c>
      <c r="G784">
        <f>COUNTIFS(DantongWorkSheet!$E$1:$E$1000, "&gt;" &amp;$A784, DantongWorkSheet!$U$1:$U$1000, 1)</f>
        <v>14</v>
      </c>
      <c r="H784">
        <f t="shared" si="88"/>
        <v>0.86662165177800699</v>
      </c>
      <c r="I784">
        <f t="shared" si="89"/>
        <v>0.96407876480822918</v>
      </c>
      <c r="J784">
        <f t="shared" si="90"/>
        <v>5.0990730288568951E-2</v>
      </c>
      <c r="K784">
        <f t="shared" si="91"/>
        <v>0.17265093419591188</v>
      </c>
      <c r="L784">
        <f t="shared" si="92"/>
        <v>0.83542327231399871</v>
      </c>
      <c r="M784">
        <f t="shared" si="93"/>
        <v>3.4706835533096246E-2</v>
      </c>
      <c r="N784">
        <f t="shared" si="94"/>
        <v>0.87013010784709499</v>
      </c>
      <c r="O784">
        <f t="shared" si="95"/>
        <v>1.1160791383597712E-2</v>
      </c>
    </row>
    <row r="785" spans="1:15">
      <c r="A785">
        <v>7245.5</v>
      </c>
      <c r="B785">
        <f>COUNTIF(DantongWorkSheet!$E$1:$E$1000, "&lt;=" &amp;A785)</f>
        <v>902</v>
      </c>
      <c r="C785">
        <f>COUNTIF(DantongWorkSheet!$E$1:$E$1000, "&gt;" &amp;A785)</f>
        <v>98</v>
      </c>
      <c r="D785">
        <f>COUNTIFS(DantongWorkSheet!$E$1:$E$1000, "&lt;=" &amp;$A785, DantongWorkSheet!$U$1:$U$1000, 2)</f>
        <v>253</v>
      </c>
      <c r="E785">
        <f>COUNTIFS(DantongWorkSheet!$E$1:$E$1000, "&lt;=" &amp;$A785, DantongWorkSheet!$U$1:$U$1000, 1)</f>
        <v>649</v>
      </c>
      <c r="F785">
        <f>COUNTIFS(DantongWorkSheet!$E$1:$E$1000, "&gt;" &amp;$A785, DantongWorkSheet!$U$1:$U$1000, 2)</f>
        <v>47</v>
      </c>
      <c r="G785">
        <f>COUNTIFS(DantongWorkSheet!$E$1:$E$1000, "&gt;" &amp;$A785, DantongWorkSheet!$U$1:$U$1000, 1)</f>
        <v>51</v>
      </c>
      <c r="H785">
        <f t="shared" si="88"/>
        <v>0.85611462776857228</v>
      </c>
      <c r="I785">
        <f t="shared" si="89"/>
        <v>0.99879792095811404</v>
      </c>
      <c r="J785">
        <f t="shared" si="90"/>
        <v>0.13421819658884887</v>
      </c>
      <c r="K785">
        <f t="shared" si="91"/>
        <v>0.32840529517359413</v>
      </c>
      <c r="L785">
        <f t="shared" si="92"/>
        <v>0.77221539424725216</v>
      </c>
      <c r="M785">
        <f t="shared" si="93"/>
        <v>9.7882196253895173E-2</v>
      </c>
      <c r="N785">
        <f t="shared" si="94"/>
        <v>0.87009759050114732</v>
      </c>
      <c r="O785">
        <f t="shared" si="95"/>
        <v>1.1193308729545381E-2</v>
      </c>
    </row>
    <row r="786" spans="1:15">
      <c r="A786">
        <v>8372</v>
      </c>
      <c r="B786">
        <f>COUNTIF(DantongWorkSheet!$E$1:$E$1000, "&lt;=" &amp;A786)</f>
        <v>938</v>
      </c>
      <c r="C786">
        <f>COUNTIF(DantongWorkSheet!$E$1:$E$1000, "&gt;" &amp;A786)</f>
        <v>62</v>
      </c>
      <c r="D786">
        <f>COUNTIFS(DantongWorkSheet!$E$1:$E$1000, "&lt;=" &amp;$A786, DantongWorkSheet!$U$1:$U$1000, 2)</f>
        <v>267</v>
      </c>
      <c r="E786">
        <f>COUNTIFS(DantongWorkSheet!$E$1:$E$1000, "&lt;=" &amp;$A786, DantongWorkSheet!$U$1:$U$1000, 1)</f>
        <v>671</v>
      </c>
      <c r="F786">
        <f>COUNTIFS(DantongWorkSheet!$E$1:$E$1000, "&gt;" &amp;$A786, DantongWorkSheet!$U$1:$U$1000, 2)</f>
        <v>33</v>
      </c>
      <c r="G786">
        <f>COUNTIFS(DantongWorkSheet!$E$1:$E$1000, "&gt;" &amp;$A786, DantongWorkSheet!$U$1:$U$1000, 1)</f>
        <v>29</v>
      </c>
      <c r="H786">
        <f t="shared" si="88"/>
        <v>0.86170724325002479</v>
      </c>
      <c r="I786">
        <f t="shared" si="89"/>
        <v>0.99699542655576956</v>
      </c>
      <c r="J786">
        <f t="shared" si="90"/>
        <v>8.6615081473614519E-2</v>
      </c>
      <c r="K786">
        <f t="shared" si="91"/>
        <v>0.24871845440506316</v>
      </c>
      <c r="L786">
        <f t="shared" si="92"/>
        <v>0.80828139416852318</v>
      </c>
      <c r="M786">
        <f t="shared" si="93"/>
        <v>6.1813716446457709E-2</v>
      </c>
      <c r="N786">
        <f t="shared" si="94"/>
        <v>0.8700951106149809</v>
      </c>
      <c r="O786">
        <f t="shared" si="95"/>
        <v>1.1195788615711799E-2</v>
      </c>
    </row>
    <row r="787" spans="1:15">
      <c r="A787">
        <v>5509</v>
      </c>
      <c r="B787">
        <f>COUNTIF(DantongWorkSheet!$E$1:$E$1000, "&lt;=" &amp;A787)</f>
        <v>833</v>
      </c>
      <c r="C787">
        <f>COUNTIF(DantongWorkSheet!$E$1:$E$1000, "&gt;" &amp;A787)</f>
        <v>167</v>
      </c>
      <c r="D787">
        <f>COUNTIFS(DantongWorkSheet!$E$1:$E$1000, "&lt;=" &amp;$A787, DantongWorkSheet!$U$1:$U$1000, 2)</f>
        <v>228</v>
      </c>
      <c r="E787">
        <f>COUNTIFS(DantongWorkSheet!$E$1:$E$1000, "&lt;=" &amp;$A787, DantongWorkSheet!$U$1:$U$1000, 1)</f>
        <v>605</v>
      </c>
      <c r="F787">
        <f>COUNTIFS(DantongWorkSheet!$E$1:$E$1000, "&gt;" &amp;$A787, DantongWorkSheet!$U$1:$U$1000, 2)</f>
        <v>72</v>
      </c>
      <c r="G787">
        <f>COUNTIFS(DantongWorkSheet!$E$1:$E$1000, "&gt;" &amp;$A787, DantongWorkSheet!$U$1:$U$1000, 1)</f>
        <v>95</v>
      </c>
      <c r="H787">
        <f t="shared" si="88"/>
        <v>0.84673729618482141</v>
      </c>
      <c r="I787">
        <f t="shared" si="89"/>
        <v>0.98627385597533046</v>
      </c>
      <c r="J787">
        <f t="shared" si="90"/>
        <v>0.21958846221401737</v>
      </c>
      <c r="K787">
        <f t="shared" si="91"/>
        <v>0.43120735869540183</v>
      </c>
      <c r="L787">
        <f t="shared" si="92"/>
        <v>0.70533216772195617</v>
      </c>
      <c r="M787">
        <f t="shared" si="93"/>
        <v>0.16470773394788019</v>
      </c>
      <c r="N787">
        <f t="shared" si="94"/>
        <v>0.87003990166983636</v>
      </c>
      <c r="O787">
        <f t="shared" si="95"/>
        <v>1.1250997560856346E-2</v>
      </c>
    </row>
    <row r="788" spans="1:15">
      <c r="A788">
        <v>3627</v>
      </c>
      <c r="B788">
        <f>COUNTIF(DantongWorkSheet!$E$1:$E$1000, "&lt;=" &amp;A788)</f>
        <v>711</v>
      </c>
      <c r="C788">
        <f>COUNTIF(DantongWorkSheet!$E$1:$E$1000, "&gt;" &amp;A788)</f>
        <v>289</v>
      </c>
      <c r="D788">
        <f>COUNTIFS(DantongWorkSheet!$E$1:$E$1000, "&lt;=" &amp;$A788, DantongWorkSheet!$U$1:$U$1000, 2)</f>
        <v>187</v>
      </c>
      <c r="E788">
        <f>COUNTIFS(DantongWorkSheet!$E$1:$E$1000, "&lt;=" &amp;$A788, DantongWorkSheet!$U$1:$U$1000, 1)</f>
        <v>524</v>
      </c>
      <c r="F788">
        <f>COUNTIFS(DantongWorkSheet!$E$1:$E$1000, "&gt;" &amp;$A788, DantongWorkSheet!$U$1:$U$1000, 2)</f>
        <v>113</v>
      </c>
      <c r="G788">
        <f>COUNTIFS(DantongWorkSheet!$E$1:$E$1000, "&gt;" &amp;$A788, DantongWorkSheet!$U$1:$U$1000, 1)</f>
        <v>176</v>
      </c>
      <c r="H788">
        <f t="shared" si="88"/>
        <v>0.83125438983796385</v>
      </c>
      <c r="I788">
        <f t="shared" si="89"/>
        <v>0.96544406439313368</v>
      </c>
      <c r="J788">
        <f t="shared" si="90"/>
        <v>0.34986783841533964</v>
      </c>
      <c r="K788">
        <f t="shared" si="91"/>
        <v>0.51755813602464695</v>
      </c>
      <c r="L788">
        <f t="shared" si="92"/>
        <v>0.59102187117479221</v>
      </c>
      <c r="M788">
        <f t="shared" si="93"/>
        <v>0.27901333460961564</v>
      </c>
      <c r="N788">
        <f t="shared" si="94"/>
        <v>0.87003520578440785</v>
      </c>
      <c r="O788">
        <f t="shared" si="95"/>
        <v>1.1255693446284853E-2</v>
      </c>
    </row>
    <row r="789" spans="1:15">
      <c r="A789">
        <v>3617</v>
      </c>
      <c r="B789">
        <f>COUNTIF(DantongWorkSheet!$E$1:$E$1000, "&lt;=" &amp;A789)</f>
        <v>708</v>
      </c>
      <c r="C789">
        <f>COUNTIF(DantongWorkSheet!$E$1:$E$1000, "&gt;" &amp;A789)</f>
        <v>292</v>
      </c>
      <c r="D789">
        <f>COUNTIFS(DantongWorkSheet!$E$1:$E$1000, "&lt;=" &amp;$A789, DantongWorkSheet!$U$1:$U$1000, 2)</f>
        <v>186</v>
      </c>
      <c r="E789">
        <f>COUNTIFS(DantongWorkSheet!$E$1:$E$1000, "&lt;=" &amp;$A789, DantongWorkSheet!$U$1:$U$1000, 1)</f>
        <v>522</v>
      </c>
      <c r="F789">
        <f>COUNTIFS(DantongWorkSheet!$E$1:$E$1000, "&gt;" &amp;$A789, DantongWorkSheet!$U$1:$U$1000, 2)</f>
        <v>114</v>
      </c>
      <c r="G789">
        <f>COUNTIFS(DantongWorkSheet!$E$1:$E$1000, "&gt;" &amp;$A789, DantongWorkSheet!$U$1:$U$1000, 1)</f>
        <v>178</v>
      </c>
      <c r="H789">
        <f t="shared" ref="H789:H852" si="96">-(IF(D789, D789/B789*LOG(D789/B789,2), 0)+ IF(E789, E789/B789*LOG(E789/B789,2), 0))</f>
        <v>0.83081110223614218</v>
      </c>
      <c r="I789">
        <f t="shared" ref="I789:I852" si="97">-(IF(F789, F789/C789*LOG(F789/C789,2), 0)+ IF(G789, G789/C789*LOG(G789/C789,2), 0))</f>
        <v>0.96506424269234836</v>
      </c>
      <c r="J789">
        <f t="shared" ref="J789:J852" si="98">-B789/$B$10*LOG(B789/$B$10, 2)</f>
        <v>0.35271054408199554</v>
      </c>
      <c r="K789">
        <f t="shared" ref="K789:K852" si="99">-C789/$B$10*LOG(C789/$B$10, 2)</f>
        <v>0.51858023992836433</v>
      </c>
      <c r="L789">
        <f t="shared" ref="L789:L852" si="100">B789/$B$10*H789</f>
        <v>0.58821426038318858</v>
      </c>
      <c r="M789">
        <f t="shared" ref="M789:M852" si="101">C789/$B$10*I789</f>
        <v>0.28179875886616568</v>
      </c>
      <c r="N789">
        <f t="shared" ref="N789:N852" si="102">L789+M789</f>
        <v>0.87001301924935426</v>
      </c>
      <c r="O789">
        <f t="shared" ref="O789:O852" si="103">$D$2-N789</f>
        <v>1.1277879981338446E-2</v>
      </c>
    </row>
    <row r="790" spans="1:15">
      <c r="A790">
        <v>3618.5</v>
      </c>
      <c r="B790">
        <f>COUNTIF(DantongWorkSheet!$E$1:$E$1000, "&lt;=" &amp;A790)</f>
        <v>708</v>
      </c>
      <c r="C790">
        <f>COUNTIF(DantongWorkSheet!$E$1:$E$1000, "&gt;" &amp;A790)</f>
        <v>292</v>
      </c>
      <c r="D790">
        <f>COUNTIFS(DantongWorkSheet!$E$1:$E$1000, "&lt;=" &amp;$A790, DantongWorkSheet!$U$1:$U$1000, 2)</f>
        <v>186</v>
      </c>
      <c r="E790">
        <f>COUNTIFS(DantongWorkSheet!$E$1:$E$1000, "&lt;=" &amp;$A790, DantongWorkSheet!$U$1:$U$1000, 1)</f>
        <v>522</v>
      </c>
      <c r="F790">
        <f>COUNTIFS(DantongWorkSheet!$E$1:$E$1000, "&gt;" &amp;$A790, DantongWorkSheet!$U$1:$U$1000, 2)</f>
        <v>114</v>
      </c>
      <c r="G790">
        <f>COUNTIFS(DantongWorkSheet!$E$1:$E$1000, "&gt;" &amp;$A790, DantongWorkSheet!$U$1:$U$1000, 1)</f>
        <v>178</v>
      </c>
      <c r="H790">
        <f t="shared" si="96"/>
        <v>0.83081110223614218</v>
      </c>
      <c r="I790">
        <f t="shared" si="97"/>
        <v>0.96506424269234836</v>
      </c>
      <c r="J790">
        <f t="shared" si="98"/>
        <v>0.35271054408199554</v>
      </c>
      <c r="K790">
        <f t="shared" si="99"/>
        <v>0.51858023992836433</v>
      </c>
      <c r="L790">
        <f t="shared" si="100"/>
        <v>0.58821426038318858</v>
      </c>
      <c r="M790">
        <f t="shared" si="101"/>
        <v>0.28179875886616568</v>
      </c>
      <c r="N790">
        <f t="shared" si="102"/>
        <v>0.87001301924935426</v>
      </c>
      <c r="O790">
        <f t="shared" si="103"/>
        <v>1.1277879981338446E-2</v>
      </c>
    </row>
    <row r="791" spans="1:15">
      <c r="A791">
        <v>4857</v>
      </c>
      <c r="B791">
        <f>COUNTIF(DantongWorkSheet!$E$1:$E$1000, "&lt;=" &amp;A791)</f>
        <v>810</v>
      </c>
      <c r="C791">
        <f>COUNTIF(DantongWorkSheet!$E$1:$E$1000, "&gt;" &amp;A791)</f>
        <v>190</v>
      </c>
      <c r="D791">
        <f>COUNTIFS(DantongWorkSheet!$E$1:$E$1000, "&lt;=" &amp;$A791, DantongWorkSheet!$U$1:$U$1000, 2)</f>
        <v>220</v>
      </c>
      <c r="E791">
        <f>COUNTIFS(DantongWorkSheet!$E$1:$E$1000, "&lt;=" &amp;$A791, DantongWorkSheet!$U$1:$U$1000, 1)</f>
        <v>590</v>
      </c>
      <c r="F791">
        <f>COUNTIFS(DantongWorkSheet!$E$1:$E$1000, "&gt;" &amp;$A791, DantongWorkSheet!$U$1:$U$1000, 2)</f>
        <v>80</v>
      </c>
      <c r="G791">
        <f>COUNTIFS(DantongWorkSheet!$E$1:$E$1000, "&gt;" &amp;$A791, DantongWorkSheet!$U$1:$U$1000, 1)</f>
        <v>110</v>
      </c>
      <c r="H791">
        <f t="shared" si="96"/>
        <v>0.8437582063121658</v>
      </c>
      <c r="I791">
        <f t="shared" si="97"/>
        <v>0.98194078686409769</v>
      </c>
      <c r="J791">
        <f t="shared" si="98"/>
        <v>0.24624501138098093</v>
      </c>
      <c r="K791">
        <f t="shared" si="99"/>
        <v>0.45522644850291644</v>
      </c>
      <c r="L791">
        <f t="shared" si="100"/>
        <v>0.68344414711285439</v>
      </c>
      <c r="M791">
        <f t="shared" si="101"/>
        <v>0.18656874950417857</v>
      </c>
      <c r="N791">
        <f t="shared" si="102"/>
        <v>0.87001289661703296</v>
      </c>
      <c r="O791">
        <f t="shared" si="103"/>
        <v>1.1278002613659743E-2</v>
      </c>
    </row>
    <row r="792" spans="1:15">
      <c r="A792">
        <v>11877</v>
      </c>
      <c r="B792">
        <f>COUNTIF(DantongWorkSheet!$E$1:$E$1000, "&lt;=" &amp;A792)</f>
        <v>977</v>
      </c>
      <c r="C792">
        <f>COUNTIF(DantongWorkSheet!$E$1:$E$1000, "&gt;" &amp;A792)</f>
        <v>23</v>
      </c>
      <c r="D792">
        <f>COUNTIFS(DantongWorkSheet!$E$1:$E$1000, "&lt;=" &amp;$A792, DantongWorkSheet!$U$1:$U$1000, 2)</f>
        <v>284</v>
      </c>
      <c r="E792">
        <f>COUNTIFS(DantongWorkSheet!$E$1:$E$1000, "&lt;=" &amp;$A792, DantongWorkSheet!$U$1:$U$1000, 1)</f>
        <v>693</v>
      </c>
      <c r="F792">
        <f>COUNTIFS(DantongWorkSheet!$E$1:$E$1000, "&gt;" &amp;$A792, DantongWorkSheet!$U$1:$U$1000, 2)</f>
        <v>16</v>
      </c>
      <c r="G792">
        <f>COUNTIFS(DantongWorkSheet!$E$1:$E$1000, "&gt;" &amp;$A792, DantongWorkSheet!$U$1:$U$1000, 1)</f>
        <v>7</v>
      </c>
      <c r="H792">
        <f t="shared" si="96"/>
        <v>0.86960545755649288</v>
      </c>
      <c r="I792">
        <f t="shared" si="97"/>
        <v>0.88654089282208992</v>
      </c>
      <c r="J792">
        <f t="shared" si="98"/>
        <v>3.2797433441746689E-2</v>
      </c>
      <c r="K792">
        <f t="shared" si="99"/>
        <v>0.12517111355791671</v>
      </c>
      <c r="L792">
        <f t="shared" si="100"/>
        <v>0.84960453203269348</v>
      </c>
      <c r="M792">
        <f t="shared" si="101"/>
        <v>2.0390440534908068E-2</v>
      </c>
      <c r="N792">
        <f t="shared" si="102"/>
        <v>0.8699949725676015</v>
      </c>
      <c r="O792">
        <f t="shared" si="103"/>
        <v>1.1295926663091205E-2</v>
      </c>
    </row>
    <row r="793" spans="1:15">
      <c r="A793">
        <v>5726.5</v>
      </c>
      <c r="B793">
        <f>COUNTIF(DantongWorkSheet!$E$1:$E$1000, "&lt;=" &amp;A793)</f>
        <v>836</v>
      </c>
      <c r="C793">
        <f>COUNTIF(DantongWorkSheet!$E$1:$E$1000, "&gt;" &amp;A793)</f>
        <v>164</v>
      </c>
      <c r="D793">
        <f>COUNTIFS(DantongWorkSheet!$E$1:$E$1000, "&lt;=" &amp;$A793, DantongWorkSheet!$U$1:$U$1000, 2)</f>
        <v>229</v>
      </c>
      <c r="E793">
        <f>COUNTIFS(DantongWorkSheet!$E$1:$E$1000, "&lt;=" &amp;$A793, DantongWorkSheet!$U$1:$U$1000, 1)</f>
        <v>607</v>
      </c>
      <c r="F793">
        <f>COUNTIFS(DantongWorkSheet!$E$1:$E$1000, "&gt;" &amp;$A793, DantongWorkSheet!$U$1:$U$1000, 2)</f>
        <v>71</v>
      </c>
      <c r="G793">
        <f>COUNTIFS(DantongWorkSheet!$E$1:$E$1000, "&gt;" &amp;$A793, DantongWorkSheet!$U$1:$U$1000, 1)</f>
        <v>93</v>
      </c>
      <c r="H793">
        <f t="shared" si="96"/>
        <v>0.84703836632562068</v>
      </c>
      <c r="I793">
        <f t="shared" si="97"/>
        <v>0.9869799624358927</v>
      </c>
      <c r="J793">
        <f t="shared" si="98"/>
        <v>0.21604342755788683</v>
      </c>
      <c r="K793">
        <f t="shared" si="99"/>
        <v>0.42775009392721652</v>
      </c>
      <c r="L793">
        <f t="shared" si="100"/>
        <v>0.70812407424821888</v>
      </c>
      <c r="M793">
        <f t="shared" si="101"/>
        <v>0.16186471383948642</v>
      </c>
      <c r="N793">
        <f t="shared" si="102"/>
        <v>0.8699887880877053</v>
      </c>
      <c r="O793">
        <f t="shared" si="103"/>
        <v>1.1302111142987403E-2</v>
      </c>
    </row>
    <row r="794" spans="1:15">
      <c r="A794">
        <v>12296.5</v>
      </c>
      <c r="B794">
        <f>COUNTIF(DantongWorkSheet!$E$1:$E$1000, "&lt;=" &amp;A794)</f>
        <v>981</v>
      </c>
      <c r="C794">
        <f>COUNTIF(DantongWorkSheet!$E$1:$E$1000, "&gt;" &amp;A794)</f>
        <v>19</v>
      </c>
      <c r="D794">
        <f>COUNTIFS(DantongWorkSheet!$E$1:$E$1000, "&lt;=" &amp;$A794, DantongWorkSheet!$U$1:$U$1000, 2)</f>
        <v>286</v>
      </c>
      <c r="E794">
        <f>COUNTIFS(DantongWorkSheet!$E$1:$E$1000, "&lt;=" &amp;$A794, DantongWorkSheet!$U$1:$U$1000, 1)</f>
        <v>695</v>
      </c>
      <c r="F794">
        <f>COUNTIFS(DantongWorkSheet!$E$1:$E$1000, "&gt;" &amp;$A794, DantongWorkSheet!$U$1:$U$1000, 2)</f>
        <v>14</v>
      </c>
      <c r="G794">
        <f>COUNTIFS(DantongWorkSheet!$E$1:$E$1000, "&gt;" &amp;$A794, DantongWorkSheet!$U$1:$U$1000, 1)</f>
        <v>5</v>
      </c>
      <c r="H794">
        <f t="shared" si="96"/>
        <v>0.87070129991121248</v>
      </c>
      <c r="I794">
        <f t="shared" si="97"/>
        <v>0.83147438800972928</v>
      </c>
      <c r="J794">
        <f t="shared" si="98"/>
        <v>2.714913423243423E-2</v>
      </c>
      <c r="K794">
        <f t="shared" si="99"/>
        <v>0.10863927865315152</v>
      </c>
      <c r="L794">
        <f t="shared" si="100"/>
        <v>0.85415797521289938</v>
      </c>
      <c r="M794">
        <f t="shared" si="101"/>
        <v>1.5798013372184855E-2</v>
      </c>
      <c r="N794">
        <f t="shared" si="102"/>
        <v>0.86995598858508427</v>
      </c>
      <c r="O794">
        <f t="shared" si="103"/>
        <v>1.1334910645608431E-2</v>
      </c>
    </row>
    <row r="795" spans="1:15">
      <c r="A795">
        <v>7123</v>
      </c>
      <c r="B795">
        <f>COUNTIF(DantongWorkSheet!$E$1:$E$1000, "&lt;=" &amp;A795)</f>
        <v>897</v>
      </c>
      <c r="C795">
        <f>COUNTIF(DantongWorkSheet!$E$1:$E$1000, "&gt;" &amp;A795)</f>
        <v>103</v>
      </c>
      <c r="D795">
        <f>COUNTIFS(DantongWorkSheet!$E$1:$E$1000, "&lt;=" &amp;$A795, DantongWorkSheet!$U$1:$U$1000, 2)</f>
        <v>251</v>
      </c>
      <c r="E795">
        <f>COUNTIFS(DantongWorkSheet!$E$1:$E$1000, "&lt;=" &amp;$A795, DantongWorkSheet!$U$1:$U$1000, 1)</f>
        <v>646</v>
      </c>
      <c r="F795">
        <f>COUNTIFS(DantongWorkSheet!$E$1:$E$1000, "&gt;" &amp;$A795, DantongWorkSheet!$U$1:$U$1000, 2)</f>
        <v>49</v>
      </c>
      <c r="G795">
        <f>COUNTIFS(DantongWorkSheet!$E$1:$E$1000, "&gt;" &amp;$A795, DantongWorkSheet!$U$1:$U$1000, 1)</f>
        <v>54</v>
      </c>
      <c r="H795">
        <f t="shared" si="96"/>
        <v>0.85520765187141368</v>
      </c>
      <c r="I795">
        <f t="shared" si="97"/>
        <v>0.99829948370290289</v>
      </c>
      <c r="J795">
        <f t="shared" si="98"/>
        <v>0.14066763843931476</v>
      </c>
      <c r="K795">
        <f t="shared" si="99"/>
        <v>0.3377662270203235</v>
      </c>
      <c r="L795">
        <f t="shared" si="100"/>
        <v>0.76712126372865808</v>
      </c>
      <c r="M795">
        <f t="shared" si="101"/>
        <v>0.10282484682139899</v>
      </c>
      <c r="N795">
        <f t="shared" si="102"/>
        <v>0.86994611055005711</v>
      </c>
      <c r="O795">
        <f t="shared" si="103"/>
        <v>1.1344788680635598E-2</v>
      </c>
    </row>
    <row r="796" spans="1:15">
      <c r="A796">
        <v>11675</v>
      </c>
      <c r="B796">
        <f>COUNTIF(DantongWorkSheet!$E$1:$E$1000, "&lt;=" &amp;A796)</f>
        <v>975</v>
      </c>
      <c r="C796">
        <f>COUNTIF(DantongWorkSheet!$E$1:$E$1000, "&gt;" &amp;A796)</f>
        <v>25</v>
      </c>
      <c r="D796">
        <f>COUNTIFS(DantongWorkSheet!$E$1:$E$1000, "&lt;=" &amp;$A796, DantongWorkSheet!$U$1:$U$1000, 2)</f>
        <v>283</v>
      </c>
      <c r="E796">
        <f>COUNTIFS(DantongWorkSheet!$E$1:$E$1000, "&lt;=" &amp;$A796, DantongWorkSheet!$U$1:$U$1000, 1)</f>
        <v>692</v>
      </c>
      <c r="F796">
        <f>COUNTIFS(DantongWorkSheet!$E$1:$E$1000, "&gt;" &amp;$A796, DantongWorkSheet!$U$1:$U$1000, 2)</f>
        <v>17</v>
      </c>
      <c r="G796">
        <f>COUNTIFS(DantongWorkSheet!$E$1:$E$1000, "&gt;" &amp;$A796, DantongWorkSheet!$U$1:$U$1000, 1)</f>
        <v>8</v>
      </c>
      <c r="H796">
        <f t="shared" si="96"/>
        <v>0.86905223812821808</v>
      </c>
      <c r="I796">
        <f t="shared" si="97"/>
        <v>0.90438145772449396</v>
      </c>
      <c r="J796">
        <f t="shared" si="98"/>
        <v>3.5612729124486188E-2</v>
      </c>
      <c r="K796">
        <f t="shared" si="99"/>
        <v>0.13304820237218407</v>
      </c>
      <c r="L796">
        <f t="shared" si="100"/>
        <v>0.84732593217501262</v>
      </c>
      <c r="M796">
        <f t="shared" si="101"/>
        <v>2.2609536443112352E-2</v>
      </c>
      <c r="N796">
        <f t="shared" si="102"/>
        <v>0.86993546861812499</v>
      </c>
      <c r="O796">
        <f t="shared" si="103"/>
        <v>1.1355430612567718E-2</v>
      </c>
    </row>
    <row r="797" spans="1:15">
      <c r="A797">
        <v>7341</v>
      </c>
      <c r="B797">
        <f>COUNTIF(DantongWorkSheet!$E$1:$E$1000, "&lt;=" &amp;A797)</f>
        <v>905</v>
      </c>
      <c r="C797">
        <f>COUNTIF(DantongWorkSheet!$E$1:$E$1000, "&gt;" &amp;A797)</f>
        <v>95</v>
      </c>
      <c r="D797">
        <f>COUNTIFS(DantongWorkSheet!$E$1:$E$1000, "&lt;=" &amp;$A797, DantongWorkSheet!$U$1:$U$1000, 2)</f>
        <v>254</v>
      </c>
      <c r="E797">
        <f>COUNTIFS(DantongWorkSheet!$E$1:$E$1000, "&lt;=" &amp;$A797, DantongWorkSheet!$U$1:$U$1000, 1)</f>
        <v>651</v>
      </c>
      <c r="F797">
        <f>COUNTIFS(DantongWorkSheet!$E$1:$E$1000, "&gt;" &amp;$A797, DantongWorkSheet!$U$1:$U$1000, 2)</f>
        <v>46</v>
      </c>
      <c r="G797">
        <f>COUNTIFS(DantongWorkSheet!$E$1:$E$1000, "&gt;" &amp;$A797, DantongWorkSheet!$U$1:$U$1000, 1)</f>
        <v>49</v>
      </c>
      <c r="H797">
        <f t="shared" si="96"/>
        <v>0.85635259994740887</v>
      </c>
      <c r="I797">
        <f t="shared" si="97"/>
        <v>0.99928053106497106</v>
      </c>
      <c r="J797">
        <f t="shared" si="98"/>
        <v>0.13032932393582497</v>
      </c>
      <c r="K797">
        <f t="shared" si="99"/>
        <v>0.32261322425145822</v>
      </c>
      <c r="L797">
        <f t="shared" si="100"/>
        <v>0.77499910295240504</v>
      </c>
      <c r="M797">
        <f t="shared" si="101"/>
        <v>9.4931650451172245E-2</v>
      </c>
      <c r="N797">
        <f t="shared" si="102"/>
        <v>0.86993075340357728</v>
      </c>
      <c r="O797">
        <f t="shared" si="103"/>
        <v>1.136014582711542E-2</v>
      </c>
    </row>
    <row r="798" spans="1:15">
      <c r="A798">
        <v>9044.5</v>
      </c>
      <c r="B798">
        <f>COUNTIF(DantongWorkSheet!$E$1:$E$1000, "&lt;=" &amp;A798)</f>
        <v>948</v>
      </c>
      <c r="C798">
        <f>COUNTIF(DantongWorkSheet!$E$1:$E$1000, "&gt;" &amp;A798)</f>
        <v>52</v>
      </c>
      <c r="D798">
        <f>COUNTIFS(DantongWorkSheet!$E$1:$E$1000, "&lt;=" &amp;$A798, DantongWorkSheet!$U$1:$U$1000, 2)</f>
        <v>271</v>
      </c>
      <c r="E798">
        <f>COUNTIFS(DantongWorkSheet!$E$1:$E$1000, "&lt;=" &amp;$A798, DantongWorkSheet!$U$1:$U$1000, 1)</f>
        <v>677</v>
      </c>
      <c r="F798">
        <f>COUNTIFS(DantongWorkSheet!$E$1:$E$1000, "&gt;" &amp;$A798, DantongWorkSheet!$U$1:$U$1000, 2)</f>
        <v>29</v>
      </c>
      <c r="G798">
        <f>COUNTIFS(DantongWorkSheet!$E$1:$E$1000, "&gt;" &amp;$A798, DantongWorkSheet!$U$1:$U$1000, 1)</f>
        <v>23</v>
      </c>
      <c r="H798">
        <f t="shared" si="96"/>
        <v>0.86331969386959662</v>
      </c>
      <c r="I798">
        <f t="shared" si="97"/>
        <v>0.99037483644857505</v>
      </c>
      <c r="J798">
        <f t="shared" si="98"/>
        <v>7.3034901904108954E-2</v>
      </c>
      <c r="K798">
        <f t="shared" si="99"/>
        <v>0.22179791745909175</v>
      </c>
      <c r="L798">
        <f t="shared" si="100"/>
        <v>0.81842706978837754</v>
      </c>
      <c r="M798">
        <f t="shared" si="101"/>
        <v>5.14994914953259E-2</v>
      </c>
      <c r="N798">
        <f t="shared" si="102"/>
        <v>0.86992656128370349</v>
      </c>
      <c r="O798">
        <f t="shared" si="103"/>
        <v>1.1364337946989211E-2</v>
      </c>
    </row>
    <row r="799" spans="1:15">
      <c r="A799">
        <v>10183</v>
      </c>
      <c r="B799">
        <f>COUNTIF(DantongWorkSheet!$E$1:$E$1000, "&lt;=" &amp;A799)</f>
        <v>962</v>
      </c>
      <c r="C799">
        <f>COUNTIF(DantongWorkSheet!$E$1:$E$1000, "&gt;" &amp;A799)</f>
        <v>38</v>
      </c>
      <c r="D799">
        <f>COUNTIFS(DantongWorkSheet!$E$1:$E$1000, "&lt;=" &amp;$A799, DantongWorkSheet!$U$1:$U$1000, 2)</f>
        <v>277</v>
      </c>
      <c r="E799">
        <f>COUNTIFS(DantongWorkSheet!$E$1:$E$1000, "&lt;=" &amp;$A799, DantongWorkSheet!$U$1:$U$1000, 1)</f>
        <v>685</v>
      </c>
      <c r="F799">
        <f>COUNTIFS(DantongWorkSheet!$E$1:$E$1000, "&gt;" &amp;$A799, DantongWorkSheet!$U$1:$U$1000, 2)</f>
        <v>23</v>
      </c>
      <c r="G799">
        <f>COUNTIFS(DantongWorkSheet!$E$1:$E$1000, "&gt;" &amp;$A799, DantongWorkSheet!$U$1:$U$1000, 1)</f>
        <v>15</v>
      </c>
      <c r="H799">
        <f t="shared" si="96"/>
        <v>0.8660476556812382</v>
      </c>
      <c r="I799">
        <f t="shared" si="97"/>
        <v>0.96778846282676789</v>
      </c>
      <c r="J799">
        <f t="shared" si="98"/>
        <v>5.3767335258147433E-2</v>
      </c>
      <c r="K799">
        <f t="shared" si="99"/>
        <v>0.17927855730630307</v>
      </c>
      <c r="L799">
        <f t="shared" si="100"/>
        <v>0.83313784476535113</v>
      </c>
      <c r="M799">
        <f t="shared" si="101"/>
        <v>3.677596158741718E-2</v>
      </c>
      <c r="N799">
        <f t="shared" si="102"/>
        <v>0.86991380635276827</v>
      </c>
      <c r="O799">
        <f t="shared" si="103"/>
        <v>1.1377092877924433E-2</v>
      </c>
    </row>
    <row r="800" spans="1:15">
      <c r="A800">
        <v>4375</v>
      </c>
      <c r="B800">
        <f>COUNTIF(DantongWorkSheet!$E$1:$E$1000, "&lt;=" &amp;A800)</f>
        <v>778</v>
      </c>
      <c r="C800">
        <f>COUNTIF(DantongWorkSheet!$E$1:$E$1000, "&gt;" &amp;A800)</f>
        <v>222</v>
      </c>
      <c r="D800">
        <f>COUNTIFS(DantongWorkSheet!$E$1:$E$1000, "&lt;=" &amp;$A800, DantongWorkSheet!$U$1:$U$1000, 2)</f>
        <v>209</v>
      </c>
      <c r="E800">
        <f>COUNTIFS(DantongWorkSheet!$E$1:$E$1000, "&lt;=" &amp;$A800, DantongWorkSheet!$U$1:$U$1000, 1)</f>
        <v>569</v>
      </c>
      <c r="F800">
        <f>COUNTIFS(DantongWorkSheet!$E$1:$E$1000, "&gt;" &amp;$A800, DantongWorkSheet!$U$1:$U$1000, 2)</f>
        <v>91</v>
      </c>
      <c r="G800">
        <f>COUNTIFS(DantongWorkSheet!$E$1:$E$1000, "&gt;" &amp;$A800, DantongWorkSheet!$U$1:$U$1000, 1)</f>
        <v>131</v>
      </c>
      <c r="H800">
        <f t="shared" si="96"/>
        <v>0.83950277959114117</v>
      </c>
      <c r="I800">
        <f t="shared" si="97"/>
        <v>0.97645313905511788</v>
      </c>
      <c r="J800">
        <f t="shared" si="98"/>
        <v>0.28175887706784641</v>
      </c>
      <c r="K800">
        <f t="shared" si="99"/>
        <v>0.48204378886525973</v>
      </c>
      <c r="L800">
        <f t="shared" si="100"/>
        <v>0.6531331625219079</v>
      </c>
      <c r="M800">
        <f t="shared" si="101"/>
        <v>0.21677259687023617</v>
      </c>
      <c r="N800">
        <f t="shared" si="102"/>
        <v>0.8699057593921441</v>
      </c>
      <c r="O800">
        <f t="shared" si="103"/>
        <v>1.1385139838548608E-2</v>
      </c>
    </row>
    <row r="801" spans="1:15">
      <c r="A801">
        <v>4499.5</v>
      </c>
      <c r="B801">
        <f>COUNTIF(DantongWorkSheet!$E$1:$E$1000, "&lt;=" &amp;A801)</f>
        <v>784</v>
      </c>
      <c r="C801">
        <f>COUNTIF(DantongWorkSheet!$E$1:$E$1000, "&gt;" &amp;A801)</f>
        <v>216</v>
      </c>
      <c r="D801">
        <f>COUNTIFS(DantongWorkSheet!$E$1:$E$1000, "&lt;=" &amp;$A801, DantongWorkSheet!$U$1:$U$1000, 2)</f>
        <v>211</v>
      </c>
      <c r="E801">
        <f>COUNTIFS(DantongWorkSheet!$E$1:$E$1000, "&lt;=" &amp;$A801, DantongWorkSheet!$U$1:$U$1000, 1)</f>
        <v>573</v>
      </c>
      <c r="F801">
        <f>COUNTIFS(DantongWorkSheet!$E$1:$E$1000, "&gt;" &amp;$A801, DantongWorkSheet!$U$1:$U$1000, 2)</f>
        <v>89</v>
      </c>
      <c r="G801">
        <f>COUNTIFS(DantongWorkSheet!$E$1:$E$1000, "&gt;" &amp;$A801, DantongWorkSheet!$U$1:$U$1000, 1)</f>
        <v>127</v>
      </c>
      <c r="H801">
        <f t="shared" si="96"/>
        <v>0.84021729284617441</v>
      </c>
      <c r="I801">
        <f t="shared" si="97"/>
        <v>0.97755773097793863</v>
      </c>
      <c r="J801">
        <f t="shared" si="98"/>
        <v>0.27524236138875302</v>
      </c>
      <c r="K801">
        <f t="shared" si="99"/>
        <v>0.47755370501970162</v>
      </c>
      <c r="L801">
        <f t="shared" si="100"/>
        <v>0.65873035759140075</v>
      </c>
      <c r="M801">
        <f t="shared" si="101"/>
        <v>0.21115246989123473</v>
      </c>
      <c r="N801">
        <f t="shared" si="102"/>
        <v>0.86988282748263546</v>
      </c>
      <c r="O801">
        <f t="shared" si="103"/>
        <v>1.1408071748057247E-2</v>
      </c>
    </row>
    <row r="802" spans="1:15">
      <c r="A802">
        <v>4617</v>
      </c>
      <c r="B802">
        <f>COUNTIF(DantongWorkSheet!$E$1:$E$1000, "&lt;=" &amp;A802)</f>
        <v>793</v>
      </c>
      <c r="C802">
        <f>COUNTIF(DantongWorkSheet!$E$1:$E$1000, "&gt;" &amp;A802)</f>
        <v>207</v>
      </c>
      <c r="D802">
        <f>COUNTIFS(DantongWorkSheet!$E$1:$E$1000, "&lt;=" &amp;$A802, DantongWorkSheet!$U$1:$U$1000, 2)</f>
        <v>214</v>
      </c>
      <c r="E802">
        <f>COUNTIFS(DantongWorkSheet!$E$1:$E$1000, "&lt;=" &amp;$A802, DantongWorkSheet!$U$1:$U$1000, 1)</f>
        <v>579</v>
      </c>
      <c r="F802">
        <f>COUNTIFS(DantongWorkSheet!$E$1:$E$1000, "&gt;" &amp;$A802, DantongWorkSheet!$U$1:$U$1000, 2)</f>
        <v>86</v>
      </c>
      <c r="G802">
        <f>COUNTIFS(DantongWorkSheet!$E$1:$E$1000, "&gt;" &amp;$A802, DantongWorkSheet!$U$1:$U$1000, 1)</f>
        <v>121</v>
      </c>
      <c r="H802">
        <f t="shared" si="96"/>
        <v>0.84126552028706358</v>
      </c>
      <c r="I802">
        <f t="shared" si="97"/>
        <v>0.9792781622596809</v>
      </c>
      <c r="J802">
        <f t="shared" si="98"/>
        <v>0.26534353256378013</v>
      </c>
      <c r="K802">
        <f t="shared" si="99"/>
        <v>0.47036554672269165</v>
      </c>
      <c r="L802">
        <f t="shared" si="100"/>
        <v>0.66712355758764141</v>
      </c>
      <c r="M802">
        <f t="shared" si="101"/>
        <v>0.20271057958775393</v>
      </c>
      <c r="N802">
        <f t="shared" si="102"/>
        <v>0.86983413717539537</v>
      </c>
      <c r="O802">
        <f t="shared" si="103"/>
        <v>1.1456762055297331E-2</v>
      </c>
    </row>
    <row r="803" spans="1:15">
      <c r="A803">
        <v>4677</v>
      </c>
      <c r="B803">
        <f>COUNTIF(DantongWorkSheet!$E$1:$E$1000, "&lt;=" &amp;A803)</f>
        <v>796</v>
      </c>
      <c r="C803">
        <f>COUNTIF(DantongWorkSheet!$E$1:$E$1000, "&gt;" &amp;A803)</f>
        <v>204</v>
      </c>
      <c r="D803">
        <f>COUNTIFS(DantongWorkSheet!$E$1:$E$1000, "&lt;=" &amp;$A803, DantongWorkSheet!$U$1:$U$1000, 2)</f>
        <v>215</v>
      </c>
      <c r="E803">
        <f>COUNTIFS(DantongWorkSheet!$E$1:$E$1000, "&lt;=" &amp;$A803, DantongWorkSheet!$U$1:$U$1000, 1)</f>
        <v>581</v>
      </c>
      <c r="F803">
        <f>COUNTIFS(DantongWorkSheet!$E$1:$E$1000, "&gt;" &amp;$A803, DantongWorkSheet!$U$1:$U$1000, 2)</f>
        <v>85</v>
      </c>
      <c r="G803">
        <f>COUNTIFS(DantongWorkSheet!$E$1:$E$1000, "&gt;" &amp;$A803, DantongWorkSheet!$U$1:$U$1000, 1)</f>
        <v>119</v>
      </c>
      <c r="H803">
        <f t="shared" si="96"/>
        <v>0.84160881402384335</v>
      </c>
      <c r="I803">
        <f t="shared" si="97"/>
        <v>0.97986875665115269</v>
      </c>
      <c r="J803">
        <f t="shared" si="98"/>
        <v>0.26201109263827677</v>
      </c>
      <c r="K803">
        <f t="shared" si="99"/>
        <v>0.4678452243088807</v>
      </c>
      <c r="L803">
        <f t="shared" si="100"/>
        <v>0.66992061596297936</v>
      </c>
      <c r="M803">
        <f t="shared" si="101"/>
        <v>0.19989322635683512</v>
      </c>
      <c r="N803">
        <f t="shared" si="102"/>
        <v>0.86981384231981451</v>
      </c>
      <c r="O803">
        <f t="shared" si="103"/>
        <v>1.1477056910878192E-2</v>
      </c>
    </row>
    <row r="804" spans="1:15">
      <c r="A804">
        <v>8326.5</v>
      </c>
      <c r="B804">
        <f>COUNTIF(DantongWorkSheet!$E$1:$E$1000, "&lt;=" &amp;A804)</f>
        <v>936</v>
      </c>
      <c r="C804">
        <f>COUNTIF(DantongWorkSheet!$E$1:$E$1000, "&gt;" &amp;A804)</f>
        <v>64</v>
      </c>
      <c r="D804">
        <f>COUNTIFS(DantongWorkSheet!$E$1:$E$1000, "&lt;=" &amp;$A804, DantongWorkSheet!$U$1:$U$1000, 2)</f>
        <v>266</v>
      </c>
      <c r="E804">
        <f>COUNTIFS(DantongWorkSheet!$E$1:$E$1000, "&lt;=" &amp;$A804, DantongWorkSheet!$U$1:$U$1000, 1)</f>
        <v>670</v>
      </c>
      <c r="F804">
        <f>COUNTIFS(DantongWorkSheet!$E$1:$E$1000, "&gt;" &amp;$A804, DantongWorkSheet!$U$1:$U$1000, 2)</f>
        <v>34</v>
      </c>
      <c r="G804">
        <f>COUNTIFS(DantongWorkSheet!$E$1:$E$1000, "&gt;" &amp;$A804, DantongWorkSheet!$U$1:$U$1000, 1)</f>
        <v>30</v>
      </c>
      <c r="H804">
        <f t="shared" si="96"/>
        <v>0.86109473130930536</v>
      </c>
      <c r="I804">
        <f t="shared" si="97"/>
        <v>0.99718039889426424</v>
      </c>
      <c r="J804">
        <f t="shared" si="98"/>
        <v>8.9312712913646758E-2</v>
      </c>
      <c r="K804">
        <f t="shared" si="99"/>
        <v>0.25381019421837359</v>
      </c>
      <c r="L804">
        <f t="shared" si="100"/>
        <v>0.80598466850550987</v>
      </c>
      <c r="M804">
        <f t="shared" si="101"/>
        <v>6.3819545529232913E-2</v>
      </c>
      <c r="N804">
        <f t="shared" si="102"/>
        <v>0.86980421403474284</v>
      </c>
      <c r="O804">
        <f t="shared" si="103"/>
        <v>1.1486685195949864E-2</v>
      </c>
    </row>
    <row r="805" spans="1:15">
      <c r="A805">
        <v>6917.5</v>
      </c>
      <c r="B805">
        <f>COUNTIF(DantongWorkSheet!$E$1:$E$1000, "&lt;=" &amp;A805)</f>
        <v>892</v>
      </c>
      <c r="C805">
        <f>COUNTIF(DantongWorkSheet!$E$1:$E$1000, "&gt;" &amp;A805)</f>
        <v>108</v>
      </c>
      <c r="D805">
        <f>COUNTIFS(DantongWorkSheet!$E$1:$E$1000, "&lt;=" &amp;$A805, DantongWorkSheet!$U$1:$U$1000, 2)</f>
        <v>249</v>
      </c>
      <c r="E805">
        <f>COUNTIFS(DantongWorkSheet!$E$1:$E$1000, "&lt;=" &amp;$A805, DantongWorkSheet!$U$1:$U$1000, 1)</f>
        <v>643</v>
      </c>
      <c r="F805">
        <f>COUNTIFS(DantongWorkSheet!$E$1:$E$1000, "&gt;" &amp;$A805, DantongWorkSheet!$U$1:$U$1000, 2)</f>
        <v>51</v>
      </c>
      <c r="G805">
        <f>COUNTIFS(DantongWorkSheet!$E$1:$E$1000, "&gt;" &amp;$A805, DantongWorkSheet!$U$1:$U$1000, 1)</f>
        <v>57</v>
      </c>
      <c r="H805">
        <f t="shared" si="96"/>
        <v>0.85428727732297027</v>
      </c>
      <c r="I805">
        <f t="shared" si="97"/>
        <v>0.9977724720899821</v>
      </c>
      <c r="J805">
        <f t="shared" si="98"/>
        <v>0.14707687118966981</v>
      </c>
      <c r="K805">
        <f t="shared" si="99"/>
        <v>0.3467768525098508</v>
      </c>
      <c r="L805">
        <f t="shared" si="100"/>
        <v>0.76202425137208951</v>
      </c>
      <c r="M805">
        <f t="shared" si="101"/>
        <v>0.10775942698571807</v>
      </c>
      <c r="N805">
        <f t="shared" si="102"/>
        <v>0.86978367835780757</v>
      </c>
      <c r="O805">
        <f t="shared" si="103"/>
        <v>1.1507220872885138E-2</v>
      </c>
    </row>
    <row r="806" spans="1:15">
      <c r="A806">
        <v>4758.5</v>
      </c>
      <c r="B806">
        <f>COUNTIF(DantongWorkSheet!$E$1:$E$1000, "&lt;=" &amp;A806)</f>
        <v>802</v>
      </c>
      <c r="C806">
        <f>COUNTIF(DantongWorkSheet!$E$1:$E$1000, "&gt;" &amp;A806)</f>
        <v>198</v>
      </c>
      <c r="D806">
        <f>COUNTIFS(DantongWorkSheet!$E$1:$E$1000, "&lt;=" &amp;$A806, DantongWorkSheet!$U$1:$U$1000, 2)</f>
        <v>217</v>
      </c>
      <c r="E806">
        <f>COUNTIFS(DantongWorkSheet!$E$1:$E$1000, "&lt;=" &amp;$A806, DantongWorkSheet!$U$1:$U$1000, 1)</f>
        <v>585</v>
      </c>
      <c r="F806">
        <f>COUNTIFS(DantongWorkSheet!$E$1:$E$1000, "&gt;" &amp;$A806, DantongWorkSheet!$U$1:$U$1000, 2)</f>
        <v>83</v>
      </c>
      <c r="G806">
        <f>COUNTIFS(DantongWorkSheet!$E$1:$E$1000, "&gt;" &amp;$A806, DantongWorkSheet!$U$1:$U$1000, 1)</f>
        <v>115</v>
      </c>
      <c r="H806">
        <f t="shared" si="96"/>
        <v>0.84228646397879725</v>
      </c>
      <c r="I806">
        <f t="shared" si="97"/>
        <v>0.98107566724931727</v>
      </c>
      <c r="J806">
        <f t="shared" si="98"/>
        <v>0.25529733828214768</v>
      </c>
      <c r="K806">
        <f t="shared" si="99"/>
        <v>0.46261267758733055</v>
      </c>
      <c r="L806">
        <f t="shared" si="100"/>
        <v>0.67551374411099541</v>
      </c>
      <c r="M806">
        <f t="shared" si="101"/>
        <v>0.19425298211536482</v>
      </c>
      <c r="N806">
        <f t="shared" si="102"/>
        <v>0.8697667262263602</v>
      </c>
      <c r="O806">
        <f t="shared" si="103"/>
        <v>1.1524173004332505E-2</v>
      </c>
    </row>
    <row r="807" spans="1:15">
      <c r="A807">
        <v>3637.5</v>
      </c>
      <c r="B807">
        <f>COUNTIF(DantongWorkSheet!$E$1:$E$1000, "&lt;=" &amp;A807)</f>
        <v>712</v>
      </c>
      <c r="C807">
        <f>COUNTIF(DantongWorkSheet!$E$1:$E$1000, "&gt;" &amp;A807)</f>
        <v>288</v>
      </c>
      <c r="D807">
        <f>COUNTIFS(DantongWorkSheet!$E$1:$E$1000, "&lt;=" &amp;$A807, DantongWorkSheet!$U$1:$U$1000, 2)</f>
        <v>187</v>
      </c>
      <c r="E807">
        <f>COUNTIFS(DantongWorkSheet!$E$1:$E$1000, "&lt;=" &amp;$A807, DantongWorkSheet!$U$1:$U$1000, 1)</f>
        <v>525</v>
      </c>
      <c r="F807">
        <f>COUNTIFS(DantongWorkSheet!$E$1:$E$1000, "&gt;" &amp;$A807, DantongWorkSheet!$U$1:$U$1000, 2)</f>
        <v>113</v>
      </c>
      <c r="G807">
        <f>COUNTIFS(DantongWorkSheet!$E$1:$E$1000, "&gt;" &amp;$A807, DantongWorkSheet!$U$1:$U$1000, 1)</f>
        <v>175</v>
      </c>
      <c r="H807">
        <f t="shared" si="96"/>
        <v>0.83070476440801622</v>
      </c>
      <c r="I807">
        <f t="shared" si="97"/>
        <v>0.96630636490212585</v>
      </c>
      <c r="J807">
        <f t="shared" si="98"/>
        <v>0.34891620783133082</v>
      </c>
      <c r="K807">
        <f t="shared" si="99"/>
        <v>0.51720747356729513</v>
      </c>
      <c r="L807">
        <f t="shared" si="100"/>
        <v>0.59146179225850748</v>
      </c>
      <c r="M807">
        <f t="shared" si="101"/>
        <v>0.27829623309181223</v>
      </c>
      <c r="N807">
        <f t="shared" si="102"/>
        <v>0.86975802535031965</v>
      </c>
      <c r="O807">
        <f t="shared" si="103"/>
        <v>1.1532873880373051E-2</v>
      </c>
    </row>
    <row r="808" spans="1:15">
      <c r="A808">
        <v>8537.5</v>
      </c>
      <c r="B808">
        <f>COUNTIF(DantongWorkSheet!$E$1:$E$1000, "&lt;=" &amp;A808)</f>
        <v>941</v>
      </c>
      <c r="C808">
        <f>COUNTIF(DantongWorkSheet!$E$1:$E$1000, "&gt;" &amp;A808)</f>
        <v>59</v>
      </c>
      <c r="D808">
        <f>COUNTIFS(DantongWorkSheet!$E$1:$E$1000, "&lt;=" &amp;$A808, DantongWorkSheet!$U$1:$U$1000, 2)</f>
        <v>268</v>
      </c>
      <c r="E808">
        <f>COUNTIFS(DantongWorkSheet!$E$1:$E$1000, "&lt;=" &amp;$A808, DantongWorkSheet!$U$1:$U$1000, 1)</f>
        <v>673</v>
      </c>
      <c r="F808">
        <f>COUNTIFS(DantongWorkSheet!$E$1:$E$1000, "&gt;" &amp;$A808, DantongWorkSheet!$U$1:$U$1000, 2)</f>
        <v>32</v>
      </c>
      <c r="G808">
        <f>COUNTIFS(DantongWorkSheet!$E$1:$E$1000, "&gt;" &amp;$A808, DantongWorkSheet!$U$1:$U$1000, 1)</f>
        <v>27</v>
      </c>
      <c r="H808">
        <f t="shared" si="96"/>
        <v>0.86191350941777545</v>
      </c>
      <c r="I808">
        <f t="shared" si="97"/>
        <v>0.99481317549042347</v>
      </c>
      <c r="J808">
        <f t="shared" si="98"/>
        <v>8.2557102989470887E-2</v>
      </c>
      <c r="K808">
        <f t="shared" si="99"/>
        <v>0.24090533288271446</v>
      </c>
      <c r="L808">
        <f t="shared" si="100"/>
        <v>0.81106061236212668</v>
      </c>
      <c r="M808">
        <f t="shared" si="101"/>
        <v>5.869397735393498E-2</v>
      </c>
      <c r="N808">
        <f t="shared" si="102"/>
        <v>0.86975458971606168</v>
      </c>
      <c r="O808">
        <f t="shared" si="103"/>
        <v>1.1536309514631027E-2</v>
      </c>
    </row>
    <row r="809" spans="1:15">
      <c r="A809">
        <v>7408.5</v>
      </c>
      <c r="B809">
        <f>COUNTIF(DantongWorkSheet!$E$1:$E$1000, "&lt;=" &amp;A809)</f>
        <v>908</v>
      </c>
      <c r="C809">
        <f>COUNTIF(DantongWorkSheet!$E$1:$E$1000, "&gt;" &amp;A809)</f>
        <v>92</v>
      </c>
      <c r="D809">
        <f>COUNTIFS(DantongWorkSheet!$E$1:$E$1000, "&lt;=" &amp;$A809, DantongWorkSheet!$U$1:$U$1000, 2)</f>
        <v>255</v>
      </c>
      <c r="E809">
        <f>COUNTIFS(DantongWorkSheet!$E$1:$E$1000, "&lt;=" &amp;$A809, DantongWorkSheet!$U$1:$U$1000, 1)</f>
        <v>653</v>
      </c>
      <c r="F809">
        <f>COUNTIFS(DantongWorkSheet!$E$1:$E$1000, "&gt;" &amp;$A809, DantongWorkSheet!$U$1:$U$1000, 2)</f>
        <v>45</v>
      </c>
      <c r="G809">
        <f>COUNTIFS(DantongWorkSheet!$E$1:$E$1000, "&gt;" &amp;$A809, DantongWorkSheet!$U$1:$U$1000, 1)</f>
        <v>47</v>
      </c>
      <c r="H809">
        <f t="shared" si="96"/>
        <v>0.85658878250145676</v>
      </c>
      <c r="I809">
        <f t="shared" si="97"/>
        <v>0.99965907166913981</v>
      </c>
      <c r="J809">
        <f t="shared" si="98"/>
        <v>0.1264261040130242</v>
      </c>
      <c r="K809">
        <f t="shared" si="99"/>
        <v>0.31668445423166686</v>
      </c>
      <c r="L809">
        <f t="shared" si="100"/>
        <v>0.7777826145113228</v>
      </c>
      <c r="M809">
        <f t="shared" si="101"/>
        <v>9.1968634593560861E-2</v>
      </c>
      <c r="N809">
        <f t="shared" si="102"/>
        <v>0.86975124910488366</v>
      </c>
      <c r="O809">
        <f t="shared" si="103"/>
        <v>1.1539650125809042E-2</v>
      </c>
    </row>
    <row r="810" spans="1:15">
      <c r="A810">
        <v>3620.5</v>
      </c>
      <c r="B810">
        <f>COUNTIF(DantongWorkSheet!$E$1:$E$1000, "&lt;=" &amp;A810)</f>
        <v>709</v>
      </c>
      <c r="C810">
        <f>COUNTIF(DantongWorkSheet!$E$1:$E$1000, "&gt;" &amp;A810)</f>
        <v>291</v>
      </c>
      <c r="D810">
        <f>COUNTIFS(DantongWorkSheet!$E$1:$E$1000, "&lt;=" &amp;$A810, DantongWorkSheet!$U$1:$U$1000, 2)</f>
        <v>186</v>
      </c>
      <c r="E810">
        <f>COUNTIFS(DantongWorkSheet!$E$1:$E$1000, "&lt;=" &amp;$A810, DantongWorkSheet!$U$1:$U$1000, 1)</f>
        <v>523</v>
      </c>
      <c r="F810">
        <f>COUNTIFS(DantongWorkSheet!$E$1:$E$1000, "&gt;" &amp;$A810, DantongWorkSheet!$U$1:$U$1000, 2)</f>
        <v>114</v>
      </c>
      <c r="G810">
        <f>COUNTIFS(DantongWorkSheet!$E$1:$E$1000, "&gt;" &amp;$A810, DantongWorkSheet!$U$1:$U$1000, 1)</f>
        <v>177</v>
      </c>
      <c r="H810">
        <f t="shared" si="96"/>
        <v>0.83025895246766268</v>
      </c>
      <c r="I810">
        <f t="shared" si="97"/>
        <v>0.96592123988604639</v>
      </c>
      <c r="J810">
        <f t="shared" si="98"/>
        <v>0.3517650094026028</v>
      </c>
      <c r="K810">
        <f t="shared" si="99"/>
        <v>0.51824450205035677</v>
      </c>
      <c r="L810">
        <f t="shared" si="100"/>
        <v>0.58865359729957278</v>
      </c>
      <c r="M810">
        <f t="shared" si="101"/>
        <v>0.28108308080683947</v>
      </c>
      <c r="N810">
        <f t="shared" si="102"/>
        <v>0.8697366781064122</v>
      </c>
      <c r="O810">
        <f t="shared" si="103"/>
        <v>1.1554221124280506E-2</v>
      </c>
    </row>
    <row r="811" spans="1:15">
      <c r="A811">
        <v>10043.5</v>
      </c>
      <c r="B811">
        <f>COUNTIF(DantongWorkSheet!$E$1:$E$1000, "&lt;=" &amp;A811)</f>
        <v>960</v>
      </c>
      <c r="C811">
        <f>COUNTIF(DantongWorkSheet!$E$1:$E$1000, "&gt;" &amp;A811)</f>
        <v>40</v>
      </c>
      <c r="D811">
        <f>COUNTIFS(DantongWorkSheet!$E$1:$E$1000, "&lt;=" &amp;$A811, DantongWorkSheet!$U$1:$U$1000, 2)</f>
        <v>276</v>
      </c>
      <c r="E811">
        <f>COUNTIFS(DantongWorkSheet!$E$1:$E$1000, "&lt;=" &amp;$A811, DantongWorkSheet!$U$1:$U$1000, 1)</f>
        <v>684</v>
      </c>
      <c r="F811">
        <f>COUNTIFS(DantongWorkSheet!$E$1:$E$1000, "&gt;" &amp;$A811, DantongWorkSheet!$U$1:$U$1000, 2)</f>
        <v>24</v>
      </c>
      <c r="G811">
        <f>COUNTIFS(DantongWorkSheet!$E$1:$E$1000, "&gt;" &amp;$A811, DantongWorkSheet!$U$1:$U$1000, 1)</f>
        <v>16</v>
      </c>
      <c r="H811">
        <f t="shared" si="96"/>
        <v>0.86546989742859282</v>
      </c>
      <c r="I811">
        <f t="shared" si="97"/>
        <v>0.97095059445466858</v>
      </c>
      <c r="J811">
        <f t="shared" si="98"/>
        <v>5.6537941491425818E-2</v>
      </c>
      <c r="K811">
        <f t="shared" si="99"/>
        <v>0.18575424759098899</v>
      </c>
      <c r="L811">
        <f t="shared" si="100"/>
        <v>0.83085110153144903</v>
      </c>
      <c r="M811">
        <f t="shared" si="101"/>
        <v>3.8838023778186744E-2</v>
      </c>
      <c r="N811">
        <f t="shared" si="102"/>
        <v>0.86968912530963582</v>
      </c>
      <c r="O811">
        <f t="shared" si="103"/>
        <v>1.1601773921056879E-2</v>
      </c>
    </row>
    <row r="812" spans="1:15">
      <c r="A812">
        <v>5553</v>
      </c>
      <c r="B812">
        <f>COUNTIF(DantongWorkSheet!$E$1:$E$1000, "&lt;=" &amp;A812)</f>
        <v>834</v>
      </c>
      <c r="C812">
        <f>COUNTIF(DantongWorkSheet!$E$1:$E$1000, "&gt;" &amp;A812)</f>
        <v>166</v>
      </c>
      <c r="D812">
        <f>COUNTIFS(DantongWorkSheet!$E$1:$E$1000, "&lt;=" &amp;$A812, DantongWorkSheet!$U$1:$U$1000, 2)</f>
        <v>228</v>
      </c>
      <c r="E812">
        <f>COUNTIFS(DantongWorkSheet!$E$1:$E$1000, "&lt;=" &amp;$A812, DantongWorkSheet!$U$1:$U$1000, 1)</f>
        <v>606</v>
      </c>
      <c r="F812">
        <f>COUNTIFS(DantongWorkSheet!$E$1:$E$1000, "&gt;" &amp;$A812, DantongWorkSheet!$U$1:$U$1000, 2)</f>
        <v>72</v>
      </c>
      <c r="G812">
        <f>COUNTIFS(DantongWorkSheet!$E$1:$E$1000, "&gt;" &amp;$A812, DantongWorkSheet!$U$1:$U$1000, 1)</f>
        <v>94</v>
      </c>
      <c r="H812">
        <f t="shared" si="96"/>
        <v>0.8462748477682015</v>
      </c>
      <c r="I812">
        <f t="shared" si="97"/>
        <v>0.98729273157858499</v>
      </c>
      <c r="J812">
        <f t="shared" si="98"/>
        <v>0.21840851315533119</v>
      </c>
      <c r="K812">
        <f t="shared" si="99"/>
        <v>0.43006364565031702</v>
      </c>
      <c r="L812">
        <f t="shared" si="100"/>
        <v>0.70579322303867997</v>
      </c>
      <c r="M812">
        <f t="shared" si="101"/>
        <v>0.16389059344204512</v>
      </c>
      <c r="N812">
        <f t="shared" si="102"/>
        <v>0.86968381648072512</v>
      </c>
      <c r="O812">
        <f t="shared" si="103"/>
        <v>1.1607082749967579E-2</v>
      </c>
    </row>
    <row r="813" spans="1:15">
      <c r="A813">
        <v>7028</v>
      </c>
      <c r="B813">
        <f>COUNTIF(DantongWorkSheet!$E$1:$E$1000, "&lt;=" &amp;A813)</f>
        <v>895</v>
      </c>
      <c r="C813">
        <f>COUNTIF(DantongWorkSheet!$E$1:$E$1000, "&gt;" &amp;A813)</f>
        <v>105</v>
      </c>
      <c r="D813">
        <f>COUNTIFS(DantongWorkSheet!$E$1:$E$1000, "&lt;=" &amp;$A813, DantongWorkSheet!$U$1:$U$1000, 2)</f>
        <v>250</v>
      </c>
      <c r="E813">
        <f>COUNTIFS(DantongWorkSheet!$E$1:$E$1000, "&lt;=" &amp;$A813, DantongWorkSheet!$U$1:$U$1000, 1)</f>
        <v>645</v>
      </c>
      <c r="F813">
        <f>COUNTIFS(DantongWorkSheet!$E$1:$E$1000, "&gt;" &amp;$A813, DantongWorkSheet!$U$1:$U$1000, 2)</f>
        <v>50</v>
      </c>
      <c r="G813">
        <f>COUNTIFS(DantongWorkSheet!$E$1:$E$1000, "&gt;" &amp;$A813, DantongWorkSheet!$U$1:$U$1000, 1)</f>
        <v>55</v>
      </c>
      <c r="H813">
        <f t="shared" si="96"/>
        <v>0.85453574688249101</v>
      </c>
      <c r="I813">
        <f t="shared" si="97"/>
        <v>0.99836367259381309</v>
      </c>
      <c r="J813">
        <f t="shared" si="98"/>
        <v>0.14323616919686907</v>
      </c>
      <c r="K813">
        <f t="shared" si="99"/>
        <v>0.34141157053457627</v>
      </c>
      <c r="L813">
        <f t="shared" si="100"/>
        <v>0.76480949345982951</v>
      </c>
      <c r="M813">
        <f t="shared" si="101"/>
        <v>0.10482818562235037</v>
      </c>
      <c r="N813">
        <f t="shared" si="102"/>
        <v>0.86963767908217993</v>
      </c>
      <c r="O813">
        <f t="shared" si="103"/>
        <v>1.1653220148512777E-2</v>
      </c>
    </row>
    <row r="814" spans="1:15">
      <c r="A814">
        <v>5742.5</v>
      </c>
      <c r="B814">
        <f>COUNTIF(DantongWorkSheet!$E$1:$E$1000, "&lt;=" &amp;A814)</f>
        <v>837</v>
      </c>
      <c r="C814">
        <f>COUNTIF(DantongWorkSheet!$E$1:$E$1000, "&gt;" &amp;A814)</f>
        <v>163</v>
      </c>
      <c r="D814">
        <f>COUNTIFS(DantongWorkSheet!$E$1:$E$1000, "&lt;=" &amp;$A814, DantongWorkSheet!$U$1:$U$1000, 2)</f>
        <v>229</v>
      </c>
      <c r="E814">
        <f>COUNTIFS(DantongWorkSheet!$E$1:$E$1000, "&lt;=" &amp;$A814, DantongWorkSheet!$U$1:$U$1000, 1)</f>
        <v>608</v>
      </c>
      <c r="F814">
        <f>COUNTIFS(DantongWorkSheet!$E$1:$E$1000, "&gt;" &amp;$A814, DantongWorkSheet!$U$1:$U$1000, 2)</f>
        <v>71</v>
      </c>
      <c r="G814">
        <f>COUNTIFS(DantongWorkSheet!$E$1:$E$1000, "&gt;" &amp;$A814, DantongWorkSheet!$U$1:$U$1000, 1)</f>
        <v>92</v>
      </c>
      <c r="H814">
        <f t="shared" si="96"/>
        <v>0.84657772456002101</v>
      </c>
      <c r="I814">
        <f t="shared" si="97"/>
        <v>0.98799351961710458</v>
      </c>
      <c r="J814">
        <f t="shared" si="98"/>
        <v>0.21485829515752919</v>
      </c>
      <c r="K814">
        <f t="shared" si="99"/>
        <v>0.42658014926025456</v>
      </c>
      <c r="L814">
        <f t="shared" si="100"/>
        <v>0.70858555545673751</v>
      </c>
      <c r="M814">
        <f t="shared" si="101"/>
        <v>0.16104294369758806</v>
      </c>
      <c r="N814">
        <f t="shared" si="102"/>
        <v>0.86962849915432561</v>
      </c>
      <c r="O814">
        <f t="shared" si="103"/>
        <v>1.1662400076367097E-2</v>
      </c>
    </row>
    <row r="815" spans="1:15">
      <c r="A815">
        <v>7275</v>
      </c>
      <c r="B815">
        <f>COUNTIF(DantongWorkSheet!$E$1:$E$1000, "&lt;=" &amp;A815)</f>
        <v>903</v>
      </c>
      <c r="C815">
        <f>COUNTIF(DantongWorkSheet!$E$1:$E$1000, "&gt;" &amp;A815)</f>
        <v>97</v>
      </c>
      <c r="D815">
        <f>COUNTIFS(DantongWorkSheet!$E$1:$E$1000, "&lt;=" &amp;$A815, DantongWorkSheet!$U$1:$U$1000, 2)</f>
        <v>253</v>
      </c>
      <c r="E815">
        <f>COUNTIFS(DantongWorkSheet!$E$1:$E$1000, "&lt;=" &amp;$A815, DantongWorkSheet!$U$1:$U$1000, 1)</f>
        <v>650</v>
      </c>
      <c r="F815">
        <f>COUNTIFS(DantongWorkSheet!$E$1:$E$1000, "&gt;" &amp;$A815, DantongWorkSheet!$U$1:$U$1000, 2)</f>
        <v>47</v>
      </c>
      <c r="G815">
        <f>COUNTIFS(DantongWorkSheet!$E$1:$E$1000, "&gt;" &amp;$A815, DantongWorkSheet!$U$1:$U$1000, 1)</f>
        <v>50</v>
      </c>
      <c r="H815">
        <f t="shared" si="96"/>
        <v>0.8556921281531269</v>
      </c>
      <c r="I815">
        <f t="shared" si="97"/>
        <v>0.99930989870686804</v>
      </c>
      <c r="J815">
        <f t="shared" si="98"/>
        <v>0.13292350278464959</v>
      </c>
      <c r="K815">
        <f t="shared" si="99"/>
        <v>0.32648952992007108</v>
      </c>
      <c r="L815">
        <f t="shared" si="100"/>
        <v>0.77268999172227359</v>
      </c>
      <c r="M815">
        <f t="shared" si="101"/>
        <v>9.6933060174566196E-2</v>
      </c>
      <c r="N815">
        <f t="shared" si="102"/>
        <v>0.86962305189683975</v>
      </c>
      <c r="O815">
        <f t="shared" si="103"/>
        <v>1.1667847333852954E-2</v>
      </c>
    </row>
    <row r="816" spans="1:15">
      <c r="A816">
        <v>4329.5</v>
      </c>
      <c r="B816">
        <f>COUNTIF(DantongWorkSheet!$E$1:$E$1000, "&lt;=" &amp;A816)</f>
        <v>776</v>
      </c>
      <c r="C816">
        <f>COUNTIF(DantongWorkSheet!$E$1:$E$1000, "&gt;" &amp;A816)</f>
        <v>224</v>
      </c>
      <c r="D816">
        <f>COUNTIFS(DantongWorkSheet!$E$1:$E$1000, "&lt;=" &amp;$A816, DantongWorkSheet!$U$1:$U$1000, 2)</f>
        <v>208</v>
      </c>
      <c r="E816">
        <f>COUNTIFS(DantongWorkSheet!$E$1:$E$1000, "&lt;=" &amp;$A816, DantongWorkSheet!$U$1:$U$1000, 1)</f>
        <v>568</v>
      </c>
      <c r="F816">
        <f>COUNTIFS(DantongWorkSheet!$E$1:$E$1000, "&gt;" &amp;$A816, DantongWorkSheet!$U$1:$U$1000, 2)</f>
        <v>92</v>
      </c>
      <c r="G816">
        <f>COUNTIFS(DantongWorkSheet!$E$1:$E$1000, "&gt;" &amp;$A816, DantongWorkSheet!$U$1:$U$1000, 1)</f>
        <v>132</v>
      </c>
      <c r="H816">
        <f t="shared" si="96"/>
        <v>0.83863987150155239</v>
      </c>
      <c r="I816">
        <f t="shared" si="97"/>
        <v>0.97687401262652807</v>
      </c>
      <c r="J816">
        <f t="shared" si="98"/>
        <v>0.28391623936056842</v>
      </c>
      <c r="K816">
        <f t="shared" si="99"/>
        <v>0.48348817722340426</v>
      </c>
      <c r="L816">
        <f t="shared" si="100"/>
        <v>0.65078454028520472</v>
      </c>
      <c r="M816">
        <f t="shared" si="101"/>
        <v>0.2188197788283423</v>
      </c>
      <c r="N816">
        <f t="shared" si="102"/>
        <v>0.86960431911354696</v>
      </c>
      <c r="O816">
        <f t="shared" si="103"/>
        <v>1.168658011714574E-2</v>
      </c>
    </row>
    <row r="817" spans="1:15">
      <c r="A817">
        <v>4409.5</v>
      </c>
      <c r="B817">
        <f>COUNTIF(DantongWorkSheet!$E$1:$E$1000, "&lt;=" &amp;A817)</f>
        <v>779</v>
      </c>
      <c r="C817">
        <f>COUNTIF(DantongWorkSheet!$E$1:$E$1000, "&gt;" &amp;A817)</f>
        <v>221</v>
      </c>
      <c r="D817">
        <f>COUNTIFS(DantongWorkSheet!$E$1:$E$1000, "&lt;=" &amp;$A817, DantongWorkSheet!$U$1:$U$1000, 2)</f>
        <v>209</v>
      </c>
      <c r="E817">
        <f>COUNTIFS(DantongWorkSheet!$E$1:$E$1000, "&lt;=" &amp;$A817, DantongWorkSheet!$U$1:$U$1000, 1)</f>
        <v>570</v>
      </c>
      <c r="F817">
        <f>COUNTIFS(DantongWorkSheet!$E$1:$E$1000, "&gt;" &amp;$A817, DantongWorkSheet!$U$1:$U$1000, 2)</f>
        <v>91</v>
      </c>
      <c r="G817">
        <f>COUNTIFS(DantongWorkSheet!$E$1:$E$1000, "&gt;" &amp;$A817, DantongWorkSheet!$U$1:$U$1000, 1)</f>
        <v>130</v>
      </c>
      <c r="H817">
        <f t="shared" si="96"/>
        <v>0.83900406136769767</v>
      </c>
      <c r="I817">
        <f t="shared" si="97"/>
        <v>0.97741781752817158</v>
      </c>
      <c r="J817">
        <f t="shared" si="98"/>
        <v>0.28067741318172551</v>
      </c>
      <c r="K817">
        <f t="shared" si="99"/>
        <v>0.48131186128481485</v>
      </c>
      <c r="L817">
        <f t="shared" si="100"/>
        <v>0.65358416380543649</v>
      </c>
      <c r="M817">
        <f t="shared" si="101"/>
        <v>0.21600933767372593</v>
      </c>
      <c r="N817">
        <f t="shared" si="102"/>
        <v>0.86959350147916248</v>
      </c>
      <c r="O817">
        <f t="shared" si="103"/>
        <v>1.1697397751530225E-2</v>
      </c>
    </row>
    <row r="818" spans="1:15">
      <c r="A818">
        <v>4459</v>
      </c>
      <c r="B818">
        <f>COUNTIF(DantongWorkSheet!$E$1:$E$1000, "&lt;=" &amp;A818)</f>
        <v>782</v>
      </c>
      <c r="C818">
        <f>COUNTIF(DantongWorkSheet!$E$1:$E$1000, "&gt;" &amp;A818)</f>
        <v>218</v>
      </c>
      <c r="D818">
        <f>COUNTIFS(DantongWorkSheet!$E$1:$E$1000, "&lt;=" &amp;$A818, DantongWorkSheet!$U$1:$U$1000, 2)</f>
        <v>210</v>
      </c>
      <c r="E818">
        <f>COUNTIFS(DantongWorkSheet!$E$1:$E$1000, "&lt;=" &amp;$A818, DantongWorkSheet!$U$1:$U$1000, 1)</f>
        <v>572</v>
      </c>
      <c r="F818">
        <f>COUNTIFS(DantongWorkSheet!$E$1:$E$1000, "&gt;" &amp;$A818, DantongWorkSheet!$U$1:$U$1000, 2)</f>
        <v>90</v>
      </c>
      <c r="G818">
        <f>COUNTIFS(DantongWorkSheet!$E$1:$E$1000, "&gt;" &amp;$A818, DantongWorkSheet!$U$1:$U$1000, 1)</f>
        <v>128</v>
      </c>
      <c r="H818">
        <f t="shared" si="96"/>
        <v>0.83936499763072248</v>
      </c>
      <c r="I818">
        <f t="shared" si="97"/>
        <v>0.97796974372339096</v>
      </c>
      <c r="J818">
        <f t="shared" si="98"/>
        <v>0.27742191911140257</v>
      </c>
      <c r="K818">
        <f t="shared" si="99"/>
        <v>0.479076791254965</v>
      </c>
      <c r="L818">
        <f t="shared" si="100"/>
        <v>0.65638342814722495</v>
      </c>
      <c r="M818">
        <f t="shared" si="101"/>
        <v>0.21319740413169924</v>
      </c>
      <c r="N818">
        <f t="shared" si="102"/>
        <v>0.86958083227892424</v>
      </c>
      <c r="O818">
        <f t="shared" si="103"/>
        <v>1.1710066951768461E-2</v>
      </c>
    </row>
    <row r="819" spans="1:15">
      <c r="A819">
        <v>4682.5</v>
      </c>
      <c r="B819">
        <f>COUNTIF(DantongWorkSheet!$E$1:$E$1000, "&lt;=" &amp;A819)</f>
        <v>797</v>
      </c>
      <c r="C819">
        <f>COUNTIF(DantongWorkSheet!$E$1:$E$1000, "&gt;" &amp;A819)</f>
        <v>203</v>
      </c>
      <c r="D819">
        <f>COUNTIFS(DantongWorkSheet!$E$1:$E$1000, "&lt;=" &amp;$A819, DantongWorkSheet!$U$1:$U$1000, 2)</f>
        <v>215</v>
      </c>
      <c r="E819">
        <f>COUNTIFS(DantongWorkSheet!$E$1:$E$1000, "&lt;=" &amp;$A819, DantongWorkSheet!$U$1:$U$1000, 1)</f>
        <v>582</v>
      </c>
      <c r="F819">
        <f>COUNTIFS(DantongWorkSheet!$E$1:$E$1000, "&gt;" &amp;$A819, DantongWorkSheet!$U$1:$U$1000, 2)</f>
        <v>85</v>
      </c>
      <c r="G819">
        <f>COUNTIFS(DantongWorkSheet!$E$1:$E$1000, "&gt;" &amp;$A819, DantongWorkSheet!$U$1:$U$1000, 1)</f>
        <v>118</v>
      </c>
      <c r="H819">
        <f t="shared" si="96"/>
        <v>0.84112234782440498</v>
      </c>
      <c r="I819">
        <f t="shared" si="97"/>
        <v>0.98085261966595505</v>
      </c>
      <c r="J819">
        <f t="shared" si="98"/>
        <v>0.26089665142527735</v>
      </c>
      <c r="K819">
        <f t="shared" si="99"/>
        <v>0.46699101859781295</v>
      </c>
      <c r="L819">
        <f t="shared" si="100"/>
        <v>0.67037451121605085</v>
      </c>
      <c r="M819">
        <f t="shared" si="101"/>
        <v>0.1991130817921889</v>
      </c>
      <c r="N819">
        <f t="shared" si="102"/>
        <v>0.86948759300823975</v>
      </c>
      <c r="O819">
        <f t="shared" si="103"/>
        <v>1.1803306222452958E-2</v>
      </c>
    </row>
    <row r="820" spans="1:15">
      <c r="A820">
        <v>9274</v>
      </c>
      <c r="B820">
        <f>COUNTIF(DantongWorkSheet!$E$1:$E$1000, "&lt;=" &amp;A820)</f>
        <v>951</v>
      </c>
      <c r="C820">
        <f>COUNTIF(DantongWorkSheet!$E$1:$E$1000, "&gt;" &amp;A820)</f>
        <v>49</v>
      </c>
      <c r="D820">
        <f>COUNTIFS(DantongWorkSheet!$E$1:$E$1000, "&lt;=" &amp;$A820, DantongWorkSheet!$U$1:$U$1000, 2)</f>
        <v>272</v>
      </c>
      <c r="E820">
        <f>COUNTIFS(DantongWorkSheet!$E$1:$E$1000, "&lt;=" &amp;$A820, DantongWorkSheet!$U$1:$U$1000, 1)</f>
        <v>679</v>
      </c>
      <c r="F820">
        <f>COUNTIFS(DantongWorkSheet!$E$1:$E$1000, "&gt;" &amp;$A820, DantongWorkSheet!$U$1:$U$1000, 2)</f>
        <v>28</v>
      </c>
      <c r="G820">
        <f>COUNTIFS(DantongWorkSheet!$E$1:$E$1000, "&gt;" &amp;$A820, DantongWorkSheet!$U$1:$U$1000, 1)</f>
        <v>21</v>
      </c>
      <c r="H820">
        <f t="shared" si="96"/>
        <v>0.86351740389708798</v>
      </c>
      <c r="I820">
        <f t="shared" si="97"/>
        <v>0.98522813603425163</v>
      </c>
      <c r="J820">
        <f t="shared" si="98"/>
        <v>6.8931098865249008E-2</v>
      </c>
      <c r="K820">
        <f t="shared" si="99"/>
        <v>0.21320264758679705</v>
      </c>
      <c r="L820">
        <f t="shared" si="100"/>
        <v>0.82120505110613062</v>
      </c>
      <c r="M820">
        <f t="shared" si="101"/>
        <v>4.8276178665678335E-2</v>
      </c>
      <c r="N820">
        <f t="shared" si="102"/>
        <v>0.86948122977180897</v>
      </c>
      <c r="O820">
        <f t="shared" si="103"/>
        <v>1.1809669458883731E-2</v>
      </c>
    </row>
    <row r="821" spans="1:15">
      <c r="A821">
        <v>3646.5</v>
      </c>
      <c r="B821">
        <f>COUNTIF(DantongWorkSheet!$E$1:$E$1000, "&lt;=" &amp;A821)</f>
        <v>713</v>
      </c>
      <c r="C821">
        <f>COUNTIF(DantongWorkSheet!$E$1:$E$1000, "&gt;" &amp;A821)</f>
        <v>287</v>
      </c>
      <c r="D821">
        <f>COUNTIFS(DantongWorkSheet!$E$1:$E$1000, "&lt;=" &amp;$A821, DantongWorkSheet!$U$1:$U$1000, 2)</f>
        <v>187</v>
      </c>
      <c r="E821">
        <f>COUNTIFS(DantongWorkSheet!$E$1:$E$1000, "&lt;=" &amp;$A821, DantongWorkSheet!$U$1:$U$1000, 1)</f>
        <v>526</v>
      </c>
      <c r="F821">
        <f>COUNTIFS(DantongWorkSheet!$E$1:$E$1000, "&gt;" &amp;$A821, DantongWorkSheet!$U$1:$U$1000, 2)</f>
        <v>113</v>
      </c>
      <c r="G821">
        <f>COUNTIFS(DantongWorkSheet!$E$1:$E$1000, "&gt;" &amp;$A821, DantongWorkSheet!$U$1:$U$1000, 1)</f>
        <v>174</v>
      </c>
      <c r="H821">
        <f t="shared" si="96"/>
        <v>0.83015566845407174</v>
      </c>
      <c r="I821">
        <f t="shared" si="97"/>
        <v>0.96716340392100164</v>
      </c>
      <c r="J821">
        <f t="shared" si="98"/>
        <v>0.3479625509895759</v>
      </c>
      <c r="K821">
        <f t="shared" si="99"/>
        <v>0.51685180174209666</v>
      </c>
      <c r="L821">
        <f t="shared" si="100"/>
        <v>0.59190099160775311</v>
      </c>
      <c r="M821">
        <f t="shared" si="101"/>
        <v>0.27757589692532747</v>
      </c>
      <c r="N821">
        <f t="shared" si="102"/>
        <v>0.86947688853308058</v>
      </c>
      <c r="O821">
        <f t="shared" si="103"/>
        <v>1.1814010697612121E-2</v>
      </c>
    </row>
    <row r="822" spans="1:15">
      <c r="A822">
        <v>9743</v>
      </c>
      <c r="B822">
        <f>COUNTIF(DantongWorkSheet!$E$1:$E$1000, "&lt;=" &amp;A822)</f>
        <v>958</v>
      </c>
      <c r="C822">
        <f>COUNTIF(DantongWorkSheet!$E$1:$E$1000, "&gt;" &amp;A822)</f>
        <v>42</v>
      </c>
      <c r="D822">
        <f>COUNTIFS(DantongWorkSheet!$E$1:$E$1000, "&lt;=" &amp;$A822, DantongWorkSheet!$U$1:$U$1000, 2)</f>
        <v>275</v>
      </c>
      <c r="E822">
        <f>COUNTIFS(DantongWorkSheet!$E$1:$E$1000, "&lt;=" &amp;$A822, DantongWorkSheet!$U$1:$U$1000, 1)</f>
        <v>683</v>
      </c>
      <c r="F822">
        <f>COUNTIFS(DantongWorkSheet!$E$1:$E$1000, "&gt;" &amp;$A822, DantongWorkSheet!$U$1:$U$1000, 2)</f>
        <v>25</v>
      </c>
      <c r="G822">
        <f>COUNTIFS(DantongWorkSheet!$E$1:$E$1000, "&gt;" &amp;$A822, DantongWorkSheet!$U$1:$U$1000, 1)</f>
        <v>17</v>
      </c>
      <c r="H822">
        <f t="shared" si="96"/>
        <v>0.86488834359062938</v>
      </c>
      <c r="I822">
        <f t="shared" si="97"/>
        <v>0.97366806454962007</v>
      </c>
      <c r="J822">
        <f t="shared" si="98"/>
        <v>5.930253649101877E-2</v>
      </c>
      <c r="K822">
        <f t="shared" si="99"/>
        <v>0.19208560819909976</v>
      </c>
      <c r="L822">
        <f t="shared" si="100"/>
        <v>0.82856303315982294</v>
      </c>
      <c r="M822">
        <f t="shared" si="101"/>
        <v>4.0894058711084043E-2</v>
      </c>
      <c r="N822">
        <f t="shared" si="102"/>
        <v>0.86945709187090703</v>
      </c>
      <c r="O822">
        <f t="shared" si="103"/>
        <v>1.1833807359785675E-2</v>
      </c>
    </row>
    <row r="823" spans="1:15">
      <c r="A823">
        <v>7383.5</v>
      </c>
      <c r="B823">
        <f>COUNTIF(DantongWorkSheet!$E$1:$E$1000, "&lt;=" &amp;A823)</f>
        <v>906</v>
      </c>
      <c r="C823">
        <f>COUNTIF(DantongWorkSheet!$E$1:$E$1000, "&gt;" &amp;A823)</f>
        <v>94</v>
      </c>
      <c r="D823">
        <f>COUNTIFS(DantongWorkSheet!$E$1:$E$1000, "&lt;=" &amp;$A823, DantongWorkSheet!$U$1:$U$1000, 2)</f>
        <v>254</v>
      </c>
      <c r="E823">
        <f>COUNTIFS(DantongWorkSheet!$E$1:$E$1000, "&lt;=" &amp;$A823, DantongWorkSheet!$U$1:$U$1000, 1)</f>
        <v>652</v>
      </c>
      <c r="F823">
        <f>COUNTIFS(DantongWorkSheet!$E$1:$E$1000, "&gt;" &amp;$A823, DantongWorkSheet!$U$1:$U$1000, 2)</f>
        <v>46</v>
      </c>
      <c r="G823">
        <f>COUNTIFS(DantongWorkSheet!$E$1:$E$1000, "&gt;" &amp;$A823, DantongWorkSheet!$U$1:$U$1000, 1)</f>
        <v>48</v>
      </c>
      <c r="H823">
        <f t="shared" si="96"/>
        <v>0.85593162525728073</v>
      </c>
      <c r="I823">
        <f t="shared" si="97"/>
        <v>0.99967342600489173</v>
      </c>
      <c r="J823">
        <f t="shared" si="98"/>
        <v>0.12902984242196183</v>
      </c>
      <c r="K823">
        <f t="shared" si="99"/>
        <v>0.32065237070053826</v>
      </c>
      <c r="L823">
        <f t="shared" si="100"/>
        <v>0.77547405248309631</v>
      </c>
      <c r="M823">
        <f t="shared" si="101"/>
        <v>9.3969302044459829E-2</v>
      </c>
      <c r="N823">
        <f t="shared" si="102"/>
        <v>0.86944335452755617</v>
      </c>
      <c r="O823">
        <f t="shared" si="103"/>
        <v>1.1847544703136537E-2</v>
      </c>
    </row>
    <row r="824" spans="1:15">
      <c r="A824">
        <v>4779.5</v>
      </c>
      <c r="B824">
        <f>COUNTIF(DantongWorkSheet!$E$1:$E$1000, "&lt;=" &amp;A824)</f>
        <v>803</v>
      </c>
      <c r="C824">
        <f>COUNTIF(DantongWorkSheet!$E$1:$E$1000, "&gt;" &amp;A824)</f>
        <v>197</v>
      </c>
      <c r="D824">
        <f>COUNTIFS(DantongWorkSheet!$E$1:$E$1000, "&lt;=" &amp;$A824, DantongWorkSheet!$U$1:$U$1000, 2)</f>
        <v>217</v>
      </c>
      <c r="E824">
        <f>COUNTIFS(DantongWorkSheet!$E$1:$E$1000, "&lt;=" &amp;$A824, DantongWorkSheet!$U$1:$U$1000, 1)</f>
        <v>586</v>
      </c>
      <c r="F824">
        <f>COUNTIFS(DantongWorkSheet!$E$1:$E$1000, "&gt;" &amp;$A824, DantongWorkSheet!$U$1:$U$1000, 2)</f>
        <v>83</v>
      </c>
      <c r="G824">
        <f>COUNTIFS(DantongWorkSheet!$E$1:$E$1000, "&gt;" &amp;$A824, DantongWorkSheet!$U$1:$U$1000, 1)</f>
        <v>114</v>
      </c>
      <c r="H824">
        <f t="shared" si="96"/>
        <v>0.84180395568432664</v>
      </c>
      <c r="I824">
        <f t="shared" si="97"/>
        <v>0.98206331987985196</v>
      </c>
      <c r="J824">
        <f t="shared" si="98"/>
        <v>0.25417207003725228</v>
      </c>
      <c r="K824">
        <f t="shared" si="99"/>
        <v>0.4617152956455251</v>
      </c>
      <c r="L824">
        <f t="shared" si="100"/>
        <v>0.67596857641451435</v>
      </c>
      <c r="M824">
        <f t="shared" si="101"/>
        <v>0.19346647401633085</v>
      </c>
      <c r="N824">
        <f t="shared" si="102"/>
        <v>0.86943505043084524</v>
      </c>
      <c r="O824">
        <f t="shared" si="103"/>
        <v>1.1855848799847468E-2</v>
      </c>
    </row>
    <row r="825" spans="1:15">
      <c r="A825">
        <v>8753</v>
      </c>
      <c r="B825">
        <f>COUNTIF(DantongWorkSheet!$E$1:$E$1000, "&lt;=" &amp;A825)</f>
        <v>944</v>
      </c>
      <c r="C825">
        <f>COUNTIF(DantongWorkSheet!$E$1:$E$1000, "&gt;" &amp;A825)</f>
        <v>56</v>
      </c>
      <c r="D825">
        <f>COUNTIFS(DantongWorkSheet!$E$1:$E$1000, "&lt;=" &amp;$A825, DantongWorkSheet!$U$1:$U$1000, 2)</f>
        <v>269</v>
      </c>
      <c r="E825">
        <f>COUNTIFS(DantongWorkSheet!$E$1:$E$1000, "&lt;=" &amp;$A825, DantongWorkSheet!$U$1:$U$1000, 1)</f>
        <v>675</v>
      </c>
      <c r="F825">
        <f>COUNTIFS(DantongWorkSheet!$E$1:$E$1000, "&gt;" &amp;$A825, DantongWorkSheet!$U$1:$U$1000, 2)</f>
        <v>31</v>
      </c>
      <c r="G825">
        <f>COUNTIFS(DantongWorkSheet!$E$1:$E$1000, "&gt;" &amp;$A825, DantongWorkSheet!$U$1:$U$1000, 1)</f>
        <v>25</v>
      </c>
      <c r="H825">
        <f t="shared" si="96"/>
        <v>0.86211829556309949</v>
      </c>
      <c r="I825">
        <f t="shared" si="97"/>
        <v>0.9917033083725818</v>
      </c>
      <c r="J825">
        <f t="shared" si="98"/>
        <v>7.8485326123432092E-2</v>
      </c>
      <c r="K825">
        <f t="shared" si="99"/>
        <v>0.23287204430585101</v>
      </c>
      <c r="L825">
        <f t="shared" si="100"/>
        <v>0.81383967101156585</v>
      </c>
      <c r="M825">
        <f t="shared" si="101"/>
        <v>5.5535385268864583E-2</v>
      </c>
      <c r="N825">
        <f t="shared" si="102"/>
        <v>0.86937505628043044</v>
      </c>
      <c r="O825">
        <f t="shared" si="103"/>
        <v>1.1915842950262268E-2</v>
      </c>
    </row>
    <row r="826" spans="1:15">
      <c r="A826">
        <v>4843.5</v>
      </c>
      <c r="B826">
        <f>COUNTIF(DantongWorkSheet!$E$1:$E$1000, "&lt;=" &amp;A826)</f>
        <v>809</v>
      </c>
      <c r="C826">
        <f>COUNTIF(DantongWorkSheet!$E$1:$E$1000, "&gt;" &amp;A826)</f>
        <v>191</v>
      </c>
      <c r="D826">
        <f>COUNTIFS(DantongWorkSheet!$E$1:$E$1000, "&lt;=" &amp;$A826, DantongWorkSheet!$U$1:$U$1000, 2)</f>
        <v>219</v>
      </c>
      <c r="E826">
        <f>COUNTIFS(DantongWorkSheet!$E$1:$E$1000, "&lt;=" &amp;$A826, DantongWorkSheet!$U$1:$U$1000, 1)</f>
        <v>590</v>
      </c>
      <c r="F826">
        <f>COUNTIFS(DantongWorkSheet!$E$1:$E$1000, "&gt;" &amp;$A826, DantongWorkSheet!$U$1:$U$1000, 2)</f>
        <v>81</v>
      </c>
      <c r="G826">
        <f>COUNTIFS(DantongWorkSheet!$E$1:$E$1000, "&gt;" &amp;$A826, DantongWorkSheet!$U$1:$U$1000, 1)</f>
        <v>110</v>
      </c>
      <c r="H826">
        <f t="shared" si="96"/>
        <v>0.84247383908054985</v>
      </c>
      <c r="I826">
        <f t="shared" si="97"/>
        <v>0.98330621692911435</v>
      </c>
      <c r="J826">
        <f t="shared" si="98"/>
        <v>0.24738280931577653</v>
      </c>
      <c r="K826">
        <f t="shared" si="99"/>
        <v>0.4561758922156306</v>
      </c>
      <c r="L826">
        <f t="shared" si="100"/>
        <v>0.68156133581616485</v>
      </c>
      <c r="M826">
        <f t="shared" si="101"/>
        <v>0.18781148743346085</v>
      </c>
      <c r="N826">
        <f t="shared" si="102"/>
        <v>0.86937282324962573</v>
      </c>
      <c r="O826">
        <f t="shared" si="103"/>
        <v>1.1918075981066978E-2</v>
      </c>
    </row>
    <row r="827" spans="1:15">
      <c r="A827">
        <v>6957.5</v>
      </c>
      <c r="B827">
        <f>COUNTIF(DantongWorkSheet!$E$1:$E$1000, "&lt;=" &amp;A827)</f>
        <v>893</v>
      </c>
      <c r="C827">
        <f>COUNTIF(DantongWorkSheet!$E$1:$E$1000, "&gt;" &amp;A827)</f>
        <v>107</v>
      </c>
      <c r="D827">
        <f>COUNTIFS(DantongWorkSheet!$E$1:$E$1000, "&lt;=" &amp;$A827, DantongWorkSheet!$U$1:$U$1000, 2)</f>
        <v>249</v>
      </c>
      <c r="E827">
        <f>COUNTIFS(DantongWorkSheet!$E$1:$E$1000, "&lt;=" &amp;$A827, DantongWorkSheet!$U$1:$U$1000, 1)</f>
        <v>644</v>
      </c>
      <c r="F827">
        <f>COUNTIFS(DantongWorkSheet!$E$1:$E$1000, "&gt;" &amp;$A827, DantongWorkSheet!$U$1:$U$1000, 2)</f>
        <v>51</v>
      </c>
      <c r="G827">
        <f>COUNTIFS(DantongWorkSheet!$E$1:$E$1000, "&gt;" &amp;$A827, DantongWorkSheet!$U$1:$U$1000, 1)</f>
        <v>56</v>
      </c>
      <c r="H827">
        <f t="shared" si="96"/>
        <v>0.85385908562428514</v>
      </c>
      <c r="I827">
        <f t="shared" si="97"/>
        <v>0.99842429410421141</v>
      </c>
      <c r="J827">
        <f t="shared" si="98"/>
        <v>0.14579825214999168</v>
      </c>
      <c r="K827">
        <f t="shared" si="99"/>
        <v>0.34500195091392061</v>
      </c>
      <c r="L827">
        <f t="shared" si="100"/>
        <v>0.76249616346248661</v>
      </c>
      <c r="M827">
        <f t="shared" si="101"/>
        <v>0.10683139946915061</v>
      </c>
      <c r="N827">
        <f t="shared" si="102"/>
        <v>0.86932756293163727</v>
      </c>
      <c r="O827">
        <f t="shared" si="103"/>
        <v>1.1963336299055438E-2</v>
      </c>
    </row>
    <row r="828" spans="1:15">
      <c r="A828">
        <v>4360.5</v>
      </c>
      <c r="B828">
        <f>COUNTIF(DantongWorkSheet!$E$1:$E$1000, "&lt;=" &amp;A828)</f>
        <v>777</v>
      </c>
      <c r="C828">
        <f>COUNTIF(DantongWorkSheet!$E$1:$E$1000, "&gt;" &amp;A828)</f>
        <v>223</v>
      </c>
      <c r="D828">
        <f>COUNTIFS(DantongWorkSheet!$E$1:$E$1000, "&lt;=" &amp;$A828, DantongWorkSheet!$U$1:$U$1000, 2)</f>
        <v>208</v>
      </c>
      <c r="E828">
        <f>COUNTIFS(DantongWorkSheet!$E$1:$E$1000, "&lt;=" &amp;$A828, DantongWorkSheet!$U$1:$U$1000, 1)</f>
        <v>569</v>
      </c>
      <c r="F828">
        <f>COUNTIFS(DantongWorkSheet!$E$1:$E$1000, "&gt;" &amp;$A828, DantongWorkSheet!$U$1:$U$1000, 2)</f>
        <v>92</v>
      </c>
      <c r="G828">
        <f>COUNTIFS(DantongWorkSheet!$E$1:$E$1000, "&gt;" &amp;$A828, DantongWorkSheet!$U$1:$U$1000, 1)</f>
        <v>131</v>
      </c>
      <c r="H828">
        <f t="shared" si="96"/>
        <v>0.83813946711325404</v>
      </c>
      <c r="I828">
        <f t="shared" si="97"/>
        <v>0.97782315929855057</v>
      </c>
      <c r="J828">
        <f t="shared" si="98"/>
        <v>0.28283848658965088</v>
      </c>
      <c r="K828">
        <f t="shared" si="99"/>
        <v>0.48276921779741744</v>
      </c>
      <c r="L828">
        <f t="shared" si="100"/>
        <v>0.65123436594699846</v>
      </c>
      <c r="M828">
        <f t="shared" si="101"/>
        <v>0.21805456452357677</v>
      </c>
      <c r="N828">
        <f t="shared" si="102"/>
        <v>0.86928893047057521</v>
      </c>
      <c r="O828">
        <f t="shared" si="103"/>
        <v>1.2001968760117498E-2</v>
      </c>
    </row>
    <row r="829" spans="1:15">
      <c r="A829">
        <v>4446.5</v>
      </c>
      <c r="B829">
        <f>COUNTIF(DantongWorkSheet!$E$1:$E$1000, "&lt;=" &amp;A829)</f>
        <v>780</v>
      </c>
      <c r="C829">
        <f>COUNTIF(DantongWorkSheet!$E$1:$E$1000, "&gt;" &amp;A829)</f>
        <v>220</v>
      </c>
      <c r="D829">
        <f>COUNTIFS(DantongWorkSheet!$E$1:$E$1000, "&lt;=" &amp;$A829, DantongWorkSheet!$U$1:$U$1000, 2)</f>
        <v>209</v>
      </c>
      <c r="E829">
        <f>COUNTIFS(DantongWorkSheet!$E$1:$E$1000, "&lt;=" &amp;$A829, DantongWorkSheet!$U$1:$U$1000, 1)</f>
        <v>571</v>
      </c>
      <c r="F829">
        <f>COUNTIFS(DantongWorkSheet!$E$1:$E$1000, "&gt;" &amp;$A829, DantongWorkSheet!$U$1:$U$1000, 2)</f>
        <v>91</v>
      </c>
      <c r="G829">
        <f>COUNTIFS(DantongWorkSheet!$E$1:$E$1000, "&gt;" &amp;$A829, DantongWorkSheet!$U$1:$U$1000, 1)</f>
        <v>129</v>
      </c>
      <c r="H829">
        <f t="shared" si="96"/>
        <v>0.83850575131744698</v>
      </c>
      <c r="I829">
        <f t="shared" si="97"/>
        <v>0.97837049439883628</v>
      </c>
      <c r="J829">
        <f t="shared" si="98"/>
        <v>0.27959409731173157</v>
      </c>
      <c r="K829">
        <f t="shared" si="99"/>
        <v>0.48057340565023404</v>
      </c>
      <c r="L829">
        <f t="shared" si="100"/>
        <v>0.65403448602760872</v>
      </c>
      <c r="M829">
        <f t="shared" si="101"/>
        <v>0.21524150876774398</v>
      </c>
      <c r="N829">
        <f t="shared" si="102"/>
        <v>0.86927599479535267</v>
      </c>
      <c r="O829">
        <f t="shared" si="103"/>
        <v>1.2014904435340035E-2</v>
      </c>
    </row>
    <row r="830" spans="1:15">
      <c r="A830">
        <v>5757</v>
      </c>
      <c r="B830">
        <f>COUNTIF(DantongWorkSheet!$E$1:$E$1000, "&lt;=" &amp;A830)</f>
        <v>838</v>
      </c>
      <c r="C830">
        <f>COUNTIF(DantongWorkSheet!$E$1:$E$1000, "&gt;" &amp;A830)</f>
        <v>162</v>
      </c>
      <c r="D830">
        <f>COUNTIFS(DantongWorkSheet!$E$1:$E$1000, "&lt;=" &amp;$A830, DantongWorkSheet!$U$1:$U$1000, 2)</f>
        <v>229</v>
      </c>
      <c r="E830">
        <f>COUNTIFS(DantongWorkSheet!$E$1:$E$1000, "&lt;=" &amp;$A830, DantongWorkSheet!$U$1:$U$1000, 1)</f>
        <v>609</v>
      </c>
      <c r="F830">
        <f>COUNTIFS(DantongWorkSheet!$E$1:$E$1000, "&gt;" &amp;$A830, DantongWorkSheet!$U$1:$U$1000, 2)</f>
        <v>71</v>
      </c>
      <c r="G830">
        <f>COUNTIFS(DantongWorkSheet!$E$1:$E$1000, "&gt;" &amp;$A830, DantongWorkSheet!$U$1:$U$1000, 1)</f>
        <v>91</v>
      </c>
      <c r="H830">
        <f t="shared" si="96"/>
        <v>0.84611740747124098</v>
      </c>
      <c r="I830">
        <f t="shared" si="97"/>
        <v>0.98897742422466295</v>
      </c>
      <c r="J830">
        <f t="shared" si="98"/>
        <v>0.21367143910677236</v>
      </c>
      <c r="K830">
        <f t="shared" si="99"/>
        <v>0.4254013536479489</v>
      </c>
      <c r="L830">
        <f t="shared" si="100"/>
        <v>0.70904638746089987</v>
      </c>
      <c r="M830">
        <f t="shared" si="101"/>
        <v>0.16021434272439541</v>
      </c>
      <c r="N830">
        <f t="shared" si="102"/>
        <v>0.86926073018529526</v>
      </c>
      <c r="O830">
        <f t="shared" si="103"/>
        <v>1.2030169045397443E-2</v>
      </c>
    </row>
    <row r="831" spans="1:15">
      <c r="A831">
        <v>7413.5</v>
      </c>
      <c r="B831">
        <f>COUNTIF(DantongWorkSheet!$E$1:$E$1000, "&lt;=" &amp;A831)</f>
        <v>909</v>
      </c>
      <c r="C831">
        <f>COUNTIF(DantongWorkSheet!$E$1:$E$1000, "&gt;" &amp;A831)</f>
        <v>91</v>
      </c>
      <c r="D831">
        <f>COUNTIFS(DantongWorkSheet!$E$1:$E$1000, "&lt;=" &amp;$A831, DantongWorkSheet!$U$1:$U$1000, 2)</f>
        <v>255</v>
      </c>
      <c r="E831">
        <f>COUNTIFS(DantongWorkSheet!$E$1:$E$1000, "&lt;=" &amp;$A831, DantongWorkSheet!$U$1:$U$1000, 1)</f>
        <v>654</v>
      </c>
      <c r="F831">
        <f>COUNTIFS(DantongWorkSheet!$E$1:$E$1000, "&gt;" &amp;$A831, DantongWorkSheet!$U$1:$U$1000, 2)</f>
        <v>45</v>
      </c>
      <c r="G831">
        <f>COUNTIFS(DantongWorkSheet!$E$1:$E$1000, "&gt;" &amp;$A831, DantongWorkSheet!$U$1:$U$1000, 1)</f>
        <v>46</v>
      </c>
      <c r="H831">
        <f t="shared" si="96"/>
        <v>0.85616932217567498</v>
      </c>
      <c r="I831">
        <f t="shared" si="97"/>
        <v>0.99991288950135626</v>
      </c>
      <c r="J831">
        <f t="shared" si="98"/>
        <v>0.12512185062539372</v>
      </c>
      <c r="K831">
        <f t="shared" si="99"/>
        <v>0.3146770576461686</v>
      </c>
      <c r="L831">
        <f t="shared" si="100"/>
        <v>0.77825791385768861</v>
      </c>
      <c r="M831">
        <f t="shared" si="101"/>
        <v>9.0992072944623414E-2</v>
      </c>
      <c r="N831">
        <f t="shared" si="102"/>
        <v>0.86924998680231202</v>
      </c>
      <c r="O831">
        <f t="shared" si="103"/>
        <v>1.2040912428380679E-2</v>
      </c>
    </row>
    <row r="832" spans="1:15">
      <c r="A832">
        <v>4526</v>
      </c>
      <c r="B832">
        <f>COUNTIF(DantongWorkSheet!$E$1:$E$1000, "&lt;=" &amp;A832)</f>
        <v>786</v>
      </c>
      <c r="C832">
        <f>COUNTIF(DantongWorkSheet!$E$1:$E$1000, "&gt;" &amp;A832)</f>
        <v>214</v>
      </c>
      <c r="D832">
        <f>COUNTIFS(DantongWorkSheet!$E$1:$E$1000, "&lt;=" &amp;$A832, DantongWorkSheet!$U$1:$U$1000, 2)</f>
        <v>211</v>
      </c>
      <c r="E832">
        <f>COUNTIFS(DantongWorkSheet!$E$1:$E$1000, "&lt;=" &amp;$A832, DantongWorkSheet!$U$1:$U$1000, 1)</f>
        <v>575</v>
      </c>
      <c r="F832">
        <f>COUNTIFS(DantongWorkSheet!$E$1:$E$1000, "&gt;" &amp;$A832, DantongWorkSheet!$U$1:$U$1000, 2)</f>
        <v>89</v>
      </c>
      <c r="G832">
        <f>COUNTIFS(DantongWorkSheet!$E$1:$E$1000, "&gt;" &amp;$A832, DantongWorkSheet!$U$1:$U$1000, 1)</f>
        <v>125</v>
      </c>
      <c r="H832">
        <f t="shared" si="96"/>
        <v>0.83922855229618265</v>
      </c>
      <c r="I832">
        <f t="shared" si="97"/>
        <v>0.97948889790222049</v>
      </c>
      <c r="J832">
        <f t="shared" si="98"/>
        <v>0.2730554429691357</v>
      </c>
      <c r="K832">
        <f t="shared" si="99"/>
        <v>0.47600390182784125</v>
      </c>
      <c r="L832">
        <f t="shared" si="100"/>
        <v>0.65963364210479958</v>
      </c>
      <c r="M832">
        <f t="shared" si="101"/>
        <v>0.20961062415107518</v>
      </c>
      <c r="N832">
        <f t="shared" si="102"/>
        <v>0.86924426625587481</v>
      </c>
      <c r="O832">
        <f t="shared" si="103"/>
        <v>1.2046632974817895E-2</v>
      </c>
    </row>
    <row r="833" spans="1:15">
      <c r="A833">
        <v>4528</v>
      </c>
      <c r="B833">
        <f>COUNTIF(DantongWorkSheet!$E$1:$E$1000, "&lt;=" &amp;A833)</f>
        <v>786</v>
      </c>
      <c r="C833">
        <f>COUNTIF(DantongWorkSheet!$E$1:$E$1000, "&gt;" &amp;A833)</f>
        <v>214</v>
      </c>
      <c r="D833">
        <f>COUNTIFS(DantongWorkSheet!$E$1:$E$1000, "&lt;=" &amp;$A833, DantongWorkSheet!$U$1:$U$1000, 2)</f>
        <v>211</v>
      </c>
      <c r="E833">
        <f>COUNTIFS(DantongWorkSheet!$E$1:$E$1000, "&lt;=" &amp;$A833, DantongWorkSheet!$U$1:$U$1000, 1)</f>
        <v>575</v>
      </c>
      <c r="F833">
        <f>COUNTIFS(DantongWorkSheet!$E$1:$E$1000, "&gt;" &amp;$A833, DantongWorkSheet!$U$1:$U$1000, 2)</f>
        <v>89</v>
      </c>
      <c r="G833">
        <f>COUNTIFS(DantongWorkSheet!$E$1:$E$1000, "&gt;" &amp;$A833, DantongWorkSheet!$U$1:$U$1000, 1)</f>
        <v>125</v>
      </c>
      <c r="H833">
        <f t="shared" si="96"/>
        <v>0.83922855229618265</v>
      </c>
      <c r="I833">
        <f t="shared" si="97"/>
        <v>0.97948889790222049</v>
      </c>
      <c r="J833">
        <f t="shared" si="98"/>
        <v>0.2730554429691357</v>
      </c>
      <c r="K833">
        <f t="shared" si="99"/>
        <v>0.47600390182784125</v>
      </c>
      <c r="L833">
        <f t="shared" si="100"/>
        <v>0.65963364210479958</v>
      </c>
      <c r="M833">
        <f t="shared" si="101"/>
        <v>0.20961062415107518</v>
      </c>
      <c r="N833">
        <f t="shared" si="102"/>
        <v>0.86924426625587481</v>
      </c>
      <c r="O833">
        <f t="shared" si="103"/>
        <v>1.2046632974817895E-2</v>
      </c>
    </row>
    <row r="834" spans="1:15">
      <c r="A834">
        <v>10421.5</v>
      </c>
      <c r="B834">
        <f>COUNTIF(DantongWorkSheet!$E$1:$E$1000, "&lt;=" &amp;A834)</f>
        <v>965</v>
      </c>
      <c r="C834">
        <f>COUNTIF(DantongWorkSheet!$E$1:$E$1000, "&gt;" &amp;A834)</f>
        <v>35</v>
      </c>
      <c r="D834">
        <f>COUNTIFS(DantongWorkSheet!$E$1:$E$1000, "&lt;=" &amp;$A834, DantongWorkSheet!$U$1:$U$1000, 2)</f>
        <v>278</v>
      </c>
      <c r="E834">
        <f>COUNTIFS(DantongWorkSheet!$E$1:$E$1000, "&lt;=" &amp;$A834, DantongWorkSheet!$U$1:$U$1000, 1)</f>
        <v>687</v>
      </c>
      <c r="F834">
        <f>COUNTIFS(DantongWorkSheet!$E$1:$E$1000, "&gt;" &amp;$A834, DantongWorkSheet!$U$1:$U$1000, 2)</f>
        <v>22</v>
      </c>
      <c r="G834">
        <f>COUNTIFS(DantongWorkSheet!$E$1:$E$1000, "&gt;" &amp;$A834, DantongWorkSheet!$U$1:$U$1000, 1)</f>
        <v>13</v>
      </c>
      <c r="H834">
        <f t="shared" si="96"/>
        <v>0.86623191077184714</v>
      </c>
      <c r="I834">
        <f t="shared" si="97"/>
        <v>0.95176267563483108</v>
      </c>
      <c r="J834">
        <f t="shared" si="98"/>
        <v>4.9600182168911773E-2</v>
      </c>
      <c r="K834">
        <f t="shared" si="99"/>
        <v>0.16927754437009923</v>
      </c>
      <c r="L834">
        <f t="shared" si="100"/>
        <v>0.83591379389483245</v>
      </c>
      <c r="M834">
        <f t="shared" si="101"/>
        <v>3.3311693647219094E-2</v>
      </c>
      <c r="N834">
        <f t="shared" si="102"/>
        <v>0.86922548754205153</v>
      </c>
      <c r="O834">
        <f t="shared" si="103"/>
        <v>1.206541168864117E-2</v>
      </c>
    </row>
    <row r="835" spans="1:15">
      <c r="A835">
        <v>9106</v>
      </c>
      <c r="B835">
        <f>COUNTIF(DantongWorkSheet!$E$1:$E$1000, "&lt;=" &amp;A835)</f>
        <v>949</v>
      </c>
      <c r="C835">
        <f>COUNTIF(DantongWorkSheet!$E$1:$E$1000, "&gt;" &amp;A835)</f>
        <v>51</v>
      </c>
      <c r="D835">
        <f>COUNTIFS(DantongWorkSheet!$E$1:$E$1000, "&lt;=" &amp;$A835, DantongWorkSheet!$U$1:$U$1000, 2)</f>
        <v>271</v>
      </c>
      <c r="E835">
        <f>COUNTIFS(DantongWorkSheet!$E$1:$E$1000, "&lt;=" &amp;$A835, DantongWorkSheet!$U$1:$U$1000, 1)</f>
        <v>678</v>
      </c>
      <c r="F835">
        <f>COUNTIFS(DantongWorkSheet!$E$1:$E$1000, "&gt;" &amp;$A835, DantongWorkSheet!$U$1:$U$1000, 2)</f>
        <v>29</v>
      </c>
      <c r="G835">
        <f>COUNTIFS(DantongWorkSheet!$E$1:$E$1000, "&gt;" &amp;$A835, DantongWorkSheet!$U$1:$U$1000, 1)</f>
        <v>22</v>
      </c>
      <c r="H835">
        <f t="shared" si="96"/>
        <v>0.86292149281316388</v>
      </c>
      <c r="I835">
        <f t="shared" si="97"/>
        <v>0.98636760729070883</v>
      </c>
      <c r="J835">
        <f t="shared" si="98"/>
        <v>7.1668487251287868E-2</v>
      </c>
      <c r="K835">
        <f t="shared" si="99"/>
        <v>0.21896130607722017</v>
      </c>
      <c r="L835">
        <f t="shared" si="100"/>
        <v>0.81891249667969246</v>
      </c>
      <c r="M835">
        <f t="shared" si="101"/>
        <v>5.0304747971826144E-2</v>
      </c>
      <c r="N835">
        <f t="shared" si="102"/>
        <v>0.86921724465151862</v>
      </c>
      <c r="O835">
        <f t="shared" si="103"/>
        <v>1.2073654579174087E-2</v>
      </c>
    </row>
    <row r="836" spans="1:15">
      <c r="A836">
        <v>4608</v>
      </c>
      <c r="B836">
        <f>COUNTIF(DantongWorkSheet!$E$1:$E$1000, "&lt;=" &amp;A836)</f>
        <v>792</v>
      </c>
      <c r="C836">
        <f>COUNTIF(DantongWorkSheet!$E$1:$E$1000, "&gt;" &amp;A836)</f>
        <v>208</v>
      </c>
      <c r="D836">
        <f>COUNTIFS(DantongWorkSheet!$E$1:$E$1000, "&lt;=" &amp;$A836, DantongWorkSheet!$U$1:$U$1000, 2)</f>
        <v>213</v>
      </c>
      <c r="E836">
        <f>COUNTIFS(DantongWorkSheet!$E$1:$E$1000, "&lt;=" &amp;$A836, DantongWorkSheet!$U$1:$U$1000, 1)</f>
        <v>579</v>
      </c>
      <c r="F836">
        <f>COUNTIFS(DantongWorkSheet!$E$1:$E$1000, "&gt;" &amp;$A836, DantongWorkSheet!$U$1:$U$1000, 2)</f>
        <v>87</v>
      </c>
      <c r="G836">
        <f>COUNTIFS(DantongWorkSheet!$E$1:$E$1000, "&gt;" &amp;$A836, DantongWorkSheet!$U$1:$U$1000, 1)</f>
        <v>121</v>
      </c>
      <c r="H836">
        <f t="shared" si="96"/>
        <v>0.83993861300401418</v>
      </c>
      <c r="I836">
        <f t="shared" si="97"/>
        <v>0.98063906502058584</v>
      </c>
      <c r="J836">
        <f t="shared" si="98"/>
        <v>0.26645071034932211</v>
      </c>
      <c r="K836">
        <f t="shared" si="99"/>
        <v>0.47119166983636701</v>
      </c>
      <c r="L836">
        <f t="shared" si="100"/>
        <v>0.66523138149917926</v>
      </c>
      <c r="M836">
        <f t="shared" si="101"/>
        <v>0.20397292552428184</v>
      </c>
      <c r="N836">
        <f t="shared" si="102"/>
        <v>0.86920430702346108</v>
      </c>
      <c r="O836">
        <f t="shared" si="103"/>
        <v>1.2086592207231628E-2</v>
      </c>
    </row>
    <row r="837" spans="1:15">
      <c r="A837">
        <v>3650.5</v>
      </c>
      <c r="B837">
        <f>COUNTIF(DantongWorkSheet!$E$1:$E$1000, "&lt;=" &amp;A837)</f>
        <v>714</v>
      </c>
      <c r="C837">
        <f>COUNTIF(DantongWorkSheet!$E$1:$E$1000, "&gt;" &amp;A837)</f>
        <v>286</v>
      </c>
      <c r="D837">
        <f>COUNTIFS(DantongWorkSheet!$E$1:$E$1000, "&lt;=" &amp;$A837, DantongWorkSheet!$U$1:$U$1000, 2)</f>
        <v>187</v>
      </c>
      <c r="E837">
        <f>COUNTIFS(DantongWorkSheet!$E$1:$E$1000, "&lt;=" &amp;$A837, DantongWorkSheet!$U$1:$U$1000, 1)</f>
        <v>527</v>
      </c>
      <c r="F837">
        <f>COUNTIFS(DantongWorkSheet!$E$1:$E$1000, "&gt;" &amp;$A837, DantongWorkSheet!$U$1:$U$1000, 2)</f>
        <v>113</v>
      </c>
      <c r="G837">
        <f>COUNTIFS(DantongWorkSheet!$E$1:$E$1000, "&gt;" &amp;$A837, DantongWorkSheet!$U$1:$U$1000, 1)</f>
        <v>173</v>
      </c>
      <c r="H837">
        <f t="shared" si="96"/>
        <v>0.82960710308820318</v>
      </c>
      <c r="I837">
        <f t="shared" si="97"/>
        <v>0.96801502162429998</v>
      </c>
      <c r="J837">
        <f t="shared" si="98"/>
        <v>0.34700687073195302</v>
      </c>
      <c r="K837">
        <f t="shared" si="99"/>
        <v>0.51649110309473756</v>
      </c>
      <c r="L837">
        <f t="shared" si="100"/>
        <v>0.59233947160497702</v>
      </c>
      <c r="M837">
        <f t="shared" si="101"/>
        <v>0.27685229618454976</v>
      </c>
      <c r="N837">
        <f t="shared" si="102"/>
        <v>0.86919176778952678</v>
      </c>
      <c r="O837">
        <f t="shared" si="103"/>
        <v>1.2099131441165922E-2</v>
      </c>
    </row>
    <row r="838" spans="1:15">
      <c r="A838">
        <v>7088</v>
      </c>
      <c r="B838">
        <f>COUNTIF(DantongWorkSheet!$E$1:$E$1000, "&lt;=" &amp;A838)</f>
        <v>896</v>
      </c>
      <c r="C838">
        <f>COUNTIF(DantongWorkSheet!$E$1:$E$1000, "&gt;" &amp;A838)</f>
        <v>104</v>
      </c>
      <c r="D838">
        <f>COUNTIFS(DantongWorkSheet!$E$1:$E$1000, "&lt;=" &amp;$A838, DantongWorkSheet!$U$1:$U$1000, 2)</f>
        <v>250</v>
      </c>
      <c r="E838">
        <f>COUNTIFS(DantongWorkSheet!$E$1:$E$1000, "&lt;=" &amp;$A838, DantongWorkSheet!$U$1:$U$1000, 1)</f>
        <v>646</v>
      </c>
      <c r="F838">
        <f>COUNTIFS(DantongWorkSheet!$E$1:$E$1000, "&gt;" &amp;$A838, DantongWorkSheet!$U$1:$U$1000, 2)</f>
        <v>50</v>
      </c>
      <c r="G838">
        <f>COUNTIFS(DantongWorkSheet!$E$1:$E$1000, "&gt;" &amp;$A838, DantongWorkSheet!$U$1:$U$1000, 1)</f>
        <v>54</v>
      </c>
      <c r="H838">
        <f t="shared" si="96"/>
        <v>0.85410911815381252</v>
      </c>
      <c r="I838">
        <f t="shared" si="97"/>
        <v>0.99893265462605807</v>
      </c>
      <c r="J838">
        <f t="shared" si="98"/>
        <v>0.14195270889361669</v>
      </c>
      <c r="K838">
        <f t="shared" si="99"/>
        <v>0.33959583491818346</v>
      </c>
      <c r="L838">
        <f t="shared" si="100"/>
        <v>0.76528176986581609</v>
      </c>
      <c r="M838">
        <f t="shared" si="101"/>
        <v>0.10388899608111003</v>
      </c>
      <c r="N838">
        <f t="shared" si="102"/>
        <v>0.8691707659469261</v>
      </c>
      <c r="O838">
        <f t="shared" si="103"/>
        <v>1.2120133283766599E-2</v>
      </c>
    </row>
    <row r="839" spans="1:15">
      <c r="A839">
        <v>4699</v>
      </c>
      <c r="B839">
        <f>COUNTIF(DantongWorkSheet!$E$1:$E$1000, "&lt;=" &amp;A839)</f>
        <v>798</v>
      </c>
      <c r="C839">
        <f>COUNTIF(DantongWorkSheet!$E$1:$E$1000, "&gt;" &amp;A839)</f>
        <v>202</v>
      </c>
      <c r="D839">
        <f>COUNTIFS(DantongWorkSheet!$E$1:$E$1000, "&lt;=" &amp;$A839, DantongWorkSheet!$U$1:$U$1000, 2)</f>
        <v>215</v>
      </c>
      <c r="E839">
        <f>COUNTIFS(DantongWorkSheet!$E$1:$E$1000, "&lt;=" &amp;$A839, DantongWorkSheet!$U$1:$U$1000, 1)</f>
        <v>583</v>
      </c>
      <c r="F839">
        <f>COUNTIFS(DantongWorkSheet!$E$1:$E$1000, "&gt;" &amp;$A839, DantongWorkSheet!$U$1:$U$1000, 2)</f>
        <v>85</v>
      </c>
      <c r="G839">
        <f>COUNTIFS(DantongWorkSheet!$E$1:$E$1000, "&gt;" &amp;$A839, DantongWorkSheet!$U$1:$U$1000, 1)</f>
        <v>117</v>
      </c>
      <c r="H839">
        <f t="shared" si="96"/>
        <v>0.84063626286692816</v>
      </c>
      <c r="I839">
        <f t="shared" si="97"/>
        <v>0.98182087996484935</v>
      </c>
      <c r="J839">
        <f t="shared" si="98"/>
        <v>0.25978040005491349</v>
      </c>
      <c r="K839">
        <f t="shared" si="99"/>
        <v>0.46612970598587911</v>
      </c>
      <c r="L839">
        <f t="shared" si="100"/>
        <v>0.67082773776780869</v>
      </c>
      <c r="M839">
        <f t="shared" si="101"/>
        <v>0.19832781775289959</v>
      </c>
      <c r="N839">
        <f t="shared" si="102"/>
        <v>0.86915555552070822</v>
      </c>
      <c r="O839">
        <f t="shared" si="103"/>
        <v>1.2135343709984481E-2</v>
      </c>
    </row>
    <row r="840" spans="1:15">
      <c r="A840">
        <v>4741</v>
      </c>
      <c r="B840">
        <f>COUNTIF(DantongWorkSheet!$E$1:$E$1000, "&lt;=" &amp;A840)</f>
        <v>801</v>
      </c>
      <c r="C840">
        <f>COUNTIF(DantongWorkSheet!$E$1:$E$1000, "&gt;" &amp;A840)</f>
        <v>199</v>
      </c>
      <c r="D840">
        <f>COUNTIFS(DantongWorkSheet!$E$1:$E$1000, "&lt;=" &amp;$A840, DantongWorkSheet!$U$1:$U$1000, 2)</f>
        <v>216</v>
      </c>
      <c r="E840">
        <f>COUNTIFS(DantongWorkSheet!$E$1:$E$1000, "&lt;=" &amp;$A840, DantongWorkSheet!$U$1:$U$1000, 1)</f>
        <v>585</v>
      </c>
      <c r="F840">
        <f>COUNTIFS(DantongWorkSheet!$E$1:$E$1000, "&gt;" &amp;$A840, DantongWorkSheet!$U$1:$U$1000, 2)</f>
        <v>84</v>
      </c>
      <c r="G840">
        <f>COUNTIFS(DantongWorkSheet!$E$1:$E$1000, "&gt;" &amp;$A840, DantongWorkSheet!$U$1:$U$1000, 1)</f>
        <v>115</v>
      </c>
      <c r="H840">
        <f t="shared" si="96"/>
        <v>0.84098053361631586</v>
      </c>
      <c r="I840">
        <f t="shared" si="97"/>
        <v>0.98242351817169404</v>
      </c>
      <c r="J840">
        <f t="shared" si="98"/>
        <v>0.2564208076549549</v>
      </c>
      <c r="K840">
        <f t="shared" si="99"/>
        <v>0.46350277315956923</v>
      </c>
      <c r="L840">
        <f t="shared" si="100"/>
        <v>0.6736254074266691</v>
      </c>
      <c r="M840">
        <f t="shared" si="101"/>
        <v>0.19550228011616713</v>
      </c>
      <c r="N840">
        <f t="shared" si="102"/>
        <v>0.8691276875428362</v>
      </c>
      <c r="O840">
        <f t="shared" si="103"/>
        <v>1.2163211687856501E-2</v>
      </c>
    </row>
    <row r="841" spans="1:15">
      <c r="A841">
        <v>4791.5</v>
      </c>
      <c r="B841">
        <f>COUNTIF(DantongWorkSheet!$E$1:$E$1000, "&lt;=" &amp;A841)</f>
        <v>804</v>
      </c>
      <c r="C841">
        <f>COUNTIF(DantongWorkSheet!$E$1:$E$1000, "&gt;" &amp;A841)</f>
        <v>196</v>
      </c>
      <c r="D841">
        <f>COUNTIFS(DantongWorkSheet!$E$1:$E$1000, "&lt;=" &amp;$A841, DantongWorkSheet!$U$1:$U$1000, 2)</f>
        <v>217</v>
      </c>
      <c r="E841">
        <f>COUNTIFS(DantongWorkSheet!$E$1:$E$1000, "&lt;=" &amp;$A841, DantongWorkSheet!$U$1:$U$1000, 1)</f>
        <v>587</v>
      </c>
      <c r="F841">
        <f>COUNTIFS(DantongWorkSheet!$E$1:$E$1000, "&gt;" &amp;$A841, DantongWorkSheet!$U$1:$U$1000, 2)</f>
        <v>83</v>
      </c>
      <c r="G841">
        <f>COUNTIFS(DantongWorkSheet!$E$1:$E$1000, "&gt;" &amp;$A841, DantongWorkSheet!$U$1:$U$1000, 1)</f>
        <v>113</v>
      </c>
      <c r="H841">
        <f t="shared" si="96"/>
        <v>0.84132182016393786</v>
      </c>
      <c r="I841">
        <f t="shared" si="97"/>
        <v>0.98303384638709113</v>
      </c>
      <c r="J841">
        <f t="shared" si="98"/>
        <v>0.25304500516045936</v>
      </c>
      <c r="K841">
        <f t="shared" si="99"/>
        <v>0.46081059034718824</v>
      </c>
      <c r="L841">
        <f t="shared" si="100"/>
        <v>0.67642274341180608</v>
      </c>
      <c r="M841">
        <f t="shared" si="101"/>
        <v>0.19267463389186987</v>
      </c>
      <c r="N841">
        <f t="shared" si="102"/>
        <v>0.86909737730367598</v>
      </c>
      <c r="O841">
        <f t="shared" si="103"/>
        <v>1.2193521927016726E-2</v>
      </c>
    </row>
    <row r="842" spans="1:15">
      <c r="A842">
        <v>8600.5</v>
      </c>
      <c r="B842">
        <f>COUNTIF(DantongWorkSheet!$E$1:$E$1000, "&lt;=" &amp;A842)</f>
        <v>942</v>
      </c>
      <c r="C842">
        <f>COUNTIF(DantongWorkSheet!$E$1:$E$1000, "&gt;" &amp;A842)</f>
        <v>58</v>
      </c>
      <c r="D842">
        <f>COUNTIFS(DantongWorkSheet!$E$1:$E$1000, "&lt;=" &amp;$A842, DantongWorkSheet!$U$1:$U$1000, 2)</f>
        <v>268</v>
      </c>
      <c r="E842">
        <f>COUNTIFS(DantongWorkSheet!$E$1:$E$1000, "&lt;=" &amp;$A842, DantongWorkSheet!$U$1:$U$1000, 1)</f>
        <v>674</v>
      </c>
      <c r="F842">
        <f>COUNTIFS(DantongWorkSheet!$E$1:$E$1000, "&gt;" &amp;$A842, DantongWorkSheet!$U$1:$U$1000, 2)</f>
        <v>32</v>
      </c>
      <c r="G842">
        <f>COUNTIFS(DantongWorkSheet!$E$1:$E$1000, "&gt;" &amp;$A842, DantongWorkSheet!$U$1:$U$1000, 1)</f>
        <v>26</v>
      </c>
      <c r="H842">
        <f t="shared" si="96"/>
        <v>0.86151156642886006</v>
      </c>
      <c r="I842">
        <f t="shared" si="97"/>
        <v>0.99226663871949627</v>
      </c>
      <c r="J842">
        <f t="shared" si="98"/>
        <v>8.1201375016444297E-2</v>
      </c>
      <c r="K842">
        <f t="shared" si="99"/>
        <v>0.2382525907930019</v>
      </c>
      <c r="L842">
        <f t="shared" si="100"/>
        <v>0.81154389557598616</v>
      </c>
      <c r="M842">
        <f t="shared" si="101"/>
        <v>5.755146504573079E-2</v>
      </c>
      <c r="N842">
        <f t="shared" si="102"/>
        <v>0.86909536062171699</v>
      </c>
      <c r="O842">
        <f t="shared" si="103"/>
        <v>1.2195538608975709E-2</v>
      </c>
    </row>
    <row r="843" spans="1:15">
      <c r="A843">
        <v>10259.5</v>
      </c>
      <c r="B843">
        <f>COUNTIF(DantongWorkSheet!$E$1:$E$1000, "&lt;=" &amp;A843)</f>
        <v>963</v>
      </c>
      <c r="C843">
        <f>COUNTIF(DantongWorkSheet!$E$1:$E$1000, "&gt;" &amp;A843)</f>
        <v>37</v>
      </c>
      <c r="D843">
        <f>COUNTIFS(DantongWorkSheet!$E$1:$E$1000, "&lt;=" &amp;$A843, DantongWorkSheet!$U$1:$U$1000, 2)</f>
        <v>277</v>
      </c>
      <c r="E843">
        <f>COUNTIFS(DantongWorkSheet!$E$1:$E$1000, "&lt;=" &amp;$A843, DantongWorkSheet!$U$1:$U$1000, 1)</f>
        <v>686</v>
      </c>
      <c r="F843">
        <f>COUNTIFS(DantongWorkSheet!$E$1:$E$1000, "&gt;" &amp;$A843, DantongWorkSheet!$U$1:$U$1000, 2)</f>
        <v>23</v>
      </c>
      <c r="G843">
        <f>COUNTIFS(DantongWorkSheet!$E$1:$E$1000, "&gt;" &amp;$A843, DantongWorkSheet!$U$1:$U$1000, 1)</f>
        <v>14</v>
      </c>
      <c r="H843">
        <f t="shared" si="96"/>
        <v>0.86565677539260322</v>
      </c>
      <c r="I843">
        <f t="shared" si="97"/>
        <v>0.95688866567982145</v>
      </c>
      <c r="J843">
        <f t="shared" si="98"/>
        <v>5.2379781836338554E-2</v>
      </c>
      <c r="K843">
        <f t="shared" si="99"/>
        <v>0.17598424400422605</v>
      </c>
      <c r="L843">
        <f t="shared" si="100"/>
        <v>0.83362747470307685</v>
      </c>
      <c r="M843">
        <f t="shared" si="101"/>
        <v>3.5404880630153394E-2</v>
      </c>
      <c r="N843">
        <f t="shared" si="102"/>
        <v>0.8690323553332302</v>
      </c>
      <c r="O843">
        <f t="shared" si="103"/>
        <v>1.2258543897462504E-2</v>
      </c>
    </row>
    <row r="844" spans="1:15">
      <c r="A844">
        <v>6879.5</v>
      </c>
      <c r="B844">
        <f>COUNTIF(DantongWorkSheet!$E$1:$E$1000, "&lt;=" &amp;A844)</f>
        <v>891</v>
      </c>
      <c r="C844">
        <f>COUNTIF(DantongWorkSheet!$E$1:$E$1000, "&gt;" &amp;A844)</f>
        <v>109</v>
      </c>
      <c r="D844">
        <f>COUNTIFS(DantongWorkSheet!$E$1:$E$1000, "&lt;=" &amp;$A844, DantongWorkSheet!$U$1:$U$1000, 2)</f>
        <v>248</v>
      </c>
      <c r="E844">
        <f>COUNTIFS(DantongWorkSheet!$E$1:$E$1000, "&lt;=" &amp;$A844, DantongWorkSheet!$U$1:$U$1000, 1)</f>
        <v>643</v>
      </c>
      <c r="F844">
        <f>COUNTIFS(DantongWorkSheet!$E$1:$E$1000, "&gt;" &amp;$A844, DantongWorkSheet!$U$1:$U$1000, 2)</f>
        <v>52</v>
      </c>
      <c r="G844">
        <f>COUNTIFS(DantongWorkSheet!$E$1:$E$1000, "&gt;" &amp;$A844, DantongWorkSheet!$U$1:$U$1000, 1)</f>
        <v>57</v>
      </c>
      <c r="H844">
        <f t="shared" si="96"/>
        <v>0.85317762236612493</v>
      </c>
      <c r="I844">
        <f t="shared" si="97"/>
        <v>0.99848160779777895</v>
      </c>
      <c r="J844">
        <f t="shared" si="98"/>
        <v>0.14835387285788706</v>
      </c>
      <c r="K844">
        <f t="shared" si="99"/>
        <v>0.34853839562748257</v>
      </c>
      <c r="L844">
        <f t="shared" si="100"/>
        <v>0.7601812615282173</v>
      </c>
      <c r="M844">
        <f t="shared" si="101"/>
        <v>0.1088344952499579</v>
      </c>
      <c r="N844">
        <f t="shared" si="102"/>
        <v>0.86901575677817522</v>
      </c>
      <c r="O844">
        <f t="shared" si="103"/>
        <v>1.2275142452517485E-2</v>
      </c>
    </row>
    <row r="845" spans="1:15">
      <c r="A845">
        <v>4302.5</v>
      </c>
      <c r="B845">
        <f>COUNTIF(DantongWorkSheet!$E$1:$E$1000, "&lt;=" &amp;A845)</f>
        <v>775</v>
      </c>
      <c r="C845">
        <f>COUNTIF(DantongWorkSheet!$E$1:$E$1000, "&gt;" &amp;A845)</f>
        <v>225</v>
      </c>
      <c r="D845">
        <f>COUNTIFS(DantongWorkSheet!$E$1:$E$1000, "&lt;=" &amp;$A845, DantongWorkSheet!$U$1:$U$1000, 2)</f>
        <v>207</v>
      </c>
      <c r="E845">
        <f>COUNTIFS(DantongWorkSheet!$E$1:$E$1000, "&lt;=" &amp;$A845, DantongWorkSheet!$U$1:$U$1000, 1)</f>
        <v>568</v>
      </c>
      <c r="F845">
        <f>COUNTIFS(DantongWorkSheet!$E$1:$E$1000, "&gt;" &amp;$A845, DantongWorkSheet!$U$1:$U$1000, 2)</f>
        <v>93</v>
      </c>
      <c r="G845">
        <f>COUNTIFS(DantongWorkSheet!$E$1:$E$1000, "&gt;" &amp;$A845, DantongWorkSheet!$U$1:$U$1000, 1)</f>
        <v>132</v>
      </c>
      <c r="H845">
        <f t="shared" si="96"/>
        <v>0.83726777231512295</v>
      </c>
      <c r="I845">
        <f t="shared" si="97"/>
        <v>0.97821766593542481</v>
      </c>
      <c r="J845">
        <f t="shared" si="98"/>
        <v>0.28499213298787751</v>
      </c>
      <c r="K845">
        <f t="shared" si="99"/>
        <v>0.48420069602513627</v>
      </c>
      <c r="L845">
        <f t="shared" si="100"/>
        <v>0.64888252354422027</v>
      </c>
      <c r="M845">
        <f t="shared" si="101"/>
        <v>0.22009897483547058</v>
      </c>
      <c r="N845">
        <f t="shared" si="102"/>
        <v>0.86898149837969085</v>
      </c>
      <c r="O845">
        <f t="shared" si="103"/>
        <v>1.230940085100185E-2</v>
      </c>
    </row>
    <row r="846" spans="1:15">
      <c r="A846">
        <v>9417</v>
      </c>
      <c r="B846">
        <f>COUNTIF(DantongWorkSheet!$E$1:$E$1000, "&lt;=" &amp;A846)</f>
        <v>954</v>
      </c>
      <c r="C846">
        <f>COUNTIF(DantongWorkSheet!$E$1:$E$1000, "&gt;" &amp;A846)</f>
        <v>46</v>
      </c>
      <c r="D846">
        <f>COUNTIFS(DantongWorkSheet!$E$1:$E$1000, "&lt;=" &amp;$A846, DantongWorkSheet!$U$1:$U$1000, 2)</f>
        <v>273</v>
      </c>
      <c r="E846">
        <f>COUNTIFS(DantongWorkSheet!$E$1:$E$1000, "&lt;=" &amp;$A846, DantongWorkSheet!$U$1:$U$1000, 1)</f>
        <v>681</v>
      </c>
      <c r="F846">
        <f>COUNTIFS(DantongWorkSheet!$E$1:$E$1000, "&gt;" &amp;$A846, DantongWorkSheet!$U$1:$U$1000, 2)</f>
        <v>27</v>
      </c>
      <c r="G846">
        <f>COUNTIFS(DantongWorkSheet!$E$1:$E$1000, "&gt;" &amp;$A846, DantongWorkSheet!$U$1:$U$1000, 1)</f>
        <v>19</v>
      </c>
      <c r="H846">
        <f t="shared" si="96"/>
        <v>0.86371371354498727</v>
      </c>
      <c r="I846">
        <f t="shared" si="97"/>
        <v>0.97807097097349605</v>
      </c>
      <c r="J846">
        <f t="shared" si="98"/>
        <v>6.4813642538373087E-2</v>
      </c>
      <c r="K846">
        <f t="shared" si="99"/>
        <v>0.20434222711583344</v>
      </c>
      <c r="L846">
        <f t="shared" si="100"/>
        <v>0.82398288272191778</v>
      </c>
      <c r="M846">
        <f t="shared" si="101"/>
        <v>4.4991264664780817E-2</v>
      </c>
      <c r="N846">
        <f t="shared" si="102"/>
        <v>0.86897414738669854</v>
      </c>
      <c r="O846">
        <f t="shared" si="103"/>
        <v>1.2316751843994167E-2</v>
      </c>
    </row>
    <row r="847" spans="1:15">
      <c r="A847">
        <v>4454.5</v>
      </c>
      <c r="B847">
        <f>COUNTIF(DantongWorkSheet!$E$1:$E$1000, "&lt;=" &amp;A847)</f>
        <v>781</v>
      </c>
      <c r="C847">
        <f>COUNTIF(DantongWorkSheet!$E$1:$E$1000, "&gt;" &amp;A847)</f>
        <v>219</v>
      </c>
      <c r="D847">
        <f>COUNTIFS(DantongWorkSheet!$E$1:$E$1000, "&lt;=" &amp;$A847, DantongWorkSheet!$U$1:$U$1000, 2)</f>
        <v>209</v>
      </c>
      <c r="E847">
        <f>COUNTIFS(DantongWorkSheet!$E$1:$E$1000, "&lt;=" &amp;$A847, DantongWorkSheet!$U$1:$U$1000, 1)</f>
        <v>572</v>
      </c>
      <c r="F847">
        <f>COUNTIFS(DantongWorkSheet!$E$1:$E$1000, "&gt;" &amp;$A847, DantongWorkSheet!$U$1:$U$1000, 2)</f>
        <v>91</v>
      </c>
      <c r="G847">
        <f>COUNTIFS(DantongWorkSheet!$E$1:$E$1000, "&gt;" &amp;$A847, DantongWorkSheet!$U$1:$U$1000, 1)</f>
        <v>128</v>
      </c>
      <c r="H847">
        <f t="shared" si="96"/>
        <v>0.83800785050799309</v>
      </c>
      <c r="I847">
        <f t="shared" si="97"/>
        <v>0.97931074792043682</v>
      </c>
      <c r="J847">
        <f t="shared" si="98"/>
        <v>0.2785089318322041</v>
      </c>
      <c r="K847">
        <f t="shared" si="99"/>
        <v>0.47982839228834012</v>
      </c>
      <c r="L847">
        <f t="shared" si="100"/>
        <v>0.65448413124674265</v>
      </c>
      <c r="M847">
        <f t="shared" si="101"/>
        <v>0.21446905379457568</v>
      </c>
      <c r="N847">
        <f t="shared" si="102"/>
        <v>0.86895318504131835</v>
      </c>
      <c r="O847">
        <f t="shared" si="103"/>
        <v>1.2337714189374349E-2</v>
      </c>
    </row>
    <row r="848" spans="1:15">
      <c r="A848">
        <v>9006</v>
      </c>
      <c r="B848">
        <f>COUNTIF(DantongWorkSheet!$E$1:$E$1000, "&lt;=" &amp;A848)</f>
        <v>947</v>
      </c>
      <c r="C848">
        <f>COUNTIF(DantongWorkSheet!$E$1:$E$1000, "&gt;" &amp;A848)</f>
        <v>53</v>
      </c>
      <c r="D848">
        <f>COUNTIFS(DantongWorkSheet!$E$1:$E$1000, "&lt;=" &amp;$A848, DantongWorkSheet!$U$1:$U$1000, 2)</f>
        <v>270</v>
      </c>
      <c r="E848">
        <f>COUNTIFS(DantongWorkSheet!$E$1:$E$1000, "&lt;=" &amp;$A848, DantongWorkSheet!$U$1:$U$1000, 1)</f>
        <v>677</v>
      </c>
      <c r="F848">
        <f>COUNTIFS(DantongWorkSheet!$E$1:$E$1000, "&gt;" &amp;$A848, DantongWorkSheet!$U$1:$U$1000, 2)</f>
        <v>30</v>
      </c>
      <c r="G848">
        <f>COUNTIFS(DantongWorkSheet!$E$1:$E$1000, "&gt;" &amp;$A848, DantongWorkSheet!$U$1:$U$1000, 1)</f>
        <v>23</v>
      </c>
      <c r="H848">
        <f t="shared" si="96"/>
        <v>0.86232161740714197</v>
      </c>
      <c r="I848">
        <f t="shared" si="97"/>
        <v>0.98738002328835295</v>
      </c>
      <c r="J848">
        <f t="shared" si="98"/>
        <v>7.4399794726435917E-2</v>
      </c>
      <c r="K848">
        <f t="shared" si="99"/>
        <v>0.22460678299524106</v>
      </c>
      <c r="L848">
        <f t="shared" si="100"/>
        <v>0.81661857168456342</v>
      </c>
      <c r="M848">
        <f t="shared" si="101"/>
        <v>5.2331141234282702E-2</v>
      </c>
      <c r="N848">
        <f t="shared" si="102"/>
        <v>0.86894971291884615</v>
      </c>
      <c r="O848">
        <f t="shared" si="103"/>
        <v>1.2341186311846553E-2</v>
      </c>
    </row>
    <row r="849" spans="1:15">
      <c r="A849">
        <v>7400.5</v>
      </c>
      <c r="B849">
        <f>COUNTIF(DantongWorkSheet!$E$1:$E$1000, "&lt;=" &amp;A849)</f>
        <v>907</v>
      </c>
      <c r="C849">
        <f>COUNTIF(DantongWorkSheet!$E$1:$E$1000, "&gt;" &amp;A849)</f>
        <v>93</v>
      </c>
      <c r="D849">
        <f>COUNTIFS(DantongWorkSheet!$E$1:$E$1000, "&lt;=" &amp;$A849, DantongWorkSheet!$U$1:$U$1000, 2)</f>
        <v>254</v>
      </c>
      <c r="E849">
        <f>COUNTIFS(DantongWorkSheet!$E$1:$E$1000, "&lt;=" &amp;$A849, DantongWorkSheet!$U$1:$U$1000, 1)</f>
        <v>653</v>
      </c>
      <c r="F849">
        <f>COUNTIFS(DantongWorkSheet!$E$1:$E$1000, "&gt;" &amp;$A849, DantongWorkSheet!$U$1:$U$1000, 2)</f>
        <v>46</v>
      </c>
      <c r="G849">
        <f>COUNTIFS(DantongWorkSheet!$E$1:$E$1000, "&gt;" &amp;$A849, DantongWorkSheet!$U$1:$U$1000, 1)</f>
        <v>47</v>
      </c>
      <c r="H849">
        <f t="shared" si="96"/>
        <v>0.85551089489462007</v>
      </c>
      <c r="I849">
        <f t="shared" si="97"/>
        <v>0.9999165959739289</v>
      </c>
      <c r="J849">
        <f t="shared" si="98"/>
        <v>0.12772876852914306</v>
      </c>
      <c r="K849">
        <f t="shared" si="99"/>
        <v>0.31867616904052715</v>
      </c>
      <c r="L849">
        <f t="shared" si="100"/>
        <v>0.77594838166942037</v>
      </c>
      <c r="M849">
        <f t="shared" si="101"/>
        <v>9.2992243425575383E-2</v>
      </c>
      <c r="N849">
        <f t="shared" si="102"/>
        <v>0.86894062509499581</v>
      </c>
      <c r="O849">
        <f t="shared" si="103"/>
        <v>1.2350274135696893E-2</v>
      </c>
    </row>
    <row r="850" spans="1:15">
      <c r="A850">
        <v>4553</v>
      </c>
      <c r="B850">
        <f>COUNTIF(DantongWorkSheet!$E$1:$E$1000, "&lt;=" &amp;A850)</f>
        <v>787</v>
      </c>
      <c r="C850">
        <f>COUNTIF(DantongWorkSheet!$E$1:$E$1000, "&gt;" &amp;A850)</f>
        <v>213</v>
      </c>
      <c r="D850">
        <f>COUNTIFS(DantongWorkSheet!$E$1:$E$1000, "&lt;=" &amp;$A850, DantongWorkSheet!$U$1:$U$1000, 2)</f>
        <v>211</v>
      </c>
      <c r="E850">
        <f>COUNTIFS(DantongWorkSheet!$E$1:$E$1000, "&lt;=" &amp;$A850, DantongWorkSheet!$U$1:$U$1000, 1)</f>
        <v>576</v>
      </c>
      <c r="F850">
        <f>COUNTIFS(DantongWorkSheet!$E$1:$E$1000, "&gt;" &amp;$A850, DantongWorkSheet!$U$1:$U$1000, 2)</f>
        <v>89</v>
      </c>
      <c r="G850">
        <f>COUNTIFS(DantongWorkSheet!$E$1:$E$1000, "&gt;" &amp;$A850, DantongWorkSheet!$U$1:$U$1000, 1)</f>
        <v>124</v>
      </c>
      <c r="H850">
        <f t="shared" si="96"/>
        <v>0.8387347814820888</v>
      </c>
      <c r="I850">
        <f t="shared" si="97"/>
        <v>0.98043441908038331</v>
      </c>
      <c r="J850">
        <f t="shared" si="98"/>
        <v>0.27195922935467071</v>
      </c>
      <c r="K850">
        <f t="shared" si="99"/>
        <v>0.47521890352492108</v>
      </c>
      <c r="L850">
        <f t="shared" si="100"/>
        <v>0.66008427302640393</v>
      </c>
      <c r="M850">
        <f t="shared" si="101"/>
        <v>0.20883253126412163</v>
      </c>
      <c r="N850">
        <f t="shared" si="102"/>
        <v>0.86891680429052554</v>
      </c>
      <c r="O850">
        <f t="shared" si="103"/>
        <v>1.2374094940167168E-2</v>
      </c>
    </row>
    <row r="851" spans="1:15">
      <c r="A851">
        <v>3651.5</v>
      </c>
      <c r="B851">
        <f>COUNTIF(DantongWorkSheet!$E$1:$E$1000, "&lt;=" &amp;A851)</f>
        <v>715</v>
      </c>
      <c r="C851">
        <f>COUNTIF(DantongWorkSheet!$E$1:$E$1000, "&gt;" &amp;A851)</f>
        <v>285</v>
      </c>
      <c r="D851">
        <f>COUNTIFS(DantongWorkSheet!$E$1:$E$1000, "&lt;=" &amp;$A851, DantongWorkSheet!$U$1:$U$1000, 2)</f>
        <v>187</v>
      </c>
      <c r="E851">
        <f>COUNTIFS(DantongWorkSheet!$E$1:$E$1000, "&lt;=" &amp;$A851, DantongWorkSheet!$U$1:$U$1000, 1)</f>
        <v>528</v>
      </c>
      <c r="F851">
        <f>COUNTIFS(DantongWorkSheet!$E$1:$E$1000, "&gt;" &amp;$A851, DantongWorkSheet!$U$1:$U$1000, 2)</f>
        <v>113</v>
      </c>
      <c r="G851">
        <f>COUNTIFS(DantongWorkSheet!$E$1:$E$1000, "&gt;" &amp;$A851, DantongWorkSheet!$U$1:$U$1000, 1)</f>
        <v>172</v>
      </c>
      <c r="H851">
        <f t="shared" si="96"/>
        <v>0.82905906939966589</v>
      </c>
      <c r="I851">
        <f t="shared" si="97"/>
        <v>0.96886105444972836</v>
      </c>
      <c r="J851">
        <f t="shared" si="98"/>
        <v>0.34604916989237977</v>
      </c>
      <c r="K851">
        <f t="shared" si="99"/>
        <v>0.51612536004884524</v>
      </c>
      <c r="L851">
        <f t="shared" si="100"/>
        <v>0.59277723462076104</v>
      </c>
      <c r="M851">
        <f t="shared" si="101"/>
        <v>0.27612540051817258</v>
      </c>
      <c r="N851">
        <f t="shared" si="102"/>
        <v>0.86890263513893362</v>
      </c>
      <c r="O851">
        <f t="shared" si="103"/>
        <v>1.2388264091759082E-2</v>
      </c>
    </row>
    <row r="852" spans="1:15">
      <c r="A852">
        <v>4592.5</v>
      </c>
      <c r="B852">
        <f>COUNTIF(DantongWorkSheet!$E$1:$E$1000, "&lt;=" &amp;A852)</f>
        <v>790</v>
      </c>
      <c r="C852">
        <f>COUNTIF(DantongWorkSheet!$E$1:$E$1000, "&gt;" &amp;A852)</f>
        <v>210</v>
      </c>
      <c r="D852">
        <f>COUNTIFS(DantongWorkSheet!$E$1:$E$1000, "&lt;=" &amp;$A852, DantongWorkSheet!$U$1:$U$1000, 2)</f>
        <v>212</v>
      </c>
      <c r="E852">
        <f>COUNTIFS(DantongWorkSheet!$E$1:$E$1000, "&lt;=" &amp;$A852, DantongWorkSheet!$U$1:$U$1000, 1)</f>
        <v>578</v>
      </c>
      <c r="F852">
        <f>COUNTIFS(DantongWorkSheet!$E$1:$E$1000, "&gt;" &amp;$A852, DantongWorkSheet!$U$1:$U$1000, 2)</f>
        <v>88</v>
      </c>
      <c r="G852">
        <f>COUNTIFS(DantongWorkSheet!$E$1:$E$1000, "&gt;" &amp;$A852, DantongWorkSheet!$U$1:$U$1000, 1)</f>
        <v>122</v>
      </c>
      <c r="H852">
        <f t="shared" si="96"/>
        <v>0.83909342426346456</v>
      </c>
      <c r="I852">
        <f t="shared" si="97"/>
        <v>0.98100771946253085</v>
      </c>
      <c r="J852">
        <f t="shared" si="98"/>
        <v>0.26865959886212115</v>
      </c>
      <c r="K852">
        <f t="shared" si="99"/>
        <v>0.47282314106915252</v>
      </c>
      <c r="L852">
        <f t="shared" si="100"/>
        <v>0.66288380516813705</v>
      </c>
      <c r="M852">
        <f t="shared" si="101"/>
        <v>0.20601162108713147</v>
      </c>
      <c r="N852">
        <f t="shared" si="102"/>
        <v>0.8688954262552685</v>
      </c>
      <c r="O852">
        <f t="shared" si="103"/>
        <v>1.2395472975424204E-2</v>
      </c>
    </row>
    <row r="853" spans="1:15">
      <c r="A853">
        <v>8273.5</v>
      </c>
      <c r="B853">
        <f>COUNTIF(DantongWorkSheet!$E$1:$E$1000, "&lt;=" &amp;A853)</f>
        <v>935</v>
      </c>
      <c r="C853">
        <f>COUNTIF(DantongWorkSheet!$E$1:$E$1000, "&gt;" &amp;A853)</f>
        <v>65</v>
      </c>
      <c r="D853">
        <f>COUNTIFS(DantongWorkSheet!$E$1:$E$1000, "&lt;=" &amp;$A853, DantongWorkSheet!$U$1:$U$1000, 2)</f>
        <v>265</v>
      </c>
      <c r="E853">
        <f>COUNTIFS(DantongWorkSheet!$E$1:$E$1000, "&lt;=" &amp;$A853, DantongWorkSheet!$U$1:$U$1000, 1)</f>
        <v>670</v>
      </c>
      <c r="F853">
        <f>COUNTIFS(DantongWorkSheet!$E$1:$E$1000, "&gt;" &amp;$A853, DantongWorkSheet!$U$1:$U$1000, 2)</f>
        <v>35</v>
      </c>
      <c r="G853">
        <f>COUNTIFS(DantongWorkSheet!$E$1:$E$1000, "&gt;" &amp;$A853, DantongWorkSheet!$U$1:$U$1000, 1)</f>
        <v>30</v>
      </c>
      <c r="H853">
        <f t="shared" ref="H853:H916" si="104">-(IF(D853, D853/B853*LOG(D853/B853,2), 0)+ IF(E853, E853/B853*LOG(E853/B853,2), 0))</f>
        <v>0.86007234430907487</v>
      </c>
      <c r="I853">
        <f t="shared" ref="I853:I916" si="105">-(IF(F853, F853/C853*LOG(F853/C853,2), 0)+ IF(G853, G853/C853*LOG(G853/C853,2), 0))</f>
        <v>0.99572745208492563</v>
      </c>
      <c r="J853">
        <f t="shared" ref="J853:J916" si="106">-B853/$B$10*LOG(B853/$B$10, 2)</f>
        <v>9.0659217444427231E-2</v>
      </c>
      <c r="K853">
        <f t="shared" ref="K853:K916" si="107">-C853/$B$10*LOG(C853/$B$10, 2)</f>
        <v>0.25632207065618612</v>
      </c>
      <c r="L853">
        <f t="shared" ref="L853:L916" si="108">B853/$B$10*H853</f>
        <v>0.80416764192898504</v>
      </c>
      <c r="M853">
        <f t="shared" ref="M853:M916" si="109">C853/$B$10*I853</f>
        <v>6.4722284385520162E-2</v>
      </c>
      <c r="N853">
        <f t="shared" ref="N853:N916" si="110">L853+M853</f>
        <v>0.86888992631450523</v>
      </c>
      <c r="O853">
        <f t="shared" ref="O853:O916" si="111">$D$2-N853</f>
        <v>1.2400972916187469E-2</v>
      </c>
    </row>
    <row r="854" spans="1:15">
      <c r="A854">
        <v>5785.5</v>
      </c>
      <c r="B854">
        <f>COUNTIF(DantongWorkSheet!$E$1:$E$1000, "&lt;=" &amp;A854)</f>
        <v>839</v>
      </c>
      <c r="C854">
        <f>COUNTIF(DantongWorkSheet!$E$1:$E$1000, "&gt;" &amp;A854)</f>
        <v>161</v>
      </c>
      <c r="D854">
        <f>COUNTIFS(DantongWorkSheet!$E$1:$E$1000, "&lt;=" &amp;$A854, DantongWorkSheet!$U$1:$U$1000, 2)</f>
        <v>229</v>
      </c>
      <c r="E854">
        <f>COUNTIFS(DantongWorkSheet!$E$1:$E$1000, "&lt;=" &amp;$A854, DantongWorkSheet!$U$1:$U$1000, 1)</f>
        <v>610</v>
      </c>
      <c r="F854">
        <f>COUNTIFS(DantongWorkSheet!$E$1:$E$1000, "&gt;" &amp;$A854, DantongWorkSheet!$U$1:$U$1000, 2)</f>
        <v>71</v>
      </c>
      <c r="G854">
        <f>COUNTIFS(DantongWorkSheet!$E$1:$E$1000, "&gt;" &amp;$A854, DantongWorkSheet!$U$1:$U$1000, 1)</f>
        <v>90</v>
      </c>
      <c r="H854">
        <f t="shared" si="104"/>
        <v>0.84565741609077461</v>
      </c>
      <c r="I854">
        <f t="shared" si="105"/>
        <v>0.98993039268292038</v>
      </c>
      <c r="J854">
        <f t="shared" si="106"/>
        <v>0.21248286146247936</v>
      </c>
      <c r="K854">
        <f t="shared" si="107"/>
        <v>0.42421365245414272</v>
      </c>
      <c r="L854">
        <f t="shared" si="108"/>
        <v>0.70950657210015988</v>
      </c>
      <c r="M854">
        <f t="shared" si="109"/>
        <v>0.1593787932219502</v>
      </c>
      <c r="N854">
        <f t="shared" si="110"/>
        <v>0.86888536532211003</v>
      </c>
      <c r="O854">
        <f t="shared" si="111"/>
        <v>1.2405533908582678E-2</v>
      </c>
    </row>
    <row r="855" spans="1:15">
      <c r="A855">
        <v>6983</v>
      </c>
      <c r="B855">
        <f>COUNTIF(DantongWorkSheet!$E$1:$E$1000, "&lt;=" &amp;A855)</f>
        <v>894</v>
      </c>
      <c r="C855">
        <f>COUNTIF(DantongWorkSheet!$E$1:$E$1000, "&gt;" &amp;A855)</f>
        <v>106</v>
      </c>
      <c r="D855">
        <f>COUNTIFS(DantongWorkSheet!$E$1:$E$1000, "&lt;=" &amp;$A855, DantongWorkSheet!$U$1:$U$1000, 2)</f>
        <v>249</v>
      </c>
      <c r="E855">
        <f>COUNTIFS(DantongWorkSheet!$E$1:$E$1000, "&lt;=" &amp;$A855, DantongWorkSheet!$U$1:$U$1000, 1)</f>
        <v>645</v>
      </c>
      <c r="F855">
        <f>COUNTIFS(DantongWorkSheet!$E$1:$E$1000, "&gt;" &amp;$A855, DantongWorkSheet!$U$1:$U$1000, 2)</f>
        <v>51</v>
      </c>
      <c r="G855">
        <f>COUNTIFS(DantongWorkSheet!$E$1:$E$1000, "&gt;" &amp;$A855, DantongWorkSheet!$U$1:$U$1000, 1)</f>
        <v>55</v>
      </c>
      <c r="H855">
        <f t="shared" si="104"/>
        <v>0.85343115313488405</v>
      </c>
      <c r="I855">
        <f t="shared" si="105"/>
        <v>0.99897256131411849</v>
      </c>
      <c r="J855">
        <f t="shared" si="106"/>
        <v>0.14451801755001972</v>
      </c>
      <c r="K855">
        <f t="shared" si="107"/>
        <v>0.34321356599048208</v>
      </c>
      <c r="L855">
        <f t="shared" si="108"/>
        <v>0.76296745090258633</v>
      </c>
      <c r="M855">
        <f t="shared" si="109"/>
        <v>0.10589109149929656</v>
      </c>
      <c r="N855">
        <f t="shared" si="110"/>
        <v>0.86885854240188287</v>
      </c>
      <c r="O855">
        <f t="shared" si="111"/>
        <v>1.2432356828809832E-2</v>
      </c>
    </row>
    <row r="856" spans="1:15">
      <c r="A856">
        <v>4714</v>
      </c>
      <c r="B856">
        <f>COUNTIF(DantongWorkSheet!$E$1:$E$1000, "&lt;=" &amp;A856)</f>
        <v>799</v>
      </c>
      <c r="C856">
        <f>COUNTIF(DantongWorkSheet!$E$1:$E$1000, "&gt;" &amp;A856)</f>
        <v>201</v>
      </c>
      <c r="D856">
        <f>COUNTIFS(DantongWorkSheet!$E$1:$E$1000, "&lt;=" &amp;$A856, DantongWorkSheet!$U$1:$U$1000, 2)</f>
        <v>215</v>
      </c>
      <c r="E856">
        <f>COUNTIFS(DantongWorkSheet!$E$1:$E$1000, "&lt;=" &amp;$A856, DantongWorkSheet!$U$1:$U$1000, 1)</f>
        <v>584</v>
      </c>
      <c r="F856">
        <f>COUNTIFS(DantongWorkSheet!$E$1:$E$1000, "&gt;" &amp;$A856, DantongWorkSheet!$U$1:$U$1000, 2)</f>
        <v>85</v>
      </c>
      <c r="G856">
        <f>COUNTIFS(DantongWorkSheet!$E$1:$E$1000, "&gt;" &amp;$A856, DantongWorkSheet!$U$1:$U$1000, 1)</f>
        <v>116</v>
      </c>
      <c r="H856">
        <f t="shared" si="104"/>
        <v>0.8401505602024899</v>
      </c>
      <c r="I856">
        <f t="shared" si="105"/>
        <v>0.98277295980329171</v>
      </c>
      <c r="J856">
        <f t="shared" si="106"/>
        <v>0.25866234079555406</v>
      </c>
      <c r="K856">
        <f t="shared" si="107"/>
        <v>0.46526125129011486</v>
      </c>
      <c r="L856">
        <f t="shared" si="108"/>
        <v>0.67128029760178942</v>
      </c>
      <c r="M856">
        <f t="shared" si="109"/>
        <v>0.19753736492046164</v>
      </c>
      <c r="N856">
        <f t="shared" si="110"/>
        <v>0.86881766252225101</v>
      </c>
      <c r="O856">
        <f t="shared" si="111"/>
        <v>1.2473236708441693E-2</v>
      </c>
    </row>
    <row r="857" spans="1:15">
      <c r="A857">
        <v>7546.5</v>
      </c>
      <c r="B857">
        <f>COUNTIF(DantongWorkSheet!$E$1:$E$1000, "&lt;=" &amp;A857)</f>
        <v>915</v>
      </c>
      <c r="C857">
        <f>COUNTIF(DantongWorkSheet!$E$1:$E$1000, "&gt;" &amp;A857)</f>
        <v>85</v>
      </c>
      <c r="D857">
        <f>COUNTIFS(DantongWorkSheet!$E$1:$E$1000, "&lt;=" &amp;$A857, DantongWorkSheet!$U$1:$U$1000, 2)</f>
        <v>257</v>
      </c>
      <c r="E857">
        <f>COUNTIFS(DantongWorkSheet!$E$1:$E$1000, "&lt;=" &amp;$A857, DantongWorkSheet!$U$1:$U$1000, 1)</f>
        <v>658</v>
      </c>
      <c r="F857">
        <f>COUNTIFS(DantongWorkSheet!$E$1:$E$1000, "&gt;" &amp;$A857, DantongWorkSheet!$U$1:$U$1000, 2)</f>
        <v>43</v>
      </c>
      <c r="G857">
        <f>COUNTIFS(DantongWorkSheet!$E$1:$E$1000, "&gt;" &amp;$A857, DantongWorkSheet!$U$1:$U$1000, 1)</f>
        <v>42</v>
      </c>
      <c r="H857">
        <f t="shared" si="104"/>
        <v>0.85663939518166099</v>
      </c>
      <c r="I857">
        <f t="shared" si="105"/>
        <v>0.99990015720948844</v>
      </c>
      <c r="J857">
        <f t="shared" si="106"/>
        <v>0.11726306161397421</v>
      </c>
      <c r="K857">
        <f t="shared" si="107"/>
        <v>0.30229343462457275</v>
      </c>
      <c r="L857">
        <f t="shared" si="108"/>
        <v>0.78382504659121988</v>
      </c>
      <c r="M857">
        <f t="shared" si="109"/>
        <v>8.4991513362806526E-2</v>
      </c>
      <c r="N857">
        <f t="shared" si="110"/>
        <v>0.8688165599540264</v>
      </c>
      <c r="O857">
        <f t="shared" si="111"/>
        <v>1.2474339276666302E-2</v>
      </c>
    </row>
    <row r="858" spans="1:15">
      <c r="A858">
        <v>6564</v>
      </c>
      <c r="B858">
        <f>COUNTIF(DantongWorkSheet!$E$1:$E$1000, "&lt;=" &amp;A858)</f>
        <v>878</v>
      </c>
      <c r="C858">
        <f>COUNTIF(DantongWorkSheet!$E$1:$E$1000, "&gt;" &amp;A858)</f>
        <v>122</v>
      </c>
      <c r="D858">
        <f>COUNTIFS(DantongWorkSheet!$E$1:$E$1000, "&lt;=" &amp;$A858, DantongWorkSheet!$U$1:$U$1000, 2)</f>
        <v>243</v>
      </c>
      <c r="E858">
        <f>COUNTIFS(DantongWorkSheet!$E$1:$E$1000, "&lt;=" &amp;$A858, DantongWorkSheet!$U$1:$U$1000, 1)</f>
        <v>635</v>
      </c>
      <c r="F858">
        <f>COUNTIFS(DantongWorkSheet!$E$1:$E$1000, "&gt;" &amp;$A858, DantongWorkSheet!$U$1:$U$1000, 2)</f>
        <v>57</v>
      </c>
      <c r="G858">
        <f>COUNTIFS(DantongWorkSheet!$E$1:$E$1000, "&gt;" &amp;$A858, DantongWorkSheet!$U$1:$U$1000, 1)</f>
        <v>65</v>
      </c>
      <c r="H858">
        <f t="shared" si="104"/>
        <v>0.85100588269024979</v>
      </c>
      <c r="I858">
        <f t="shared" si="105"/>
        <v>0.99689603711829755</v>
      </c>
      <c r="J858">
        <f t="shared" si="106"/>
        <v>0.16480688220126793</v>
      </c>
      <c r="K858">
        <f t="shared" si="107"/>
        <v>0.3702757275461025</v>
      </c>
      <c r="L858">
        <f t="shared" si="108"/>
        <v>0.7471831650020393</v>
      </c>
      <c r="M858">
        <f t="shared" si="109"/>
        <v>0.12162131652843231</v>
      </c>
      <c r="N858">
        <f t="shared" si="110"/>
        <v>0.86880448153047163</v>
      </c>
      <c r="O858">
        <f t="shared" si="111"/>
        <v>1.2486417700221075E-2</v>
      </c>
    </row>
    <row r="859" spans="1:15">
      <c r="A859">
        <v>4795.5</v>
      </c>
      <c r="B859">
        <f>COUNTIF(DantongWorkSheet!$E$1:$E$1000, "&lt;=" &amp;A859)</f>
        <v>805</v>
      </c>
      <c r="C859">
        <f>COUNTIF(DantongWorkSheet!$E$1:$E$1000, "&gt;" &amp;A859)</f>
        <v>195</v>
      </c>
      <c r="D859">
        <f>COUNTIFS(DantongWorkSheet!$E$1:$E$1000, "&lt;=" &amp;$A859, DantongWorkSheet!$U$1:$U$1000, 2)</f>
        <v>217</v>
      </c>
      <c r="E859">
        <f>COUNTIFS(DantongWorkSheet!$E$1:$E$1000, "&lt;=" &amp;$A859, DantongWorkSheet!$U$1:$U$1000, 1)</f>
        <v>588</v>
      </c>
      <c r="F859">
        <f>COUNTIFS(DantongWorkSheet!$E$1:$E$1000, "&gt;" &amp;$A859, DantongWorkSheet!$U$1:$U$1000, 2)</f>
        <v>83</v>
      </c>
      <c r="G859">
        <f>COUNTIFS(DantongWorkSheet!$E$1:$E$1000, "&gt;" &amp;$A859, DantongWorkSheet!$U$1:$U$1000, 1)</f>
        <v>112</v>
      </c>
      <c r="H859">
        <f t="shared" si="104"/>
        <v>0.84084005846255794</v>
      </c>
      <c r="I859">
        <f t="shared" si="105"/>
        <v>0.98398660055860343</v>
      </c>
      <c r="J859">
        <f t="shared" si="106"/>
        <v>0.25191614588638667</v>
      </c>
      <c r="K859">
        <f t="shared" si="107"/>
        <v>0.45989852432793293</v>
      </c>
      <c r="L859">
        <f t="shared" si="108"/>
        <v>0.67687624706235916</v>
      </c>
      <c r="M859">
        <f t="shared" si="109"/>
        <v>0.19187738710892768</v>
      </c>
      <c r="N859">
        <f t="shared" si="110"/>
        <v>0.86875363417128681</v>
      </c>
      <c r="O859">
        <f t="shared" si="111"/>
        <v>1.2537265059405889E-2</v>
      </c>
    </row>
    <row r="860" spans="1:15">
      <c r="A860">
        <v>7425</v>
      </c>
      <c r="B860">
        <f>COUNTIF(DantongWorkSheet!$E$1:$E$1000, "&lt;=" &amp;A860)</f>
        <v>910</v>
      </c>
      <c r="C860">
        <f>COUNTIF(DantongWorkSheet!$E$1:$E$1000, "&gt;" &amp;A860)</f>
        <v>90</v>
      </c>
      <c r="D860">
        <f>COUNTIFS(DantongWorkSheet!$E$1:$E$1000, "&lt;=" &amp;$A860, DantongWorkSheet!$U$1:$U$1000, 2)</f>
        <v>255</v>
      </c>
      <c r="E860">
        <f>COUNTIFS(DantongWorkSheet!$E$1:$E$1000, "&lt;=" &amp;$A860, DantongWorkSheet!$U$1:$U$1000, 1)</f>
        <v>655</v>
      </c>
      <c r="F860">
        <f>COUNTIFS(DantongWorkSheet!$E$1:$E$1000, "&gt;" &amp;$A860, DantongWorkSheet!$U$1:$U$1000, 2)</f>
        <v>45</v>
      </c>
      <c r="G860">
        <f>COUNTIFS(DantongWorkSheet!$E$1:$E$1000, "&gt;" &amp;$A860, DantongWorkSheet!$U$1:$U$1000, 1)</f>
        <v>45</v>
      </c>
      <c r="H860">
        <f t="shared" si="104"/>
        <v>0.85575010370445304</v>
      </c>
      <c r="I860">
        <f t="shared" si="105"/>
        <v>1</v>
      </c>
      <c r="J860">
        <f t="shared" si="106"/>
        <v>0.12381601011418582</v>
      </c>
      <c r="K860">
        <f t="shared" si="107"/>
        <v>0.31265380694991712</v>
      </c>
      <c r="L860">
        <f t="shared" si="108"/>
        <v>0.77873259437105224</v>
      </c>
      <c r="M860">
        <f t="shared" si="109"/>
        <v>0.09</v>
      </c>
      <c r="N860">
        <f t="shared" si="110"/>
        <v>0.86873259437105221</v>
      </c>
      <c r="O860">
        <f t="shared" si="111"/>
        <v>1.255830485964049E-2</v>
      </c>
    </row>
    <row r="861" spans="1:15">
      <c r="A861">
        <v>9280</v>
      </c>
      <c r="B861">
        <f>COUNTIF(DantongWorkSheet!$E$1:$E$1000, "&lt;=" &amp;A861)</f>
        <v>952</v>
      </c>
      <c r="C861">
        <f>COUNTIF(DantongWorkSheet!$E$1:$E$1000, "&gt;" &amp;A861)</f>
        <v>48</v>
      </c>
      <c r="D861">
        <f>COUNTIFS(DantongWorkSheet!$E$1:$E$1000, "&lt;=" &amp;$A861, DantongWorkSheet!$U$1:$U$1000, 2)</f>
        <v>272</v>
      </c>
      <c r="E861">
        <f>COUNTIFS(DantongWorkSheet!$E$1:$E$1000, "&lt;=" &amp;$A861, DantongWorkSheet!$U$1:$U$1000, 1)</f>
        <v>680</v>
      </c>
      <c r="F861">
        <f>COUNTIFS(DantongWorkSheet!$E$1:$E$1000, "&gt;" &amp;$A861, DantongWorkSheet!$U$1:$U$1000, 2)</f>
        <v>28</v>
      </c>
      <c r="G861">
        <f>COUNTIFS(DantongWorkSheet!$E$1:$E$1000, "&gt;" &amp;$A861, DantongWorkSheet!$U$1:$U$1000, 1)</f>
        <v>20</v>
      </c>
      <c r="H861">
        <f t="shared" si="104"/>
        <v>0.863120568566631</v>
      </c>
      <c r="I861">
        <f t="shared" si="105"/>
        <v>0.97986875665115269</v>
      </c>
      <c r="J861">
        <f t="shared" si="106"/>
        <v>6.7560128329144695E-2</v>
      </c>
      <c r="K861">
        <f t="shared" si="107"/>
        <v>0.2102794456291647</v>
      </c>
      <c r="L861">
        <f t="shared" si="108"/>
        <v>0.82169078127543271</v>
      </c>
      <c r="M861">
        <f t="shared" si="109"/>
        <v>4.7033700319255328E-2</v>
      </c>
      <c r="N861">
        <f t="shared" si="110"/>
        <v>0.86872448159468807</v>
      </c>
      <c r="O861">
        <f t="shared" si="111"/>
        <v>1.2566417636004634E-2</v>
      </c>
    </row>
    <row r="862" spans="1:15">
      <c r="A862">
        <v>11788</v>
      </c>
      <c r="B862">
        <f>COUNTIF(DantongWorkSheet!$E$1:$E$1000, "&lt;=" &amp;A862)</f>
        <v>976</v>
      </c>
      <c r="C862">
        <f>COUNTIF(DantongWorkSheet!$E$1:$E$1000, "&gt;" &amp;A862)</f>
        <v>24</v>
      </c>
      <c r="D862">
        <f>COUNTIFS(DantongWorkSheet!$E$1:$E$1000, "&lt;=" &amp;$A862, DantongWorkSheet!$U$1:$U$1000, 2)</f>
        <v>283</v>
      </c>
      <c r="E862">
        <f>COUNTIFS(DantongWorkSheet!$E$1:$E$1000, "&lt;=" &amp;$A862, DantongWorkSheet!$U$1:$U$1000, 1)</f>
        <v>693</v>
      </c>
      <c r="F862">
        <f>COUNTIFS(DantongWorkSheet!$E$1:$E$1000, "&gt;" &amp;$A862, DantongWorkSheet!$U$1:$U$1000, 2)</f>
        <v>17</v>
      </c>
      <c r="G862">
        <f>COUNTIFS(DantongWorkSheet!$E$1:$E$1000, "&gt;" &amp;$A862, DantongWorkSheet!$U$1:$U$1000, 1)</f>
        <v>7</v>
      </c>
      <c r="H862">
        <f t="shared" si="104"/>
        <v>0.86866829922014865</v>
      </c>
      <c r="I862">
        <f t="shared" si="105"/>
        <v>0.87086446923536465</v>
      </c>
      <c r="J862">
        <f t="shared" si="106"/>
        <v>3.4205820368819979E-2</v>
      </c>
      <c r="K862">
        <f t="shared" si="107"/>
        <v>0.12913972281458236</v>
      </c>
      <c r="L862">
        <f t="shared" si="108"/>
        <v>0.84782026003886501</v>
      </c>
      <c r="M862">
        <f t="shared" si="109"/>
        <v>2.0900747261648752E-2</v>
      </c>
      <c r="N862">
        <f t="shared" si="110"/>
        <v>0.86872100730051371</v>
      </c>
      <c r="O862">
        <f t="shared" si="111"/>
        <v>1.2569891930178989E-2</v>
      </c>
    </row>
    <row r="863" spans="1:15">
      <c r="A863">
        <v>4830</v>
      </c>
      <c r="B863">
        <f>COUNTIF(DantongWorkSheet!$E$1:$E$1000, "&lt;=" &amp;A863)</f>
        <v>808</v>
      </c>
      <c r="C863">
        <f>COUNTIF(DantongWorkSheet!$E$1:$E$1000, "&gt;" &amp;A863)</f>
        <v>192</v>
      </c>
      <c r="D863">
        <f>COUNTIFS(DantongWorkSheet!$E$1:$E$1000, "&lt;=" &amp;$A863, DantongWorkSheet!$U$1:$U$1000, 2)</f>
        <v>218</v>
      </c>
      <c r="E863">
        <f>COUNTIFS(DantongWorkSheet!$E$1:$E$1000, "&lt;=" &amp;$A863, DantongWorkSheet!$U$1:$U$1000, 1)</f>
        <v>590</v>
      </c>
      <c r="F863">
        <f>COUNTIFS(DantongWorkSheet!$E$1:$E$1000, "&gt;" &amp;$A863, DantongWorkSheet!$U$1:$U$1000, 2)</f>
        <v>82</v>
      </c>
      <c r="G863">
        <f>COUNTIFS(DantongWorkSheet!$E$1:$E$1000, "&gt;" &amp;$A863, DantongWorkSheet!$U$1:$U$1000, 1)</f>
        <v>110</v>
      </c>
      <c r="H863">
        <f t="shared" si="104"/>
        <v>0.84118034672654718</v>
      </c>
      <c r="I863">
        <f t="shared" si="105"/>
        <v>0.98460399620868011</v>
      </c>
      <c r="J863">
        <f t="shared" si="106"/>
        <v>0.24851882394351615</v>
      </c>
      <c r="K863">
        <f t="shared" si="107"/>
        <v>0.45711778251665874</v>
      </c>
      <c r="L863">
        <f t="shared" si="108"/>
        <v>0.67967372015505012</v>
      </c>
      <c r="M863">
        <f t="shared" si="109"/>
        <v>0.1890439672720666</v>
      </c>
      <c r="N863">
        <f t="shared" si="110"/>
        <v>0.86871768742711675</v>
      </c>
      <c r="O863">
        <f t="shared" si="111"/>
        <v>1.2573211803575957E-2</v>
      </c>
    </row>
    <row r="864" spans="1:15">
      <c r="A864">
        <v>11575</v>
      </c>
      <c r="B864">
        <f>COUNTIF(DantongWorkSheet!$E$1:$E$1000, "&lt;=" &amp;A864)</f>
        <v>974</v>
      </c>
      <c r="C864">
        <f>COUNTIF(DantongWorkSheet!$E$1:$E$1000, "&gt;" &amp;A864)</f>
        <v>26</v>
      </c>
      <c r="D864">
        <f>COUNTIFS(DantongWorkSheet!$E$1:$E$1000, "&lt;=" &amp;$A864, DantongWorkSheet!$U$1:$U$1000, 2)</f>
        <v>282</v>
      </c>
      <c r="E864">
        <f>COUNTIFS(DantongWorkSheet!$E$1:$E$1000, "&lt;=" &amp;$A864, DantongWorkSheet!$U$1:$U$1000, 1)</f>
        <v>692</v>
      </c>
      <c r="F864">
        <f>COUNTIFS(DantongWorkSheet!$E$1:$E$1000, "&gt;" &amp;$A864, DantongWorkSheet!$U$1:$U$1000, 2)</f>
        <v>18</v>
      </c>
      <c r="G864">
        <f>COUNTIFS(DantongWorkSheet!$E$1:$E$1000, "&gt;" &amp;$A864, DantongWorkSheet!$U$1:$U$1000, 1)</f>
        <v>8</v>
      </c>
      <c r="H864">
        <f t="shared" si="104"/>
        <v>0.86811039031532666</v>
      </c>
      <c r="I864">
        <f t="shared" si="105"/>
        <v>0.89049164021949134</v>
      </c>
      <c r="J864">
        <f t="shared" si="106"/>
        <v>3.7018158192671555E-2</v>
      </c>
      <c r="K864">
        <f t="shared" si="107"/>
        <v>0.13689895872954588</v>
      </c>
      <c r="L864">
        <f t="shared" si="108"/>
        <v>0.84553952016712819</v>
      </c>
      <c r="M864">
        <f t="shared" si="109"/>
        <v>2.3152782645706773E-2</v>
      </c>
      <c r="N864">
        <f t="shared" si="110"/>
        <v>0.86869230281283494</v>
      </c>
      <c r="O864">
        <f t="shared" si="111"/>
        <v>1.2598596417857766E-2</v>
      </c>
    </row>
    <row r="865" spans="1:15">
      <c r="A865">
        <v>8902.5</v>
      </c>
      <c r="B865">
        <f>COUNTIF(DantongWorkSheet!$E$1:$E$1000, "&lt;=" &amp;A865)</f>
        <v>945</v>
      </c>
      <c r="C865">
        <f>COUNTIF(DantongWorkSheet!$E$1:$E$1000, "&gt;" &amp;A865)</f>
        <v>55</v>
      </c>
      <c r="D865">
        <f>COUNTIFS(DantongWorkSheet!$E$1:$E$1000, "&lt;=" &amp;$A865, DantongWorkSheet!$U$1:$U$1000, 2)</f>
        <v>269</v>
      </c>
      <c r="E865">
        <f>COUNTIFS(DantongWorkSheet!$E$1:$E$1000, "&lt;=" &amp;$A865, DantongWorkSheet!$U$1:$U$1000, 1)</f>
        <v>676</v>
      </c>
      <c r="F865">
        <f>COUNTIFS(DantongWorkSheet!$E$1:$E$1000, "&gt;" &amp;$A865, DantongWorkSheet!$U$1:$U$1000, 2)</f>
        <v>31</v>
      </c>
      <c r="G865">
        <f>COUNTIFS(DantongWorkSheet!$E$1:$E$1000, "&gt;" &amp;$A865, DantongWorkSheet!$U$1:$U$1000, 1)</f>
        <v>24</v>
      </c>
      <c r="H865">
        <f t="shared" si="104"/>
        <v>0.86171774190791806</v>
      </c>
      <c r="I865">
        <f t="shared" si="105"/>
        <v>0.98828361099191619</v>
      </c>
      <c r="J865">
        <f t="shared" si="106"/>
        <v>7.7125008448201263E-2</v>
      </c>
      <c r="K865">
        <f t="shared" si="107"/>
        <v>0.23014335141255854</v>
      </c>
      <c r="L865">
        <f t="shared" si="108"/>
        <v>0.81432326610298256</v>
      </c>
      <c r="M865">
        <f t="shared" si="109"/>
        <v>5.435559860455539E-2</v>
      </c>
      <c r="N865">
        <f t="shared" si="110"/>
        <v>0.86867886470753797</v>
      </c>
      <c r="O865">
        <f t="shared" si="111"/>
        <v>1.2612034523154736E-2</v>
      </c>
    </row>
    <row r="866" spans="1:15">
      <c r="A866">
        <v>9908.5</v>
      </c>
      <c r="B866">
        <f>COUNTIF(DantongWorkSheet!$E$1:$E$1000, "&lt;=" &amp;A866)</f>
        <v>959</v>
      </c>
      <c r="C866">
        <f>COUNTIF(DantongWorkSheet!$E$1:$E$1000, "&gt;" &amp;A866)</f>
        <v>41</v>
      </c>
      <c r="D866">
        <f>COUNTIFS(DantongWorkSheet!$E$1:$E$1000, "&lt;=" &amp;$A866, DantongWorkSheet!$U$1:$U$1000, 2)</f>
        <v>275</v>
      </c>
      <c r="E866">
        <f>COUNTIFS(DantongWorkSheet!$E$1:$E$1000, "&lt;=" &amp;$A866, DantongWorkSheet!$U$1:$U$1000, 1)</f>
        <v>684</v>
      </c>
      <c r="F866">
        <f>COUNTIFS(DantongWorkSheet!$E$1:$E$1000, "&gt;" &amp;$A866, DantongWorkSheet!$U$1:$U$1000, 2)</f>
        <v>25</v>
      </c>
      <c r="G866">
        <f>COUNTIFS(DantongWorkSheet!$E$1:$E$1000, "&gt;" &amp;$A866, DantongWorkSheet!$U$1:$U$1000, 1)</f>
        <v>16</v>
      </c>
      <c r="H866">
        <f t="shared" si="104"/>
        <v>0.86449517238490858</v>
      </c>
      <c r="I866">
        <f t="shared" si="105"/>
        <v>0.96495676695056876</v>
      </c>
      <c r="J866">
        <f t="shared" si="106"/>
        <v>5.7920991178554065E-2</v>
      </c>
      <c r="K866">
        <f t="shared" si="107"/>
        <v>0.18893752348180415</v>
      </c>
      <c r="L866">
        <f t="shared" si="108"/>
        <v>0.82905087031712732</v>
      </c>
      <c r="M866">
        <f t="shared" si="109"/>
        <v>3.9563227444973322E-2</v>
      </c>
      <c r="N866">
        <f t="shared" si="110"/>
        <v>0.86861409776210063</v>
      </c>
      <c r="O866">
        <f t="shared" si="111"/>
        <v>1.2676801468592069E-2</v>
      </c>
    </row>
    <row r="867" spans="1:15">
      <c r="A867">
        <v>3654</v>
      </c>
      <c r="B867">
        <f>COUNTIF(DantongWorkSheet!$E$1:$E$1000, "&lt;=" &amp;A867)</f>
        <v>716</v>
      </c>
      <c r="C867">
        <f>COUNTIF(DantongWorkSheet!$E$1:$E$1000, "&gt;" &amp;A867)</f>
        <v>284</v>
      </c>
      <c r="D867">
        <f>COUNTIFS(DantongWorkSheet!$E$1:$E$1000, "&lt;=" &amp;$A867, DantongWorkSheet!$U$1:$U$1000, 2)</f>
        <v>187</v>
      </c>
      <c r="E867">
        <f>COUNTIFS(DantongWorkSheet!$E$1:$E$1000, "&lt;=" &amp;$A867, DantongWorkSheet!$U$1:$U$1000, 1)</f>
        <v>529</v>
      </c>
      <c r="F867">
        <f>COUNTIFS(DantongWorkSheet!$E$1:$E$1000, "&gt;" &amp;$A867, DantongWorkSheet!$U$1:$U$1000, 2)</f>
        <v>113</v>
      </c>
      <c r="G867">
        <f>COUNTIFS(DantongWorkSheet!$E$1:$E$1000, "&gt;" &amp;$A867, DantongWorkSheet!$U$1:$U$1000, 1)</f>
        <v>171</v>
      </c>
      <c r="H867">
        <f t="shared" si="104"/>
        <v>0.8285115684551676</v>
      </c>
      <c r="I867">
        <f t="shared" si="105"/>
        <v>0.96970133500325695</v>
      </c>
      <c r="J867">
        <f t="shared" si="106"/>
        <v>0.34508945129684676</v>
      </c>
      <c r="K867">
        <f t="shared" si="107"/>
        <v>0.51575455490470301</v>
      </c>
      <c r="L867">
        <f t="shared" si="108"/>
        <v>0.5932142830139</v>
      </c>
      <c r="M867">
        <f t="shared" si="109"/>
        <v>0.27539517914092493</v>
      </c>
      <c r="N867">
        <f t="shared" si="110"/>
        <v>0.86860946215482493</v>
      </c>
      <c r="O867">
        <f t="shared" si="111"/>
        <v>1.2681437075867774E-2</v>
      </c>
    </row>
    <row r="868" spans="1:15">
      <c r="A868">
        <v>8109.5</v>
      </c>
      <c r="B868">
        <f>COUNTIF(DantongWorkSheet!$E$1:$E$1000, "&lt;=" &amp;A868)</f>
        <v>933</v>
      </c>
      <c r="C868">
        <f>COUNTIF(DantongWorkSheet!$E$1:$E$1000, "&gt;" &amp;A868)</f>
        <v>67</v>
      </c>
      <c r="D868">
        <f>COUNTIFS(DantongWorkSheet!$E$1:$E$1000, "&lt;=" &amp;$A868, DantongWorkSheet!$U$1:$U$1000, 2)</f>
        <v>264</v>
      </c>
      <c r="E868">
        <f>COUNTIFS(DantongWorkSheet!$E$1:$E$1000, "&lt;=" &amp;$A868, DantongWorkSheet!$U$1:$U$1000, 1)</f>
        <v>669</v>
      </c>
      <c r="F868">
        <f>COUNTIFS(DantongWorkSheet!$E$1:$E$1000, "&gt;" &amp;$A868, DantongWorkSheet!$U$1:$U$1000, 2)</f>
        <v>36</v>
      </c>
      <c r="G868">
        <f>COUNTIFS(DantongWorkSheet!$E$1:$E$1000, "&gt;" &amp;$A868, DantongWorkSheet!$U$1:$U$1000, 1)</f>
        <v>31</v>
      </c>
      <c r="H868">
        <f t="shared" si="104"/>
        <v>0.85945031957655071</v>
      </c>
      <c r="I868">
        <f t="shared" si="105"/>
        <v>0.99597895651872204</v>
      </c>
      <c r="J868">
        <f t="shared" si="106"/>
        <v>9.3347595885036258E-2</v>
      </c>
      <c r="K868">
        <f t="shared" si="107"/>
        <v>0.26127957131168911</v>
      </c>
      <c r="L868">
        <f t="shared" si="108"/>
        <v>0.80186714816492188</v>
      </c>
      <c r="M868">
        <f t="shared" si="109"/>
        <v>6.6730590086754374E-2</v>
      </c>
      <c r="N868">
        <f t="shared" si="110"/>
        <v>0.8685977382516763</v>
      </c>
      <c r="O868">
        <f t="shared" si="111"/>
        <v>1.2693160979016405E-2</v>
      </c>
    </row>
    <row r="869" spans="1:15">
      <c r="A869">
        <v>4579.5</v>
      </c>
      <c r="B869">
        <f>COUNTIF(DantongWorkSheet!$E$1:$E$1000, "&lt;=" &amp;A869)</f>
        <v>788</v>
      </c>
      <c r="C869">
        <f>COUNTIF(DantongWorkSheet!$E$1:$E$1000, "&gt;" &amp;A869)</f>
        <v>212</v>
      </c>
      <c r="D869">
        <f>COUNTIFS(DantongWorkSheet!$E$1:$E$1000, "&lt;=" &amp;$A869, DantongWorkSheet!$U$1:$U$1000, 2)</f>
        <v>211</v>
      </c>
      <c r="E869">
        <f>COUNTIFS(DantongWorkSheet!$E$1:$E$1000, "&lt;=" &amp;$A869, DantongWorkSheet!$U$1:$U$1000, 1)</f>
        <v>577</v>
      </c>
      <c r="F869">
        <f>COUNTIFS(DantongWorkSheet!$E$1:$E$1000, "&gt;" &amp;$A869, DantongWorkSheet!$U$1:$U$1000, 2)</f>
        <v>89</v>
      </c>
      <c r="G869">
        <f>COUNTIFS(DantongWorkSheet!$E$1:$E$1000, "&gt;" &amp;$A869, DantongWorkSheet!$U$1:$U$1000, 1)</f>
        <v>123</v>
      </c>
      <c r="H869">
        <f t="shared" si="104"/>
        <v>0.83824141170807742</v>
      </c>
      <c r="I869">
        <f t="shared" si="105"/>
        <v>0.98136592855972793</v>
      </c>
      <c r="J869">
        <f t="shared" si="106"/>
        <v>0.27086118258210007</v>
      </c>
      <c r="K869">
        <f t="shared" si="107"/>
        <v>0.47442713198096431</v>
      </c>
      <c r="L869">
        <f t="shared" si="108"/>
        <v>0.66053423242596498</v>
      </c>
      <c r="M869">
        <f t="shared" si="109"/>
        <v>0.20804957685466233</v>
      </c>
      <c r="N869">
        <f t="shared" si="110"/>
        <v>0.86858380928062728</v>
      </c>
      <c r="O869">
        <f t="shared" si="111"/>
        <v>1.270708995006542E-2</v>
      </c>
    </row>
    <row r="870" spans="1:15">
      <c r="A870">
        <v>4599.5</v>
      </c>
      <c r="B870">
        <f>COUNTIF(DantongWorkSheet!$E$1:$E$1000, "&lt;=" &amp;A870)</f>
        <v>791</v>
      </c>
      <c r="C870">
        <f>COUNTIF(DantongWorkSheet!$E$1:$E$1000, "&gt;" &amp;A870)</f>
        <v>209</v>
      </c>
      <c r="D870">
        <f>COUNTIFS(DantongWorkSheet!$E$1:$E$1000, "&lt;=" &amp;$A870, DantongWorkSheet!$U$1:$U$1000, 2)</f>
        <v>212</v>
      </c>
      <c r="E870">
        <f>COUNTIFS(DantongWorkSheet!$E$1:$E$1000, "&lt;=" &amp;$A870, DantongWorkSheet!$U$1:$U$1000, 1)</f>
        <v>579</v>
      </c>
      <c r="F870">
        <f>COUNTIFS(DantongWorkSheet!$E$1:$E$1000, "&gt;" &amp;$A870, DantongWorkSheet!$U$1:$U$1000, 2)</f>
        <v>88</v>
      </c>
      <c r="G870">
        <f>COUNTIFS(DantongWorkSheet!$E$1:$E$1000, "&gt;" &amp;$A870, DantongWorkSheet!$U$1:$U$1000, 1)</f>
        <v>121</v>
      </c>
      <c r="H870">
        <f t="shared" si="104"/>
        <v>0.83860209071404812</v>
      </c>
      <c r="I870">
        <f t="shared" si="105"/>
        <v>0.98194078686409769</v>
      </c>
      <c r="J870">
        <f t="shared" si="106"/>
        <v>0.26755606654973246</v>
      </c>
      <c r="K870">
        <f t="shared" si="107"/>
        <v>0.4720108568894717</v>
      </c>
      <c r="L870">
        <f t="shared" si="108"/>
        <v>0.66333425375481214</v>
      </c>
      <c r="M870">
        <f t="shared" si="109"/>
        <v>0.20522562445459641</v>
      </c>
      <c r="N870">
        <f t="shared" si="110"/>
        <v>0.86855987820940861</v>
      </c>
      <c r="O870">
        <f t="shared" si="111"/>
        <v>1.2731021021284095E-2</v>
      </c>
    </row>
    <row r="871" spans="1:15">
      <c r="A871">
        <v>5800.5</v>
      </c>
      <c r="B871">
        <f>COUNTIF(DantongWorkSheet!$E$1:$E$1000, "&lt;=" &amp;A871)</f>
        <v>840</v>
      </c>
      <c r="C871">
        <f>COUNTIF(DantongWorkSheet!$E$1:$E$1000, "&gt;" &amp;A871)</f>
        <v>160</v>
      </c>
      <c r="D871">
        <f>COUNTIFS(DantongWorkSheet!$E$1:$E$1000, "&lt;=" &amp;$A871, DantongWorkSheet!$U$1:$U$1000, 2)</f>
        <v>229</v>
      </c>
      <c r="E871">
        <f>COUNTIFS(DantongWorkSheet!$E$1:$E$1000, "&lt;=" &amp;$A871, DantongWorkSheet!$U$1:$U$1000, 1)</f>
        <v>611</v>
      </c>
      <c r="F871">
        <f>COUNTIFS(DantongWorkSheet!$E$1:$E$1000, "&gt;" &amp;$A871, DantongWorkSheet!$U$1:$U$1000, 2)</f>
        <v>71</v>
      </c>
      <c r="G871">
        <f>COUNTIFS(DantongWorkSheet!$E$1:$E$1000, "&gt;" &amp;$A871, DantongWorkSheet!$U$1:$U$1000, 1)</f>
        <v>89</v>
      </c>
      <c r="H871">
        <f t="shared" si="104"/>
        <v>0.84519775143583231</v>
      </c>
      <c r="I871">
        <f t="shared" si="105"/>
        <v>0.990851089632101</v>
      </c>
      <c r="J871">
        <f t="shared" si="106"/>
        <v>0.21129256427661017</v>
      </c>
      <c r="K871">
        <f t="shared" si="107"/>
        <v>0.42301699036395596</v>
      </c>
      <c r="L871">
        <f t="shared" si="108"/>
        <v>0.70996611120609909</v>
      </c>
      <c r="M871">
        <f t="shared" si="109"/>
        <v>0.15853617434113618</v>
      </c>
      <c r="N871">
        <f t="shared" si="110"/>
        <v>0.8685022855472353</v>
      </c>
      <c r="O871">
        <f t="shared" si="111"/>
        <v>1.2788613683457406E-2</v>
      </c>
    </row>
    <row r="872" spans="1:15">
      <c r="A872">
        <v>6468</v>
      </c>
      <c r="B872">
        <f>COUNTIF(DantongWorkSheet!$E$1:$E$1000, "&lt;=" &amp;A872)</f>
        <v>876</v>
      </c>
      <c r="C872">
        <f>COUNTIF(DantongWorkSheet!$E$1:$E$1000, "&gt;" &amp;A872)</f>
        <v>124</v>
      </c>
      <c r="D872">
        <f>COUNTIFS(DantongWorkSheet!$E$1:$E$1000, "&lt;=" &amp;$A872, DantongWorkSheet!$U$1:$U$1000, 2)</f>
        <v>242</v>
      </c>
      <c r="E872">
        <f>COUNTIFS(DantongWorkSheet!$E$1:$E$1000, "&lt;=" &amp;$A872, DantongWorkSheet!$U$1:$U$1000, 1)</f>
        <v>634</v>
      </c>
      <c r="F872">
        <f>COUNTIFS(DantongWorkSheet!$E$1:$E$1000, "&gt;" &amp;$A872, DantongWorkSheet!$U$1:$U$1000, 2)</f>
        <v>58</v>
      </c>
      <c r="G872">
        <f>COUNTIFS(DantongWorkSheet!$E$1:$E$1000, "&gt;" &amp;$A872, DantongWorkSheet!$U$1:$U$1000, 1)</f>
        <v>66</v>
      </c>
      <c r="H872">
        <f t="shared" si="104"/>
        <v>0.85029864803857502</v>
      </c>
      <c r="I872">
        <f t="shared" si="105"/>
        <v>0.99699542655576956</v>
      </c>
      <c r="J872">
        <f t="shared" si="106"/>
        <v>0.16731356915336038</v>
      </c>
      <c r="K872">
        <f t="shared" si="107"/>
        <v>0.37343690881012631</v>
      </c>
      <c r="L872">
        <f t="shared" si="108"/>
        <v>0.74486161568179177</v>
      </c>
      <c r="M872">
        <f t="shared" si="109"/>
        <v>0.12362743289291542</v>
      </c>
      <c r="N872">
        <f t="shared" si="110"/>
        <v>0.86848904857470721</v>
      </c>
      <c r="O872">
        <f t="shared" si="111"/>
        <v>1.2801850655985492E-2</v>
      </c>
    </row>
    <row r="873" spans="1:15">
      <c r="A873">
        <v>6497.5</v>
      </c>
      <c r="B873">
        <f>COUNTIF(DantongWorkSheet!$E$1:$E$1000, "&lt;=" &amp;A873)</f>
        <v>876</v>
      </c>
      <c r="C873">
        <f>COUNTIF(DantongWorkSheet!$E$1:$E$1000, "&gt;" &amp;A873)</f>
        <v>124</v>
      </c>
      <c r="D873">
        <f>COUNTIFS(DantongWorkSheet!$E$1:$E$1000, "&lt;=" &amp;$A873, DantongWorkSheet!$U$1:$U$1000, 2)</f>
        <v>242</v>
      </c>
      <c r="E873">
        <f>COUNTIFS(DantongWorkSheet!$E$1:$E$1000, "&lt;=" &amp;$A873, DantongWorkSheet!$U$1:$U$1000, 1)</f>
        <v>634</v>
      </c>
      <c r="F873">
        <f>COUNTIFS(DantongWorkSheet!$E$1:$E$1000, "&gt;" &amp;$A873, DantongWorkSheet!$U$1:$U$1000, 2)</f>
        <v>58</v>
      </c>
      <c r="G873">
        <f>COUNTIFS(DantongWorkSheet!$E$1:$E$1000, "&gt;" &amp;$A873, DantongWorkSheet!$U$1:$U$1000, 1)</f>
        <v>66</v>
      </c>
      <c r="H873">
        <f t="shared" si="104"/>
        <v>0.85029864803857502</v>
      </c>
      <c r="I873">
        <f t="shared" si="105"/>
        <v>0.99699542655576956</v>
      </c>
      <c r="J873">
        <f t="shared" si="106"/>
        <v>0.16731356915336038</v>
      </c>
      <c r="K873">
        <f t="shared" si="107"/>
        <v>0.37343690881012631</v>
      </c>
      <c r="L873">
        <f t="shared" si="108"/>
        <v>0.74486161568179177</v>
      </c>
      <c r="M873">
        <f t="shared" si="109"/>
        <v>0.12362743289291542</v>
      </c>
      <c r="N873">
        <f t="shared" si="110"/>
        <v>0.86848904857470721</v>
      </c>
      <c r="O873">
        <f t="shared" si="111"/>
        <v>1.2801850655985492E-2</v>
      </c>
    </row>
    <row r="874" spans="1:15">
      <c r="A874">
        <v>4726</v>
      </c>
      <c r="B874">
        <f>COUNTIF(DantongWorkSheet!$E$1:$E$1000, "&lt;=" &amp;A874)</f>
        <v>800</v>
      </c>
      <c r="C874">
        <f>COUNTIF(DantongWorkSheet!$E$1:$E$1000, "&gt;" &amp;A874)</f>
        <v>200</v>
      </c>
      <c r="D874">
        <f>COUNTIFS(DantongWorkSheet!$E$1:$E$1000, "&lt;=" &amp;$A874, DantongWorkSheet!$U$1:$U$1000, 2)</f>
        <v>215</v>
      </c>
      <c r="E874">
        <f>COUNTIFS(DantongWorkSheet!$E$1:$E$1000, "&lt;=" &amp;$A874, DantongWorkSheet!$U$1:$U$1000, 1)</f>
        <v>585</v>
      </c>
      <c r="F874">
        <f>COUNTIFS(DantongWorkSheet!$E$1:$E$1000, "&gt;" &amp;$A874, DantongWorkSheet!$U$1:$U$1000, 2)</f>
        <v>85</v>
      </c>
      <c r="G874">
        <f>COUNTIFS(DantongWorkSheet!$E$1:$E$1000, "&gt;" &amp;$A874, DantongWorkSheet!$U$1:$U$1000, 1)</f>
        <v>115</v>
      </c>
      <c r="H874">
        <f t="shared" si="104"/>
        <v>0.83966524086580896</v>
      </c>
      <c r="I874">
        <f t="shared" si="105"/>
        <v>0.98370826262318567</v>
      </c>
      <c r="J874">
        <f t="shared" si="106"/>
        <v>0.25754247590988982</v>
      </c>
      <c r="K874">
        <f t="shared" si="107"/>
        <v>0.46438561897747244</v>
      </c>
      <c r="L874">
        <f t="shared" si="108"/>
        <v>0.67173219269264717</v>
      </c>
      <c r="M874">
        <f t="shared" si="109"/>
        <v>0.19674165252463716</v>
      </c>
      <c r="N874">
        <f t="shared" si="110"/>
        <v>0.86847384521728432</v>
      </c>
      <c r="O874">
        <f t="shared" si="111"/>
        <v>1.281705401340838E-2</v>
      </c>
    </row>
    <row r="875" spans="1:15">
      <c r="A875">
        <v>9214</v>
      </c>
      <c r="B875">
        <f>COUNTIF(DantongWorkSheet!$E$1:$E$1000, "&lt;=" &amp;A875)</f>
        <v>950</v>
      </c>
      <c r="C875">
        <f>COUNTIF(DantongWorkSheet!$E$1:$E$1000, "&gt;" &amp;A875)</f>
        <v>50</v>
      </c>
      <c r="D875">
        <f>COUNTIFS(DantongWorkSheet!$E$1:$E$1000, "&lt;=" &amp;$A875, DantongWorkSheet!$U$1:$U$1000, 2)</f>
        <v>271</v>
      </c>
      <c r="E875">
        <f>COUNTIFS(DantongWorkSheet!$E$1:$E$1000, "&lt;=" &amp;$A875, DantongWorkSheet!$U$1:$U$1000, 1)</f>
        <v>679</v>
      </c>
      <c r="F875">
        <f>COUNTIFS(DantongWorkSheet!$E$1:$E$1000, "&gt;" &amp;$A875, DantongWorkSheet!$U$1:$U$1000, 2)</f>
        <v>29</v>
      </c>
      <c r="G875">
        <f>COUNTIFS(DantongWorkSheet!$E$1:$E$1000, "&gt;" &amp;$A875, DantongWorkSheet!$U$1:$U$1000, 1)</f>
        <v>21</v>
      </c>
      <c r="H875">
        <f t="shared" si="104"/>
        <v>0.86252349045086596</v>
      </c>
      <c r="I875">
        <f t="shared" si="105"/>
        <v>0.98145389503365354</v>
      </c>
      <c r="J875">
        <f t="shared" si="106"/>
        <v>7.0300552371588082E-2</v>
      </c>
      <c r="K875">
        <f t="shared" si="107"/>
        <v>0.21609640474436814</v>
      </c>
      <c r="L875">
        <f t="shared" si="108"/>
        <v>0.81939731592832266</v>
      </c>
      <c r="M875">
        <f t="shared" si="109"/>
        <v>4.9072694751682681E-2</v>
      </c>
      <c r="N875">
        <f t="shared" si="110"/>
        <v>0.86847001068000529</v>
      </c>
      <c r="O875">
        <f t="shared" si="111"/>
        <v>1.2820888550687415E-2</v>
      </c>
    </row>
    <row r="876" spans="1:15">
      <c r="A876">
        <v>8630.5</v>
      </c>
      <c r="B876">
        <f>COUNTIF(DantongWorkSheet!$E$1:$E$1000, "&lt;=" &amp;A876)</f>
        <v>943</v>
      </c>
      <c r="C876">
        <f>COUNTIF(DantongWorkSheet!$E$1:$E$1000, "&gt;" &amp;A876)</f>
        <v>57</v>
      </c>
      <c r="D876">
        <f>COUNTIFS(DantongWorkSheet!$E$1:$E$1000, "&lt;=" &amp;$A876, DantongWorkSheet!$U$1:$U$1000, 2)</f>
        <v>268</v>
      </c>
      <c r="E876">
        <f>COUNTIFS(DantongWorkSheet!$E$1:$E$1000, "&lt;=" &amp;$A876, DantongWorkSheet!$U$1:$U$1000, 1)</f>
        <v>675</v>
      </c>
      <c r="F876">
        <f>COUNTIFS(DantongWorkSheet!$E$1:$E$1000, "&gt;" &amp;$A876, DantongWorkSheet!$U$1:$U$1000, 2)</f>
        <v>32</v>
      </c>
      <c r="G876">
        <f>COUNTIFS(DantongWorkSheet!$E$1:$E$1000, "&gt;" &amp;$A876, DantongWorkSheet!$U$1:$U$1000, 1)</f>
        <v>25</v>
      </c>
      <c r="H876">
        <f t="shared" si="104"/>
        <v>0.86110983013324782</v>
      </c>
      <c r="I876">
        <f t="shared" si="105"/>
        <v>0.98909343970214314</v>
      </c>
      <c r="J876">
        <f t="shared" si="106"/>
        <v>7.9844115519732098E-2</v>
      </c>
      <c r="K876">
        <f t="shared" si="107"/>
        <v>0.23557497341834871</v>
      </c>
      <c r="L876">
        <f t="shared" si="108"/>
        <v>0.81202656981565269</v>
      </c>
      <c r="M876">
        <f t="shared" si="109"/>
        <v>5.6378326063022163E-2</v>
      </c>
      <c r="N876">
        <f t="shared" si="110"/>
        <v>0.86840489587867487</v>
      </c>
      <c r="O876">
        <f t="shared" si="111"/>
        <v>1.2886003352017839E-2</v>
      </c>
    </row>
    <row r="877" spans="1:15">
      <c r="A877">
        <v>4803.5</v>
      </c>
      <c r="B877">
        <f>COUNTIF(DantongWorkSheet!$E$1:$E$1000, "&lt;=" &amp;A877)</f>
        <v>806</v>
      </c>
      <c r="C877">
        <f>COUNTIF(DantongWorkSheet!$E$1:$E$1000, "&gt;" &amp;A877)</f>
        <v>194</v>
      </c>
      <c r="D877">
        <f>COUNTIFS(DantongWorkSheet!$E$1:$E$1000, "&lt;=" &amp;$A877, DantongWorkSheet!$U$1:$U$1000, 2)</f>
        <v>217</v>
      </c>
      <c r="E877">
        <f>COUNTIFS(DantongWorkSheet!$E$1:$E$1000, "&lt;=" &amp;$A877, DantongWorkSheet!$U$1:$U$1000, 1)</f>
        <v>589</v>
      </c>
      <c r="F877">
        <f>COUNTIFS(DantongWorkSheet!$E$1:$E$1000, "&gt;" &amp;$A877, DantongWorkSheet!$U$1:$U$1000, 2)</f>
        <v>83</v>
      </c>
      <c r="G877">
        <f>COUNTIFS(DantongWorkSheet!$E$1:$E$1000, "&gt;" &amp;$A877, DantongWorkSheet!$U$1:$U$1000, 1)</f>
        <v>111</v>
      </c>
      <c r="H877">
        <f t="shared" si="104"/>
        <v>0.84035867160911715</v>
      </c>
      <c r="I877">
        <f t="shared" si="105"/>
        <v>0.98492091452394992</v>
      </c>
      <c r="J877">
        <f t="shared" si="106"/>
        <v>0.25078549444410042</v>
      </c>
      <c r="K877">
        <f t="shared" si="107"/>
        <v>0.45897905984014209</v>
      </c>
      <c r="L877">
        <f t="shared" si="108"/>
        <v>0.67732908931694846</v>
      </c>
      <c r="M877">
        <f t="shared" si="109"/>
        <v>0.19107465741764629</v>
      </c>
      <c r="N877">
        <f t="shared" si="110"/>
        <v>0.86840374673459475</v>
      </c>
      <c r="O877">
        <f t="shared" si="111"/>
        <v>1.2887152496097953E-2</v>
      </c>
    </row>
    <row r="878" spans="1:15">
      <c r="A878">
        <v>9600.5</v>
      </c>
      <c r="B878">
        <f>COUNTIF(DantongWorkSheet!$E$1:$E$1000, "&lt;=" &amp;A878)</f>
        <v>957</v>
      </c>
      <c r="C878">
        <f>COUNTIF(DantongWorkSheet!$E$1:$E$1000, "&gt;" &amp;A878)</f>
        <v>43</v>
      </c>
      <c r="D878">
        <f>COUNTIFS(DantongWorkSheet!$E$1:$E$1000, "&lt;=" &amp;$A878, DantongWorkSheet!$U$1:$U$1000, 2)</f>
        <v>274</v>
      </c>
      <c r="E878">
        <f>COUNTIFS(DantongWorkSheet!$E$1:$E$1000, "&lt;=" &amp;$A878, DantongWorkSheet!$U$1:$U$1000, 1)</f>
        <v>683</v>
      </c>
      <c r="F878">
        <f>COUNTIFS(DantongWorkSheet!$E$1:$E$1000, "&gt;" &amp;$A878, DantongWorkSheet!$U$1:$U$1000, 2)</f>
        <v>26</v>
      </c>
      <c r="G878">
        <f>COUNTIFS(DantongWorkSheet!$E$1:$E$1000, "&gt;" &amp;$A878, DantongWorkSheet!$U$1:$U$1000, 1)</f>
        <v>17</v>
      </c>
      <c r="H878">
        <f t="shared" si="104"/>
        <v>0.86390863750241409</v>
      </c>
      <c r="I878">
        <f t="shared" si="105"/>
        <v>0.96816473207595477</v>
      </c>
      <c r="J878">
        <f t="shared" si="106"/>
        <v>6.0682575858490892E-2</v>
      </c>
      <c r="K878">
        <f t="shared" si="107"/>
        <v>0.19519933978827955</v>
      </c>
      <c r="L878">
        <f t="shared" si="108"/>
        <v>0.8267605660898103</v>
      </c>
      <c r="M878">
        <f t="shared" si="109"/>
        <v>4.163108347926605E-2</v>
      </c>
      <c r="N878">
        <f t="shared" si="110"/>
        <v>0.86839164956907633</v>
      </c>
      <c r="O878">
        <f t="shared" si="111"/>
        <v>1.2899249661616374E-2</v>
      </c>
    </row>
    <row r="879" spans="1:15">
      <c r="A879">
        <v>6573.5</v>
      </c>
      <c r="B879">
        <f>COUNTIF(DantongWorkSheet!$E$1:$E$1000, "&lt;=" &amp;A879)</f>
        <v>879</v>
      </c>
      <c r="C879">
        <f>COUNTIF(DantongWorkSheet!$E$1:$E$1000, "&gt;" &amp;A879)</f>
        <v>121</v>
      </c>
      <c r="D879">
        <f>COUNTIFS(DantongWorkSheet!$E$1:$E$1000, "&lt;=" &amp;$A879, DantongWorkSheet!$U$1:$U$1000, 2)</f>
        <v>243</v>
      </c>
      <c r="E879">
        <f>COUNTIFS(DantongWorkSheet!$E$1:$E$1000, "&lt;=" &amp;$A879, DantongWorkSheet!$U$1:$U$1000, 1)</f>
        <v>636</v>
      </c>
      <c r="F879">
        <f>COUNTIFS(DantongWorkSheet!$E$1:$E$1000, "&gt;" &amp;$A879, DantongWorkSheet!$U$1:$U$1000, 2)</f>
        <v>57</v>
      </c>
      <c r="G879">
        <f>COUNTIFS(DantongWorkSheet!$E$1:$E$1000, "&gt;" &amp;$A879, DantongWorkSheet!$U$1:$U$1000, 1)</f>
        <v>64</v>
      </c>
      <c r="H879">
        <f t="shared" si="104"/>
        <v>0.85056918684186278</v>
      </c>
      <c r="I879">
        <f t="shared" si="105"/>
        <v>0.99758447027136909</v>
      </c>
      <c r="J879">
        <f t="shared" si="106"/>
        <v>0.16355107304692237</v>
      </c>
      <c r="K879">
        <f t="shared" si="107"/>
        <v>0.36867744673388658</v>
      </c>
      <c r="L879">
        <f t="shared" si="108"/>
        <v>0.74765031523399739</v>
      </c>
      <c r="M879">
        <f t="shared" si="109"/>
        <v>0.12070772090283566</v>
      </c>
      <c r="N879">
        <f t="shared" si="110"/>
        <v>0.86835803613683304</v>
      </c>
      <c r="O879">
        <f t="shared" si="111"/>
        <v>1.2932863093859659E-2</v>
      </c>
    </row>
    <row r="880" spans="1:15">
      <c r="A880">
        <v>4289</v>
      </c>
      <c r="B880">
        <f>COUNTIF(DantongWorkSheet!$E$1:$E$1000, "&lt;=" &amp;A880)</f>
        <v>774</v>
      </c>
      <c r="C880">
        <f>COUNTIF(DantongWorkSheet!$E$1:$E$1000, "&gt;" &amp;A880)</f>
        <v>226</v>
      </c>
      <c r="D880">
        <f>COUNTIFS(DantongWorkSheet!$E$1:$E$1000, "&lt;=" &amp;$A880, DantongWorkSheet!$U$1:$U$1000, 2)</f>
        <v>206</v>
      </c>
      <c r="E880">
        <f>COUNTIFS(DantongWorkSheet!$E$1:$E$1000, "&lt;=" &amp;$A880, DantongWorkSheet!$U$1:$U$1000, 1)</f>
        <v>568</v>
      </c>
      <c r="F880">
        <f>COUNTIFS(DantongWorkSheet!$E$1:$E$1000, "&gt;" &amp;$A880, DantongWorkSheet!$U$1:$U$1000, 2)</f>
        <v>94</v>
      </c>
      <c r="G880">
        <f>COUNTIFS(DantongWorkSheet!$E$1:$E$1000, "&gt;" &amp;$A880, DantongWorkSheet!$U$1:$U$1000, 1)</f>
        <v>132</v>
      </c>
      <c r="H880">
        <f t="shared" si="104"/>
        <v>0.83588552813613848</v>
      </c>
      <c r="I880">
        <f t="shared" si="105"/>
        <v>0.97950915793282589</v>
      </c>
      <c r="J880">
        <f t="shared" si="106"/>
        <v>0.28606616507268179</v>
      </c>
      <c r="K880">
        <f t="shared" si="107"/>
        <v>0.48490680282779924</v>
      </c>
      <c r="L880">
        <f t="shared" si="108"/>
        <v>0.6469753987773712</v>
      </c>
      <c r="M880">
        <f t="shared" si="109"/>
        <v>0.22136906969281867</v>
      </c>
      <c r="N880">
        <f t="shared" si="110"/>
        <v>0.86834446847018987</v>
      </c>
      <c r="O880">
        <f t="shared" si="111"/>
        <v>1.2946430760502836E-2</v>
      </c>
    </row>
    <row r="881" spans="1:15">
      <c r="A881">
        <v>3658</v>
      </c>
      <c r="B881">
        <f>COUNTIF(DantongWorkSheet!$E$1:$E$1000, "&lt;=" &amp;A881)</f>
        <v>717</v>
      </c>
      <c r="C881">
        <f>COUNTIF(DantongWorkSheet!$E$1:$E$1000, "&gt;" &amp;A881)</f>
        <v>283</v>
      </c>
      <c r="D881">
        <f>COUNTIFS(DantongWorkSheet!$E$1:$E$1000, "&lt;=" &amp;$A881, DantongWorkSheet!$U$1:$U$1000, 2)</f>
        <v>187</v>
      </c>
      <c r="E881">
        <f>COUNTIFS(DantongWorkSheet!$E$1:$E$1000, "&lt;=" &amp;$A881, DantongWorkSheet!$U$1:$U$1000, 1)</f>
        <v>530</v>
      </c>
      <c r="F881">
        <f>COUNTIFS(DantongWorkSheet!$E$1:$E$1000, "&gt;" &amp;$A881, DantongWorkSheet!$U$1:$U$1000, 2)</f>
        <v>113</v>
      </c>
      <c r="G881">
        <f>COUNTIFS(DantongWorkSheet!$E$1:$E$1000, "&gt;" &amp;$A881, DantongWorkSheet!$U$1:$U$1000, 1)</f>
        <v>170</v>
      </c>
      <c r="H881">
        <f t="shared" si="104"/>
        <v>0.82796460129913529</v>
      </c>
      <c r="I881">
        <f t="shared" si="105"/>
        <v>0.97053569196147405</v>
      </c>
      <c r="J881">
        <f t="shared" si="106"/>
        <v>0.34412771776345075</v>
      </c>
      <c r="K881">
        <f t="shared" si="107"/>
        <v>0.51537866983794789</v>
      </c>
      <c r="L881">
        <f t="shared" si="108"/>
        <v>0.59365061913147998</v>
      </c>
      <c r="M881">
        <f t="shared" si="109"/>
        <v>0.27466160082509711</v>
      </c>
      <c r="N881">
        <f t="shared" si="110"/>
        <v>0.86831221995657715</v>
      </c>
      <c r="O881">
        <f t="shared" si="111"/>
        <v>1.2978679274115557E-2</v>
      </c>
    </row>
    <row r="882" spans="1:15">
      <c r="A882">
        <v>8068.5</v>
      </c>
      <c r="B882">
        <f>COUNTIF(DantongWorkSheet!$E$1:$E$1000, "&lt;=" &amp;A882)</f>
        <v>931</v>
      </c>
      <c r="C882">
        <f>COUNTIF(DantongWorkSheet!$E$1:$E$1000, "&gt;" &amp;A882)</f>
        <v>69</v>
      </c>
      <c r="D882">
        <f>COUNTIFS(DantongWorkSheet!$E$1:$E$1000, "&lt;=" &amp;$A882, DantongWorkSheet!$U$1:$U$1000, 2)</f>
        <v>263</v>
      </c>
      <c r="E882">
        <f>COUNTIFS(DantongWorkSheet!$E$1:$E$1000, "&lt;=" &amp;$A882, DantongWorkSheet!$U$1:$U$1000, 1)</f>
        <v>668</v>
      </c>
      <c r="F882">
        <f>COUNTIFS(DantongWorkSheet!$E$1:$E$1000, "&gt;" &amp;$A882, DantongWorkSheet!$U$1:$U$1000, 2)</f>
        <v>37</v>
      </c>
      <c r="G882">
        <f>COUNTIFS(DantongWorkSheet!$E$1:$E$1000, "&gt;" &amp;$A882, DantongWorkSheet!$U$1:$U$1000, 1)</f>
        <v>32</v>
      </c>
      <c r="H882">
        <f t="shared" si="104"/>
        <v>0.85882407983962883</v>
      </c>
      <c r="I882">
        <f t="shared" si="105"/>
        <v>0.99620888390467432</v>
      </c>
      <c r="J882">
        <f t="shared" si="106"/>
        <v>9.6029789133166024E-2</v>
      </c>
      <c r="K882">
        <f t="shared" si="107"/>
        <v>0.26615092812399033</v>
      </c>
      <c r="L882">
        <f t="shared" si="108"/>
        <v>0.79956521833069449</v>
      </c>
      <c r="M882">
        <f t="shared" si="109"/>
        <v>6.8738412989422529E-2</v>
      </c>
      <c r="N882">
        <f t="shared" si="110"/>
        <v>0.86830363132011701</v>
      </c>
      <c r="O882">
        <f t="shared" si="111"/>
        <v>1.2987267910575695E-2</v>
      </c>
    </row>
    <row r="883" spans="1:15">
      <c r="A883">
        <v>7589</v>
      </c>
      <c r="B883">
        <f>COUNTIF(DantongWorkSheet!$E$1:$E$1000, "&lt;=" &amp;A883)</f>
        <v>916</v>
      </c>
      <c r="C883">
        <f>COUNTIF(DantongWorkSheet!$E$1:$E$1000, "&gt;" &amp;A883)</f>
        <v>84</v>
      </c>
      <c r="D883">
        <f>COUNTIFS(DantongWorkSheet!$E$1:$E$1000, "&lt;=" &amp;$A883, DantongWorkSheet!$U$1:$U$1000, 2)</f>
        <v>257</v>
      </c>
      <c r="E883">
        <f>COUNTIFS(DantongWorkSheet!$E$1:$E$1000, "&lt;=" &amp;$A883, DantongWorkSheet!$U$1:$U$1000, 1)</f>
        <v>659</v>
      </c>
      <c r="F883">
        <f>COUNTIFS(DantongWorkSheet!$E$1:$E$1000, "&gt;" &amp;$A883, DantongWorkSheet!$U$1:$U$1000, 2)</f>
        <v>43</v>
      </c>
      <c r="G883">
        <f>COUNTIFS(DantongWorkSheet!$E$1:$E$1000, "&gt;" &amp;$A883, DantongWorkSheet!$U$1:$U$1000, 1)</f>
        <v>41</v>
      </c>
      <c r="H883">
        <f t="shared" si="104"/>
        <v>0.85622316932714826</v>
      </c>
      <c r="I883">
        <f t="shared" si="105"/>
        <v>0.999591034189098</v>
      </c>
      <c r="J883">
        <f t="shared" si="106"/>
        <v>0.11594773485367105</v>
      </c>
      <c r="K883">
        <f t="shared" si="107"/>
        <v>0.30017121639819949</v>
      </c>
      <c r="L883">
        <f t="shared" si="108"/>
        <v>0.78430042310366788</v>
      </c>
      <c r="M883">
        <f t="shared" si="109"/>
        <v>8.3965646871884236E-2</v>
      </c>
      <c r="N883">
        <f t="shared" si="110"/>
        <v>0.86826606997555211</v>
      </c>
      <c r="O883">
        <f t="shared" si="111"/>
        <v>1.3024829255140591E-2</v>
      </c>
    </row>
    <row r="884" spans="1:15">
      <c r="A884">
        <v>10550</v>
      </c>
      <c r="B884">
        <f>COUNTIF(DantongWorkSheet!$E$1:$E$1000, "&lt;=" &amp;A884)</f>
        <v>966</v>
      </c>
      <c r="C884">
        <f>COUNTIF(DantongWorkSheet!$E$1:$E$1000, "&gt;" &amp;A884)</f>
        <v>34</v>
      </c>
      <c r="D884">
        <f>COUNTIFS(DantongWorkSheet!$E$1:$E$1000, "&lt;=" &amp;$A884, DantongWorkSheet!$U$1:$U$1000, 2)</f>
        <v>278</v>
      </c>
      <c r="E884">
        <f>COUNTIFS(DantongWorkSheet!$E$1:$E$1000, "&lt;=" &amp;$A884, DantongWorkSheet!$U$1:$U$1000, 1)</f>
        <v>688</v>
      </c>
      <c r="F884">
        <f>COUNTIFS(DantongWorkSheet!$E$1:$E$1000, "&gt;" &amp;$A884, DantongWorkSheet!$U$1:$U$1000, 2)</f>
        <v>22</v>
      </c>
      <c r="G884">
        <f>COUNTIFS(DantongWorkSheet!$E$1:$E$1000, "&gt;" &amp;$A884, DantongWorkSheet!$U$1:$U$1000, 1)</f>
        <v>12</v>
      </c>
      <c r="H884">
        <f t="shared" si="104"/>
        <v>0.8658423504173689</v>
      </c>
      <c r="I884">
        <f t="shared" si="105"/>
        <v>0.9366673818775626</v>
      </c>
      <c r="J884">
        <f t="shared" si="106"/>
        <v>4.8208139028219257E-2</v>
      </c>
      <c r="K884">
        <f t="shared" si="107"/>
        <v>0.16586292907599945</v>
      </c>
      <c r="L884">
        <f t="shared" si="108"/>
        <v>0.8364037105031783</v>
      </c>
      <c r="M884">
        <f t="shared" si="109"/>
        <v>3.1846690983837134E-2</v>
      </c>
      <c r="N884">
        <f t="shared" si="110"/>
        <v>0.86825040148701538</v>
      </c>
      <c r="O884">
        <f t="shared" si="111"/>
        <v>1.3040497743677326E-2</v>
      </c>
    </row>
    <row r="885" spans="1:15">
      <c r="A885">
        <v>4587</v>
      </c>
      <c r="B885">
        <f>COUNTIF(DantongWorkSheet!$E$1:$E$1000, "&lt;=" &amp;A885)</f>
        <v>789</v>
      </c>
      <c r="C885">
        <f>COUNTIF(DantongWorkSheet!$E$1:$E$1000, "&gt;" &amp;A885)</f>
        <v>211</v>
      </c>
      <c r="D885">
        <f>COUNTIFS(DantongWorkSheet!$E$1:$E$1000, "&lt;=" &amp;$A885, DantongWorkSheet!$U$1:$U$1000, 2)</f>
        <v>211</v>
      </c>
      <c r="E885">
        <f>COUNTIFS(DantongWorkSheet!$E$1:$E$1000, "&lt;=" &amp;$A885, DantongWorkSheet!$U$1:$U$1000, 1)</f>
        <v>578</v>
      </c>
      <c r="F885">
        <f>COUNTIFS(DantongWorkSheet!$E$1:$E$1000, "&gt;" &amp;$A885, DantongWorkSheet!$U$1:$U$1000, 2)</f>
        <v>89</v>
      </c>
      <c r="G885">
        <f>COUNTIFS(DantongWorkSheet!$E$1:$E$1000, "&gt;" &amp;$A885, DantongWorkSheet!$U$1:$U$1000, 1)</f>
        <v>122</v>
      </c>
      <c r="H885">
        <f t="shared" si="104"/>
        <v>0.837748444002548</v>
      </c>
      <c r="I885">
        <f t="shared" si="105"/>
        <v>0.98228293023002156</v>
      </c>
      <c r="J885">
        <f t="shared" si="106"/>
        <v>0.2697613049777679</v>
      </c>
      <c r="K885">
        <f t="shared" si="107"/>
        <v>0.47362855524648428</v>
      </c>
      <c r="L885">
        <f t="shared" si="108"/>
        <v>0.66098352231801039</v>
      </c>
      <c r="M885">
        <f t="shared" si="109"/>
        <v>0.20726169827853455</v>
      </c>
      <c r="N885">
        <f t="shared" si="110"/>
        <v>0.86824522059654496</v>
      </c>
      <c r="O885">
        <f t="shared" si="111"/>
        <v>1.3045678634147739E-2</v>
      </c>
    </row>
    <row r="886" spans="1:15">
      <c r="A886">
        <v>6861</v>
      </c>
      <c r="B886">
        <f>COUNTIF(DantongWorkSheet!$E$1:$E$1000, "&lt;=" &amp;A886)</f>
        <v>890</v>
      </c>
      <c r="C886">
        <f>COUNTIF(DantongWorkSheet!$E$1:$E$1000, "&gt;" &amp;A886)</f>
        <v>110</v>
      </c>
      <c r="D886">
        <f>COUNTIFS(DantongWorkSheet!$E$1:$E$1000, "&lt;=" &amp;$A886, DantongWorkSheet!$U$1:$U$1000, 2)</f>
        <v>247</v>
      </c>
      <c r="E886">
        <f>COUNTIFS(DantongWorkSheet!$E$1:$E$1000, "&lt;=" &amp;$A886, DantongWorkSheet!$U$1:$U$1000, 1)</f>
        <v>643</v>
      </c>
      <c r="F886">
        <f>COUNTIFS(DantongWorkSheet!$E$1:$E$1000, "&gt;" &amp;$A886, DantongWorkSheet!$U$1:$U$1000, 2)</f>
        <v>53</v>
      </c>
      <c r="G886">
        <f>COUNTIFS(DantongWorkSheet!$E$1:$E$1000, "&gt;" &amp;$A886, DantongWorkSheet!$U$1:$U$1000, 1)</f>
        <v>57</v>
      </c>
      <c r="H886">
        <f t="shared" si="104"/>
        <v>0.85206075678265281</v>
      </c>
      <c r="I886">
        <f t="shared" si="105"/>
        <v>0.99904594171338856</v>
      </c>
      <c r="J886">
        <f t="shared" si="106"/>
        <v>0.14962925533941096</v>
      </c>
      <c r="K886">
        <f t="shared" si="107"/>
        <v>0.35028670282511704</v>
      </c>
      <c r="L886">
        <f t="shared" si="108"/>
        <v>0.75833407353656102</v>
      </c>
      <c r="M886">
        <f t="shared" si="109"/>
        <v>0.10989505358847275</v>
      </c>
      <c r="N886">
        <f t="shared" si="110"/>
        <v>0.86822912712503375</v>
      </c>
      <c r="O886">
        <f t="shared" si="111"/>
        <v>1.3061772105658953E-2</v>
      </c>
    </row>
    <row r="887" spans="1:15">
      <c r="A887">
        <v>6288.5</v>
      </c>
      <c r="B887">
        <f>COUNTIF(DantongWorkSheet!$E$1:$E$1000, "&lt;=" &amp;A887)</f>
        <v>863</v>
      </c>
      <c r="C887">
        <f>COUNTIF(DantongWorkSheet!$E$1:$E$1000, "&gt;" &amp;A887)</f>
        <v>137</v>
      </c>
      <c r="D887">
        <f>COUNTIFS(DantongWorkSheet!$E$1:$E$1000, "&lt;=" &amp;$A887, DantongWorkSheet!$U$1:$U$1000, 2)</f>
        <v>237</v>
      </c>
      <c r="E887">
        <f>COUNTIFS(DantongWorkSheet!$E$1:$E$1000, "&lt;=" &amp;$A887, DantongWorkSheet!$U$1:$U$1000, 1)</f>
        <v>626</v>
      </c>
      <c r="F887">
        <f>COUNTIFS(DantongWorkSheet!$E$1:$E$1000, "&gt;" &amp;$A887, DantongWorkSheet!$U$1:$U$1000, 2)</f>
        <v>63</v>
      </c>
      <c r="G887">
        <f>COUNTIFS(DantongWorkSheet!$E$1:$E$1000, "&gt;" &amp;$A887, DantongWorkSheet!$U$1:$U$1000, 1)</f>
        <v>74</v>
      </c>
      <c r="H887">
        <f t="shared" si="104"/>
        <v>0.84802098073317689</v>
      </c>
      <c r="I887">
        <f t="shared" si="105"/>
        <v>0.99534460677777492</v>
      </c>
      <c r="J887">
        <f t="shared" si="106"/>
        <v>0.18344578312194298</v>
      </c>
      <c r="K887">
        <f t="shared" si="107"/>
        <v>0.39288205163311379</v>
      </c>
      <c r="L887">
        <f t="shared" si="108"/>
        <v>0.73184210637273162</v>
      </c>
      <c r="M887">
        <f t="shared" si="109"/>
        <v>0.13636221112855518</v>
      </c>
      <c r="N887">
        <f t="shared" si="110"/>
        <v>0.86820431750128679</v>
      </c>
      <c r="O887">
        <f t="shared" si="111"/>
        <v>1.3086581729405911E-2</v>
      </c>
    </row>
    <row r="888" spans="1:15">
      <c r="A888">
        <v>7452</v>
      </c>
      <c r="B888">
        <f>COUNTIF(DantongWorkSheet!$E$1:$E$1000, "&lt;=" &amp;A888)</f>
        <v>911</v>
      </c>
      <c r="C888">
        <f>COUNTIF(DantongWorkSheet!$E$1:$E$1000, "&gt;" &amp;A888)</f>
        <v>89</v>
      </c>
      <c r="D888">
        <f>COUNTIFS(DantongWorkSheet!$E$1:$E$1000, "&lt;=" &amp;$A888, DantongWorkSheet!$U$1:$U$1000, 2)</f>
        <v>255</v>
      </c>
      <c r="E888">
        <f>COUNTIFS(DantongWorkSheet!$E$1:$E$1000, "&lt;=" &amp;$A888, DantongWorkSheet!$U$1:$U$1000, 1)</f>
        <v>656</v>
      </c>
      <c r="F888">
        <f>COUNTIFS(DantongWorkSheet!$E$1:$E$1000, "&gt;" &amp;$A888, DantongWorkSheet!$U$1:$U$1000, 2)</f>
        <v>45</v>
      </c>
      <c r="G888">
        <f>COUNTIFS(DantongWorkSheet!$E$1:$E$1000, "&gt;" &amp;$A888, DantongWorkSheet!$U$1:$U$1000, 1)</f>
        <v>44</v>
      </c>
      <c r="H888">
        <f t="shared" si="104"/>
        <v>0.85533112807376133</v>
      </c>
      <c r="I888">
        <f t="shared" si="105"/>
        <v>0.99990893034980854</v>
      </c>
      <c r="J888">
        <f t="shared" si="106"/>
        <v>0.12250858422349306</v>
      </c>
      <c r="K888">
        <f t="shared" si="107"/>
        <v>0.31061452597891631</v>
      </c>
      <c r="L888">
        <f t="shared" si="108"/>
        <v>0.77920665767519659</v>
      </c>
      <c r="M888">
        <f t="shared" si="109"/>
        <v>8.8991894801132954E-2</v>
      </c>
      <c r="N888">
        <f t="shared" si="110"/>
        <v>0.8681985524763296</v>
      </c>
      <c r="O888">
        <f t="shared" si="111"/>
        <v>1.3092346754363104E-2</v>
      </c>
    </row>
    <row r="889" spans="1:15">
      <c r="A889">
        <v>6463</v>
      </c>
      <c r="B889">
        <f>COUNTIF(DantongWorkSheet!$E$1:$E$1000, "&lt;=" &amp;A889)</f>
        <v>874</v>
      </c>
      <c r="C889">
        <f>COUNTIF(DantongWorkSheet!$E$1:$E$1000, "&gt;" &amp;A889)</f>
        <v>126</v>
      </c>
      <c r="D889">
        <f>COUNTIFS(DantongWorkSheet!$E$1:$E$1000, "&lt;=" &amp;$A889, DantongWorkSheet!$U$1:$U$1000, 2)</f>
        <v>241</v>
      </c>
      <c r="E889">
        <f>COUNTIFS(DantongWorkSheet!$E$1:$E$1000, "&lt;=" &amp;$A889, DantongWorkSheet!$U$1:$U$1000, 1)</f>
        <v>633</v>
      </c>
      <c r="F889">
        <f>COUNTIFS(DantongWorkSheet!$E$1:$E$1000, "&gt;" &amp;$A889, DantongWorkSheet!$U$1:$U$1000, 2)</f>
        <v>59</v>
      </c>
      <c r="G889">
        <f>COUNTIFS(DantongWorkSheet!$E$1:$E$1000, "&gt;" &amp;$A889, DantongWorkSheet!$U$1:$U$1000, 1)</f>
        <v>67</v>
      </c>
      <c r="H889">
        <f t="shared" si="104"/>
        <v>0.84958628936380109</v>
      </c>
      <c r="I889">
        <f t="shared" si="105"/>
        <v>0.99709011657119118</v>
      </c>
      <c r="J889">
        <f t="shared" si="106"/>
        <v>0.16981366845114113</v>
      </c>
      <c r="K889">
        <f t="shared" si="107"/>
        <v>0.37655154950643344</v>
      </c>
      <c r="L889">
        <f t="shared" si="108"/>
        <v>0.74253841690396216</v>
      </c>
      <c r="M889">
        <f t="shared" si="109"/>
        <v>0.1256333546879701</v>
      </c>
      <c r="N889">
        <f t="shared" si="110"/>
        <v>0.86817177159193226</v>
      </c>
      <c r="O889">
        <f t="shared" si="111"/>
        <v>1.3119127638760442E-2</v>
      </c>
    </row>
    <row r="890" spans="1:15">
      <c r="A890">
        <v>9501</v>
      </c>
      <c r="B890">
        <f>COUNTIF(DantongWorkSheet!$E$1:$E$1000, "&lt;=" &amp;A890)</f>
        <v>955</v>
      </c>
      <c r="C890">
        <f>COUNTIF(DantongWorkSheet!$E$1:$E$1000, "&gt;" &amp;A890)</f>
        <v>45</v>
      </c>
      <c r="D890">
        <f>COUNTIFS(DantongWorkSheet!$E$1:$E$1000, "&lt;=" &amp;$A890, DantongWorkSheet!$U$1:$U$1000, 2)</f>
        <v>273</v>
      </c>
      <c r="E890">
        <f>COUNTIFS(DantongWorkSheet!$E$1:$E$1000, "&lt;=" &amp;$A890, DantongWorkSheet!$U$1:$U$1000, 1)</f>
        <v>682</v>
      </c>
      <c r="F890">
        <f>COUNTIFS(DantongWorkSheet!$E$1:$E$1000, "&gt;" &amp;$A890, DantongWorkSheet!$U$1:$U$1000, 2)</f>
        <v>27</v>
      </c>
      <c r="G890">
        <f>COUNTIFS(DantongWorkSheet!$E$1:$E$1000, "&gt;" &amp;$A890, DantongWorkSheet!$U$1:$U$1000, 1)</f>
        <v>18</v>
      </c>
      <c r="H890">
        <f t="shared" si="104"/>
        <v>0.86331823489629922</v>
      </c>
      <c r="I890">
        <f t="shared" si="105"/>
        <v>0.97095059445466858</v>
      </c>
      <c r="J890">
        <f t="shared" si="106"/>
        <v>6.3438130460722136E-2</v>
      </c>
      <c r="K890">
        <f t="shared" si="107"/>
        <v>0.20132690347495855</v>
      </c>
      <c r="L890">
        <f t="shared" si="108"/>
        <v>0.8244689143259657</v>
      </c>
      <c r="M890">
        <f t="shared" si="109"/>
        <v>4.3692776750460086E-2</v>
      </c>
      <c r="N890">
        <f t="shared" si="110"/>
        <v>0.86816169107642582</v>
      </c>
      <c r="O890">
        <f t="shared" si="111"/>
        <v>1.312920815426688E-2</v>
      </c>
    </row>
    <row r="891" spans="1:15">
      <c r="A891">
        <v>5802.5</v>
      </c>
      <c r="B891">
        <f>COUNTIF(DantongWorkSheet!$E$1:$E$1000, "&lt;=" &amp;A891)</f>
        <v>841</v>
      </c>
      <c r="C891">
        <f>COUNTIF(DantongWorkSheet!$E$1:$E$1000, "&gt;" &amp;A891)</f>
        <v>159</v>
      </c>
      <c r="D891">
        <f>COUNTIFS(DantongWorkSheet!$E$1:$E$1000, "&lt;=" &amp;$A891, DantongWorkSheet!$U$1:$U$1000, 2)</f>
        <v>229</v>
      </c>
      <c r="E891">
        <f>COUNTIFS(DantongWorkSheet!$E$1:$E$1000, "&lt;=" &amp;$A891, DantongWorkSheet!$U$1:$U$1000, 1)</f>
        <v>612</v>
      </c>
      <c r="F891">
        <f>COUNTIFS(DantongWorkSheet!$E$1:$E$1000, "&gt;" &amp;$A891, DantongWorkSheet!$U$1:$U$1000, 2)</f>
        <v>71</v>
      </c>
      <c r="G891">
        <f>COUNTIFS(DantongWorkSheet!$E$1:$E$1000, "&gt;" &amp;$A891, DantongWorkSheet!$U$1:$U$1000, 1)</f>
        <v>88</v>
      </c>
      <c r="H891">
        <f t="shared" si="104"/>
        <v>0.84473841450948073</v>
      </c>
      <c r="I891">
        <f t="shared" si="105"/>
        <v>0.99173812556791152</v>
      </c>
      <c r="J891">
        <f t="shared" si="106"/>
        <v>0.21010054959623894</v>
      </c>
      <c r="K891">
        <f t="shared" si="107"/>
        <v>0.42181131137105937</v>
      </c>
      <c r="L891">
        <f t="shared" si="108"/>
        <v>0.71042500660247332</v>
      </c>
      <c r="M891">
        <f t="shared" si="109"/>
        <v>0.15768636196529792</v>
      </c>
      <c r="N891">
        <f t="shared" si="110"/>
        <v>0.86811136856777127</v>
      </c>
      <c r="O891">
        <f t="shared" si="111"/>
        <v>1.3179530662921435E-2</v>
      </c>
    </row>
    <row r="892" spans="1:15">
      <c r="A892">
        <v>4814</v>
      </c>
      <c r="B892">
        <f>COUNTIF(DantongWorkSheet!$E$1:$E$1000, "&lt;=" &amp;A892)</f>
        <v>807</v>
      </c>
      <c r="C892">
        <f>COUNTIF(DantongWorkSheet!$E$1:$E$1000, "&gt;" &amp;A892)</f>
        <v>193</v>
      </c>
      <c r="D892">
        <f>COUNTIFS(DantongWorkSheet!$E$1:$E$1000, "&lt;=" &amp;$A892, DantongWorkSheet!$U$1:$U$1000, 2)</f>
        <v>217</v>
      </c>
      <c r="E892">
        <f>COUNTIFS(DantongWorkSheet!$E$1:$E$1000, "&lt;=" &amp;$A892, DantongWorkSheet!$U$1:$U$1000, 1)</f>
        <v>590</v>
      </c>
      <c r="F892">
        <f>COUNTIFS(DantongWorkSheet!$E$1:$E$1000, "&gt;" &amp;$A892, DantongWorkSheet!$U$1:$U$1000, 2)</f>
        <v>83</v>
      </c>
      <c r="G892">
        <f>COUNTIFS(DantongWorkSheet!$E$1:$E$1000, "&gt;" &amp;$A892, DantongWorkSheet!$U$1:$U$1000, 1)</f>
        <v>110</v>
      </c>
      <c r="H892">
        <f t="shared" si="104"/>
        <v>0.83987766061671199</v>
      </c>
      <c r="I892">
        <f t="shared" si="105"/>
        <v>0.98583609794420823</v>
      </c>
      <c r="J892">
        <f t="shared" si="106"/>
        <v>0.2496530530571355</v>
      </c>
      <c r="K892">
        <f t="shared" si="107"/>
        <v>0.4580521587470433</v>
      </c>
      <c r="L892">
        <f t="shared" si="108"/>
        <v>0.67778127211768657</v>
      </c>
      <c r="M892">
        <f t="shared" si="109"/>
        <v>0.1902663669032322</v>
      </c>
      <c r="N892">
        <f t="shared" si="110"/>
        <v>0.86804763902091875</v>
      </c>
      <c r="O892">
        <f t="shared" si="111"/>
        <v>1.3243260209773955E-2</v>
      </c>
    </row>
    <row r="893" spans="1:15">
      <c r="A893">
        <v>6543.5</v>
      </c>
      <c r="B893">
        <f>COUNTIF(DantongWorkSheet!$E$1:$E$1000, "&lt;=" &amp;A893)</f>
        <v>877</v>
      </c>
      <c r="C893">
        <f>COUNTIF(DantongWorkSheet!$E$1:$E$1000, "&gt;" &amp;A893)</f>
        <v>123</v>
      </c>
      <c r="D893">
        <f>COUNTIFS(DantongWorkSheet!$E$1:$E$1000, "&lt;=" &amp;$A893, DantongWorkSheet!$U$1:$U$1000, 2)</f>
        <v>242</v>
      </c>
      <c r="E893">
        <f>COUNTIFS(DantongWorkSheet!$E$1:$E$1000, "&lt;=" &amp;$A893, DantongWorkSheet!$U$1:$U$1000, 1)</f>
        <v>635</v>
      </c>
      <c r="F893">
        <f>COUNTIFS(DantongWorkSheet!$E$1:$E$1000, "&gt;" &amp;$A893, DantongWorkSheet!$U$1:$U$1000, 2)</f>
        <v>58</v>
      </c>
      <c r="G893">
        <f>COUNTIFS(DantongWorkSheet!$E$1:$E$1000, "&gt;" &amp;$A893, DantongWorkSheet!$U$1:$U$1000, 1)</f>
        <v>65</v>
      </c>
      <c r="H893">
        <f t="shared" si="104"/>
        <v>0.84986060396782048</v>
      </c>
      <c r="I893">
        <f t="shared" si="105"/>
        <v>0.99766242758112011</v>
      </c>
      <c r="J893">
        <f t="shared" si="106"/>
        <v>0.16606104819461948</v>
      </c>
      <c r="K893">
        <f t="shared" si="107"/>
        <v>0.37186218285671024</v>
      </c>
      <c r="L893">
        <f t="shared" si="108"/>
        <v>0.74532774967977855</v>
      </c>
      <c r="M893">
        <f t="shared" si="109"/>
        <v>0.12271247859247778</v>
      </c>
      <c r="N893">
        <f t="shared" si="110"/>
        <v>0.86804022827225635</v>
      </c>
      <c r="O893">
        <f t="shared" si="111"/>
        <v>1.325067095843635E-2</v>
      </c>
    </row>
    <row r="894" spans="1:15">
      <c r="A894">
        <v>3668</v>
      </c>
      <c r="B894">
        <f>COUNTIF(DantongWorkSheet!$E$1:$E$1000, "&lt;=" &amp;A894)</f>
        <v>718</v>
      </c>
      <c r="C894">
        <f>COUNTIF(DantongWorkSheet!$E$1:$E$1000, "&gt;" &amp;A894)</f>
        <v>282</v>
      </c>
      <c r="D894">
        <f>COUNTIFS(DantongWorkSheet!$E$1:$E$1000, "&lt;=" &amp;$A894, DantongWorkSheet!$U$1:$U$1000, 2)</f>
        <v>187</v>
      </c>
      <c r="E894">
        <f>COUNTIFS(DantongWorkSheet!$E$1:$E$1000, "&lt;=" &amp;$A894, DantongWorkSheet!$U$1:$U$1000, 1)</f>
        <v>531</v>
      </c>
      <c r="F894">
        <f>COUNTIFS(DantongWorkSheet!$E$1:$E$1000, "&gt;" &amp;$A894, DantongWorkSheet!$U$1:$U$1000, 2)</f>
        <v>113</v>
      </c>
      <c r="G894">
        <f>COUNTIFS(DantongWorkSheet!$E$1:$E$1000, "&gt;" &amp;$A894, DantongWorkSheet!$U$1:$U$1000, 1)</f>
        <v>169</v>
      </c>
      <c r="H894">
        <f t="shared" si="104"/>
        <v>0.82741816895397946</v>
      </c>
      <c r="I894">
        <f t="shared" si="105"/>
        <v>0.97136394997111486</v>
      </c>
      <c r="J894">
        <f t="shared" si="106"/>
        <v>0.34316397210242772</v>
      </c>
      <c r="K894">
        <f t="shared" si="107"/>
        <v>0.51499768689824876</v>
      </c>
      <c r="L894">
        <f t="shared" si="108"/>
        <v>0.59408624530895726</v>
      </c>
      <c r="M894">
        <f t="shared" si="109"/>
        <v>0.27392463389185434</v>
      </c>
      <c r="N894">
        <f t="shared" si="110"/>
        <v>0.86801087920081166</v>
      </c>
      <c r="O894">
        <f t="shared" si="111"/>
        <v>1.3280020029881046E-2</v>
      </c>
    </row>
    <row r="895" spans="1:15">
      <c r="A895">
        <v>6355.5</v>
      </c>
      <c r="B895">
        <f>COUNTIF(DantongWorkSheet!$E$1:$E$1000, "&lt;=" &amp;A895)</f>
        <v>869</v>
      </c>
      <c r="C895">
        <f>COUNTIF(DantongWorkSheet!$E$1:$E$1000, "&gt;" &amp;A895)</f>
        <v>131</v>
      </c>
      <c r="D895">
        <f>COUNTIFS(DantongWorkSheet!$E$1:$E$1000, "&lt;=" &amp;$A895, DantongWorkSheet!$U$1:$U$1000, 2)</f>
        <v>239</v>
      </c>
      <c r="E895">
        <f>COUNTIFS(DantongWorkSheet!$E$1:$E$1000, "&lt;=" &amp;$A895, DantongWorkSheet!$U$1:$U$1000, 1)</f>
        <v>630</v>
      </c>
      <c r="F895">
        <f>COUNTIFS(DantongWorkSheet!$E$1:$E$1000, "&gt;" &amp;$A895, DantongWorkSheet!$U$1:$U$1000, 2)</f>
        <v>61</v>
      </c>
      <c r="G895">
        <f>COUNTIFS(DantongWorkSheet!$E$1:$E$1000, "&gt;" &amp;$A895, DantongWorkSheet!$U$1:$U$1000, 1)</f>
        <v>70</v>
      </c>
      <c r="H895">
        <f t="shared" si="104"/>
        <v>0.84858840974721428</v>
      </c>
      <c r="I895">
        <f t="shared" si="105"/>
        <v>0.99659255285436843</v>
      </c>
      <c r="J895">
        <f t="shared" si="106"/>
        <v>0.17603499660963987</v>
      </c>
      <c r="K895">
        <f t="shared" si="107"/>
        <v>0.38413932808932744</v>
      </c>
      <c r="L895">
        <f t="shared" si="108"/>
        <v>0.73742332807032918</v>
      </c>
      <c r="M895">
        <f t="shared" si="109"/>
        <v>0.13055362442392227</v>
      </c>
      <c r="N895">
        <f t="shared" si="110"/>
        <v>0.86797695249425144</v>
      </c>
      <c r="O895">
        <f t="shared" si="111"/>
        <v>1.3313946736441262E-2</v>
      </c>
    </row>
    <row r="896" spans="1:15">
      <c r="A896">
        <v>7498</v>
      </c>
      <c r="B896">
        <f>COUNTIF(DantongWorkSheet!$E$1:$E$1000, "&lt;=" &amp;A896)</f>
        <v>914</v>
      </c>
      <c r="C896">
        <f>COUNTIF(DantongWorkSheet!$E$1:$E$1000, "&gt;" &amp;A896)</f>
        <v>86</v>
      </c>
      <c r="D896">
        <f>COUNTIFS(DantongWorkSheet!$E$1:$E$1000, "&lt;=" &amp;$A896, DantongWorkSheet!$U$1:$U$1000, 2)</f>
        <v>256</v>
      </c>
      <c r="E896">
        <f>COUNTIFS(DantongWorkSheet!$E$1:$E$1000, "&lt;=" &amp;$A896, DantongWorkSheet!$U$1:$U$1000, 1)</f>
        <v>658</v>
      </c>
      <c r="F896">
        <f>COUNTIFS(DantongWorkSheet!$E$1:$E$1000, "&gt;" &amp;$A896, DantongWorkSheet!$U$1:$U$1000, 2)</f>
        <v>44</v>
      </c>
      <c r="G896">
        <f>COUNTIFS(DantongWorkSheet!$E$1:$E$1000, "&gt;" &amp;$A896, DantongWorkSheet!$U$1:$U$1000, 1)</f>
        <v>42</v>
      </c>
      <c r="H896">
        <f t="shared" si="104"/>
        <v>0.85557004530118896</v>
      </c>
      <c r="I896">
        <f t="shared" si="105"/>
        <v>0.99960983636780709</v>
      </c>
      <c r="J896">
        <f t="shared" si="106"/>
        <v>0.11857681165807182</v>
      </c>
      <c r="K896">
        <f t="shared" si="107"/>
        <v>0.30439867957655908</v>
      </c>
      <c r="L896">
        <f t="shared" si="108"/>
        <v>0.78199102140528676</v>
      </c>
      <c r="M896">
        <f t="shared" si="109"/>
        <v>8.5966445927631405E-2</v>
      </c>
      <c r="N896">
        <f t="shared" si="110"/>
        <v>0.86795746733291812</v>
      </c>
      <c r="O896">
        <f t="shared" si="111"/>
        <v>1.3333431897774584E-2</v>
      </c>
    </row>
    <row r="897" spans="1:15">
      <c r="A897">
        <v>8181</v>
      </c>
      <c r="B897">
        <f>COUNTIF(DantongWorkSheet!$E$1:$E$1000, "&lt;=" &amp;A897)</f>
        <v>934</v>
      </c>
      <c r="C897">
        <f>COUNTIF(DantongWorkSheet!$E$1:$E$1000, "&gt;" &amp;A897)</f>
        <v>66</v>
      </c>
      <c r="D897">
        <f>COUNTIFS(DantongWorkSheet!$E$1:$E$1000, "&lt;=" &amp;$A897, DantongWorkSheet!$U$1:$U$1000, 2)</f>
        <v>264</v>
      </c>
      <c r="E897">
        <f>COUNTIFS(DantongWorkSheet!$E$1:$E$1000, "&lt;=" &amp;$A897, DantongWorkSheet!$U$1:$U$1000, 1)</f>
        <v>670</v>
      </c>
      <c r="F897">
        <f>COUNTIFS(DantongWorkSheet!$E$1:$E$1000, "&gt;" &amp;$A897, DantongWorkSheet!$U$1:$U$1000, 2)</f>
        <v>36</v>
      </c>
      <c r="G897">
        <f>COUNTIFS(DantongWorkSheet!$E$1:$E$1000, "&gt;" &amp;$A897, DantongWorkSheet!$U$1:$U$1000, 1)</f>
        <v>30</v>
      </c>
      <c r="H897">
        <f t="shared" si="104"/>
        <v>0.85904359121729379</v>
      </c>
      <c r="I897">
        <f t="shared" si="105"/>
        <v>0.99403021147695647</v>
      </c>
      <c r="J897">
        <f t="shared" si="106"/>
        <v>9.2004178985565011E-2</v>
      </c>
      <c r="K897">
        <f t="shared" si="107"/>
        <v>0.25881175091003988</v>
      </c>
      <c r="L897">
        <f t="shared" si="108"/>
        <v>0.80234671419695247</v>
      </c>
      <c r="M897">
        <f t="shared" si="109"/>
        <v>6.5605993957479125E-2</v>
      </c>
      <c r="N897">
        <f t="shared" si="110"/>
        <v>0.8679527081544316</v>
      </c>
      <c r="O897">
        <f t="shared" si="111"/>
        <v>1.3338191076261108E-2</v>
      </c>
    </row>
    <row r="898" spans="1:15">
      <c r="A898">
        <v>5952.5</v>
      </c>
      <c r="B898">
        <f>COUNTIF(DantongWorkSheet!$E$1:$E$1000, "&lt;=" &amp;A898)</f>
        <v>847</v>
      </c>
      <c r="C898">
        <f>COUNTIF(DantongWorkSheet!$E$1:$E$1000, "&gt;" &amp;A898)</f>
        <v>153</v>
      </c>
      <c r="D898">
        <f>COUNTIFS(DantongWorkSheet!$E$1:$E$1000, "&lt;=" &amp;$A898, DantongWorkSheet!$U$1:$U$1000, 2)</f>
        <v>231</v>
      </c>
      <c r="E898">
        <f>COUNTIFS(DantongWorkSheet!$E$1:$E$1000, "&lt;=" &amp;$A898, DantongWorkSheet!$U$1:$U$1000, 1)</f>
        <v>616</v>
      </c>
      <c r="F898">
        <f>COUNTIFS(DantongWorkSheet!$E$1:$E$1000, "&gt;" &amp;$A898, DantongWorkSheet!$U$1:$U$1000, 2)</f>
        <v>69</v>
      </c>
      <c r="G898">
        <f>COUNTIFS(DantongWorkSheet!$E$1:$E$1000, "&gt;" &amp;$A898, DantongWorkSheet!$U$1:$U$1000, 1)</f>
        <v>84</v>
      </c>
      <c r="H898">
        <f t="shared" si="104"/>
        <v>0.84535093662243654</v>
      </c>
      <c r="I898">
        <f t="shared" si="105"/>
        <v>0.99305548301219737</v>
      </c>
      <c r="J898">
        <f t="shared" si="106"/>
        <v>0.20291250815441553</v>
      </c>
      <c r="K898">
        <f t="shared" si="107"/>
        <v>0.41438465562132359</v>
      </c>
      <c r="L898">
        <f t="shared" si="108"/>
        <v>0.71601224331920377</v>
      </c>
      <c r="M898">
        <f t="shared" si="109"/>
        <v>0.1519374889008662</v>
      </c>
      <c r="N898">
        <f t="shared" si="110"/>
        <v>0.86794973222006999</v>
      </c>
      <c r="O898">
        <f t="shared" si="111"/>
        <v>1.3341167010622712E-2</v>
      </c>
    </row>
    <row r="899" spans="1:15">
      <c r="A899">
        <v>8962.5</v>
      </c>
      <c r="B899">
        <f>COUNTIF(DantongWorkSheet!$E$1:$E$1000, "&lt;=" &amp;A899)</f>
        <v>946</v>
      </c>
      <c r="C899">
        <f>COUNTIF(DantongWorkSheet!$E$1:$E$1000, "&gt;" &amp;A899)</f>
        <v>54</v>
      </c>
      <c r="D899">
        <f>COUNTIFS(DantongWorkSheet!$E$1:$E$1000, "&lt;=" &amp;$A899, DantongWorkSheet!$U$1:$U$1000, 2)</f>
        <v>269</v>
      </c>
      <c r="E899">
        <f>COUNTIFS(DantongWorkSheet!$E$1:$E$1000, "&lt;=" &amp;$A899, DantongWorkSheet!$U$1:$U$1000, 1)</f>
        <v>677</v>
      </c>
      <c r="F899">
        <f>COUNTIFS(DantongWorkSheet!$E$1:$E$1000, "&gt;" &amp;$A899, DantongWorkSheet!$U$1:$U$1000, 2)</f>
        <v>31</v>
      </c>
      <c r="G899">
        <f>COUNTIFS(DantongWorkSheet!$E$1:$E$1000, "&gt;" &amp;$A899, DantongWorkSheet!$U$1:$U$1000, 1)</f>
        <v>23</v>
      </c>
      <c r="H899">
        <f t="shared" si="104"/>
        <v>0.86131739290810061</v>
      </c>
      <c r="I899">
        <f t="shared" si="105"/>
        <v>0.98410952788005335</v>
      </c>
      <c r="J899">
        <f t="shared" si="106"/>
        <v>7.5763164111266559E-2</v>
      </c>
      <c r="K899">
        <f t="shared" si="107"/>
        <v>0.22738842625492542</v>
      </c>
      <c r="L899">
        <f t="shared" si="108"/>
        <v>0.81480625369106319</v>
      </c>
      <c r="M899">
        <f t="shared" si="109"/>
        <v>5.3141914505522879E-2</v>
      </c>
      <c r="N899">
        <f t="shared" si="110"/>
        <v>0.86794816819658605</v>
      </c>
      <c r="O899">
        <f t="shared" si="111"/>
        <v>1.3342731034106659E-2</v>
      </c>
    </row>
    <row r="900" spans="1:15">
      <c r="A900">
        <v>9340.5</v>
      </c>
      <c r="B900">
        <f>COUNTIF(DantongWorkSheet!$E$1:$E$1000, "&lt;=" &amp;A900)</f>
        <v>953</v>
      </c>
      <c r="C900">
        <f>COUNTIF(DantongWorkSheet!$E$1:$E$1000, "&gt;" &amp;A900)</f>
        <v>47</v>
      </c>
      <c r="D900">
        <f>COUNTIFS(DantongWorkSheet!$E$1:$E$1000, "&lt;=" &amp;$A900, DantongWorkSheet!$U$1:$U$1000, 2)</f>
        <v>272</v>
      </c>
      <c r="E900">
        <f>COUNTIFS(DantongWorkSheet!$E$1:$E$1000, "&lt;=" &amp;$A900, DantongWorkSheet!$U$1:$U$1000, 1)</f>
        <v>681</v>
      </c>
      <c r="F900">
        <f>COUNTIFS(DantongWorkSheet!$E$1:$E$1000, "&gt;" &amp;$A900, DantongWorkSheet!$U$1:$U$1000, 2)</f>
        <v>28</v>
      </c>
      <c r="G900">
        <f>COUNTIFS(DantongWorkSheet!$E$1:$E$1000, "&gt;" &amp;$A900, DantongWorkSheet!$U$1:$U$1000, 1)</f>
        <v>19</v>
      </c>
      <c r="H900">
        <f t="shared" si="104"/>
        <v>0.86272392997886871</v>
      </c>
      <c r="I900">
        <f t="shared" si="105"/>
        <v>0.97338543522995569</v>
      </c>
      <c r="J900">
        <f t="shared" si="106"/>
        <v>6.6187642356794391E-2</v>
      </c>
      <c r="K900">
        <f t="shared" si="107"/>
        <v>0.20732618535026912</v>
      </c>
      <c r="L900">
        <f t="shared" si="108"/>
        <v>0.82217590526986184</v>
      </c>
      <c r="M900">
        <f t="shared" si="109"/>
        <v>4.5749115455807919E-2</v>
      </c>
      <c r="N900">
        <f t="shared" si="110"/>
        <v>0.86792502072566979</v>
      </c>
      <c r="O900">
        <f t="shared" si="111"/>
        <v>1.336587850502291E-2</v>
      </c>
    </row>
    <row r="901" spans="1:15">
      <c r="A901">
        <v>6839</v>
      </c>
      <c r="B901">
        <f>COUNTIF(DantongWorkSheet!$E$1:$E$1000, "&lt;=" &amp;A901)</f>
        <v>888</v>
      </c>
      <c r="C901">
        <f>COUNTIF(DantongWorkSheet!$E$1:$E$1000, "&gt;" &amp;A901)</f>
        <v>112</v>
      </c>
      <c r="D901">
        <f>COUNTIFS(DantongWorkSheet!$E$1:$E$1000, "&lt;=" &amp;$A901, DantongWorkSheet!$U$1:$U$1000, 2)</f>
        <v>246</v>
      </c>
      <c r="E901">
        <f>COUNTIFS(DantongWorkSheet!$E$1:$E$1000, "&lt;=" &amp;$A901, DantongWorkSheet!$U$1:$U$1000, 1)</f>
        <v>642</v>
      </c>
      <c r="F901">
        <f>COUNTIFS(DantongWorkSheet!$E$1:$E$1000, "&gt;" &amp;$A901, DantongWorkSheet!$U$1:$U$1000, 2)</f>
        <v>54</v>
      </c>
      <c r="G901">
        <f>COUNTIFS(DantongWorkSheet!$E$1:$E$1000, "&gt;" &amp;$A901, DantongWorkSheet!$U$1:$U$1000, 1)</f>
        <v>58</v>
      </c>
      <c r="H901">
        <f t="shared" si="104"/>
        <v>0.85136823228932701</v>
      </c>
      <c r="I901">
        <f t="shared" si="105"/>
        <v>0.99907971818058194</v>
      </c>
      <c r="J901">
        <f t="shared" si="106"/>
        <v>0.15217515546103919</v>
      </c>
      <c r="K901">
        <f t="shared" si="107"/>
        <v>0.35374408861170215</v>
      </c>
      <c r="L901">
        <f t="shared" si="108"/>
        <v>0.7560149902729224</v>
      </c>
      <c r="M901">
        <f t="shared" si="109"/>
        <v>0.11189692843622517</v>
      </c>
      <c r="N901">
        <f t="shared" si="110"/>
        <v>0.86791191870914752</v>
      </c>
      <c r="O901">
        <f t="shared" si="111"/>
        <v>1.3378980521545181E-2</v>
      </c>
    </row>
    <row r="902" spans="1:15">
      <c r="A902">
        <v>6596.5</v>
      </c>
      <c r="B902">
        <f>COUNTIF(DantongWorkSheet!$E$1:$E$1000, "&lt;=" &amp;A902)</f>
        <v>880</v>
      </c>
      <c r="C902">
        <f>COUNTIF(DantongWorkSheet!$E$1:$E$1000, "&gt;" &amp;A902)</f>
        <v>120</v>
      </c>
      <c r="D902">
        <f>COUNTIFS(DantongWorkSheet!$E$1:$E$1000, "&lt;=" &amp;$A902, DantongWorkSheet!$U$1:$U$1000, 2)</f>
        <v>243</v>
      </c>
      <c r="E902">
        <f>COUNTIFS(DantongWorkSheet!$E$1:$E$1000, "&lt;=" &amp;$A902, DantongWorkSheet!$U$1:$U$1000, 1)</f>
        <v>637</v>
      </c>
      <c r="F902">
        <f>COUNTIFS(DantongWorkSheet!$E$1:$E$1000, "&gt;" &amp;$A902, DantongWorkSheet!$U$1:$U$1000, 2)</f>
        <v>57</v>
      </c>
      <c r="G902">
        <f>COUNTIFS(DantongWorkSheet!$E$1:$E$1000, "&gt;" &amp;$A902, DantongWorkSheet!$U$1:$U$1000, 1)</f>
        <v>63</v>
      </c>
      <c r="H902">
        <f t="shared" si="104"/>
        <v>0.85013277087299133</v>
      </c>
      <c r="I902">
        <f t="shared" si="105"/>
        <v>0.99819587904281004</v>
      </c>
      <c r="J902">
        <f t="shared" si="106"/>
        <v>0.16229362260093616</v>
      </c>
      <c r="K902">
        <f t="shared" si="107"/>
        <v>0.36706724268642821</v>
      </c>
      <c r="L902">
        <f t="shared" si="108"/>
        <v>0.7481168383682324</v>
      </c>
      <c r="M902">
        <f t="shared" si="109"/>
        <v>0.11978350548513721</v>
      </c>
      <c r="N902">
        <f t="shared" si="110"/>
        <v>0.86790034385336956</v>
      </c>
      <c r="O902">
        <f t="shared" si="111"/>
        <v>1.3390555377323143E-2</v>
      </c>
    </row>
    <row r="903" spans="1:15">
      <c r="A903">
        <v>6244.5</v>
      </c>
      <c r="B903">
        <f>COUNTIF(DantongWorkSheet!$E$1:$E$1000, "&lt;=" &amp;A903)</f>
        <v>861</v>
      </c>
      <c r="C903">
        <f>COUNTIF(DantongWorkSheet!$E$1:$E$1000, "&gt;" &amp;A903)</f>
        <v>139</v>
      </c>
      <c r="D903">
        <f>COUNTIFS(DantongWorkSheet!$E$1:$E$1000, "&lt;=" &amp;$A903, DantongWorkSheet!$U$1:$U$1000, 2)</f>
        <v>236</v>
      </c>
      <c r="E903">
        <f>COUNTIFS(DantongWorkSheet!$E$1:$E$1000, "&lt;=" &amp;$A903, DantongWorkSheet!$U$1:$U$1000, 1)</f>
        <v>625</v>
      </c>
      <c r="F903">
        <f>COUNTIFS(DantongWorkSheet!$E$1:$E$1000, "&gt;" &amp;$A903, DantongWorkSheet!$U$1:$U$1000, 2)</f>
        <v>64</v>
      </c>
      <c r="G903">
        <f>COUNTIFS(DantongWorkSheet!$E$1:$E$1000, "&gt;" &amp;$A903, DantongWorkSheet!$U$1:$U$1000, 1)</f>
        <v>75</v>
      </c>
      <c r="H903">
        <f t="shared" si="104"/>
        <v>0.84728638806141965</v>
      </c>
      <c r="I903">
        <f t="shared" si="105"/>
        <v>0.99547775051349985</v>
      </c>
      <c r="J903">
        <f t="shared" si="106"/>
        <v>0.1859026921053743</v>
      </c>
      <c r="K903">
        <f t="shared" si="107"/>
        <v>0.39571120645946256</v>
      </c>
      <c r="L903">
        <f t="shared" si="108"/>
        <v>0.7295135801208823</v>
      </c>
      <c r="M903">
        <f t="shared" si="109"/>
        <v>0.13837140732137648</v>
      </c>
      <c r="N903">
        <f t="shared" si="110"/>
        <v>0.86788498744225873</v>
      </c>
      <c r="O903">
        <f t="shared" si="111"/>
        <v>1.3405911788433977E-2</v>
      </c>
    </row>
    <row r="904" spans="1:15">
      <c r="A904">
        <v>6417.5</v>
      </c>
      <c r="B904">
        <f>COUNTIF(DantongWorkSheet!$E$1:$E$1000, "&lt;=" &amp;A904)</f>
        <v>872</v>
      </c>
      <c r="C904">
        <f>COUNTIF(DantongWorkSheet!$E$1:$E$1000, "&gt;" &amp;A904)</f>
        <v>128</v>
      </c>
      <c r="D904">
        <f>COUNTIFS(DantongWorkSheet!$E$1:$E$1000, "&lt;=" &amp;$A904, DantongWorkSheet!$U$1:$U$1000, 2)</f>
        <v>240</v>
      </c>
      <c r="E904">
        <f>COUNTIFS(DantongWorkSheet!$E$1:$E$1000, "&lt;=" &amp;$A904, DantongWorkSheet!$U$1:$U$1000, 1)</f>
        <v>632</v>
      </c>
      <c r="F904">
        <f>COUNTIFS(DantongWorkSheet!$E$1:$E$1000, "&gt;" &amp;$A904, DantongWorkSheet!$U$1:$U$1000, 2)</f>
        <v>60</v>
      </c>
      <c r="G904">
        <f>COUNTIFS(DantongWorkSheet!$E$1:$E$1000, "&gt;" &amp;$A904, DantongWorkSheet!$U$1:$U$1000, 1)</f>
        <v>68</v>
      </c>
      <c r="H904">
        <f t="shared" si="104"/>
        <v>0.84886875620585589</v>
      </c>
      <c r="I904">
        <f t="shared" si="105"/>
        <v>0.99718039889426424</v>
      </c>
      <c r="J904">
        <f t="shared" si="106"/>
        <v>0.17230716501986013</v>
      </c>
      <c r="K904">
        <f t="shared" si="107"/>
        <v>0.37962038843674717</v>
      </c>
      <c r="L904">
        <f t="shared" si="108"/>
        <v>0.74021355541150635</v>
      </c>
      <c r="M904">
        <f t="shared" si="109"/>
        <v>0.12763909105846583</v>
      </c>
      <c r="N904">
        <f t="shared" si="110"/>
        <v>0.86785264646997218</v>
      </c>
      <c r="O904">
        <f t="shared" si="111"/>
        <v>1.3438252760720526E-2</v>
      </c>
    </row>
    <row r="905" spans="1:15">
      <c r="A905">
        <v>6296.5</v>
      </c>
      <c r="B905">
        <f>COUNTIF(DantongWorkSheet!$E$1:$E$1000, "&lt;=" &amp;A905)</f>
        <v>864</v>
      </c>
      <c r="C905">
        <f>COUNTIF(DantongWorkSheet!$E$1:$E$1000, "&gt;" &amp;A905)</f>
        <v>136</v>
      </c>
      <c r="D905">
        <f>COUNTIFS(DantongWorkSheet!$E$1:$E$1000, "&lt;=" &amp;$A905, DantongWorkSheet!$U$1:$U$1000, 2)</f>
        <v>237</v>
      </c>
      <c r="E905">
        <f>COUNTIFS(DantongWorkSheet!$E$1:$E$1000, "&lt;=" &amp;$A905, DantongWorkSheet!$U$1:$U$1000, 1)</f>
        <v>627</v>
      </c>
      <c r="F905">
        <f>COUNTIFS(DantongWorkSheet!$E$1:$E$1000, "&gt;" &amp;$A905, DantongWorkSheet!$U$1:$U$1000, 2)</f>
        <v>63</v>
      </c>
      <c r="G905">
        <f>COUNTIFS(DantongWorkSheet!$E$1:$E$1000, "&gt;" &amp;$A905, DantongWorkSheet!$U$1:$U$1000, 1)</f>
        <v>73</v>
      </c>
      <c r="H905">
        <f t="shared" si="104"/>
        <v>0.84757521772392486</v>
      </c>
      <c r="I905">
        <f t="shared" si="105"/>
        <v>0.99609645905375122</v>
      </c>
      <c r="J905">
        <f t="shared" si="106"/>
        <v>0.18221482007880641</v>
      </c>
      <c r="K905">
        <f t="shared" si="107"/>
        <v>0.39145171630399767</v>
      </c>
      <c r="L905">
        <f t="shared" si="108"/>
        <v>0.73230498811347111</v>
      </c>
      <c r="M905">
        <f t="shared" si="109"/>
        <v>0.13546911843131018</v>
      </c>
      <c r="N905">
        <f t="shared" si="110"/>
        <v>0.86777410654478127</v>
      </c>
      <c r="O905">
        <f t="shared" si="111"/>
        <v>1.3516792685911438E-2</v>
      </c>
    </row>
    <row r="906" spans="1:15">
      <c r="A906">
        <v>5823</v>
      </c>
      <c r="B906">
        <f>COUNTIF(DantongWorkSheet!$E$1:$E$1000, "&lt;=" &amp;A906)</f>
        <v>842</v>
      </c>
      <c r="C906">
        <f>COUNTIF(DantongWorkSheet!$E$1:$E$1000, "&gt;" &amp;A906)</f>
        <v>158</v>
      </c>
      <c r="D906">
        <f>COUNTIFS(DantongWorkSheet!$E$1:$E$1000, "&lt;=" &amp;$A906, DantongWorkSheet!$U$1:$U$1000, 2)</f>
        <v>229</v>
      </c>
      <c r="E906">
        <f>COUNTIFS(DantongWorkSheet!$E$1:$E$1000, "&lt;=" &amp;$A906, DantongWorkSheet!$U$1:$U$1000, 1)</f>
        <v>613</v>
      </c>
      <c r="F906">
        <f>COUNTIFS(DantongWorkSheet!$E$1:$E$1000, "&gt;" &amp;$A906, DantongWorkSheet!$U$1:$U$1000, 2)</f>
        <v>71</v>
      </c>
      <c r="G906">
        <f>COUNTIFS(DantongWorkSheet!$E$1:$E$1000, "&gt;" &amp;$A906, DantongWorkSheet!$U$1:$U$1000, 1)</f>
        <v>87</v>
      </c>
      <c r="H906">
        <f t="shared" si="104"/>
        <v>0.84427940630077947</v>
      </c>
      <c r="I906">
        <f t="shared" si="105"/>
        <v>0.99259005435639547</v>
      </c>
      <c r="J906">
        <f t="shared" si="106"/>
        <v>0.20890681946357184</v>
      </c>
      <c r="K906">
        <f t="shared" si="107"/>
        <v>0.42059655876462748</v>
      </c>
      <c r="L906">
        <f t="shared" si="108"/>
        <v>0.71088326010525626</v>
      </c>
      <c r="M906">
        <f t="shared" si="109"/>
        <v>0.1568292285883105</v>
      </c>
      <c r="N906">
        <f t="shared" si="110"/>
        <v>0.86771248869356676</v>
      </c>
      <c r="O906">
        <f t="shared" si="111"/>
        <v>1.357841053712594E-2</v>
      </c>
    </row>
    <row r="907" spans="1:15">
      <c r="A907">
        <v>7873.5</v>
      </c>
      <c r="B907">
        <f>COUNTIF(DantongWorkSheet!$E$1:$E$1000, "&lt;=" &amp;A907)</f>
        <v>927</v>
      </c>
      <c r="C907">
        <f>COUNTIF(DantongWorkSheet!$E$1:$E$1000, "&gt;" &amp;A907)</f>
        <v>73</v>
      </c>
      <c r="D907">
        <f>COUNTIFS(DantongWorkSheet!$E$1:$E$1000, "&lt;=" &amp;$A907, DantongWorkSheet!$U$1:$U$1000, 2)</f>
        <v>261</v>
      </c>
      <c r="E907">
        <f>COUNTIFS(DantongWorkSheet!$E$1:$E$1000, "&lt;=" &amp;$A907, DantongWorkSheet!$U$1:$U$1000, 1)</f>
        <v>666</v>
      </c>
      <c r="F907">
        <f>COUNTIFS(DantongWorkSheet!$E$1:$E$1000, "&gt;" &amp;$A907, DantongWorkSheet!$U$1:$U$1000, 2)</f>
        <v>39</v>
      </c>
      <c r="G907">
        <f>COUNTIFS(DantongWorkSheet!$E$1:$E$1000, "&gt;" &amp;$A907, DantongWorkSheet!$U$1:$U$1000, 1)</f>
        <v>34</v>
      </c>
      <c r="H907">
        <f t="shared" si="104"/>
        <v>0.85755879985077299</v>
      </c>
      <c r="I907">
        <f t="shared" si="105"/>
        <v>0.99661328301509644</v>
      </c>
      <c r="J907">
        <f t="shared" si="106"/>
        <v>0.10137556684588764</v>
      </c>
      <c r="K907">
        <f t="shared" si="107"/>
        <v>0.2756450599820911</v>
      </c>
      <c r="L907">
        <f t="shared" si="108"/>
        <v>0.79495700746166664</v>
      </c>
      <c r="M907">
        <f t="shared" si="109"/>
        <v>7.2752769660102037E-2</v>
      </c>
      <c r="N907">
        <f t="shared" si="110"/>
        <v>0.86770977712176867</v>
      </c>
      <c r="O907">
        <f t="shared" si="111"/>
        <v>1.3581122108924037E-2</v>
      </c>
    </row>
    <row r="908" spans="1:15">
      <c r="A908">
        <v>4260.5</v>
      </c>
      <c r="B908">
        <f>COUNTIF(DantongWorkSheet!$E$1:$E$1000, "&lt;=" &amp;A908)</f>
        <v>770</v>
      </c>
      <c r="C908">
        <f>COUNTIF(DantongWorkSheet!$E$1:$E$1000, "&gt;" &amp;A908)</f>
        <v>230</v>
      </c>
      <c r="D908">
        <f>COUNTIFS(DantongWorkSheet!$E$1:$E$1000, "&lt;=" &amp;$A908, DantongWorkSheet!$U$1:$U$1000, 2)</f>
        <v>204</v>
      </c>
      <c r="E908">
        <f>COUNTIFS(DantongWorkSheet!$E$1:$E$1000, "&lt;=" &amp;$A908, DantongWorkSheet!$U$1:$U$1000, 1)</f>
        <v>566</v>
      </c>
      <c r="F908">
        <f>COUNTIFS(DantongWorkSheet!$E$1:$E$1000, "&gt;" &amp;$A908, DantongWorkSheet!$U$1:$U$1000, 2)</f>
        <v>96</v>
      </c>
      <c r="G908">
        <f>COUNTIFS(DantongWorkSheet!$E$1:$E$1000, "&gt;" &amp;$A908, DantongWorkSheet!$U$1:$U$1000, 1)</f>
        <v>134</v>
      </c>
      <c r="H908">
        <f t="shared" si="104"/>
        <v>0.83410251193936702</v>
      </c>
      <c r="I908">
        <f t="shared" si="105"/>
        <v>0.98021895707232087</v>
      </c>
      <c r="J908">
        <f t="shared" si="106"/>
        <v>0.29034362979146394</v>
      </c>
      <c r="K908">
        <f t="shared" si="107"/>
        <v>0.48766767375507375</v>
      </c>
      <c r="L908">
        <f t="shared" si="108"/>
        <v>0.64225893419331259</v>
      </c>
      <c r="M908">
        <f t="shared" si="109"/>
        <v>0.2254503601266338</v>
      </c>
      <c r="N908">
        <f t="shared" si="110"/>
        <v>0.86770929431994637</v>
      </c>
      <c r="O908">
        <f t="shared" si="111"/>
        <v>1.3581604910746337E-2</v>
      </c>
    </row>
    <row r="909" spans="1:15">
      <c r="A909">
        <v>3693.5</v>
      </c>
      <c r="B909">
        <f>COUNTIF(DantongWorkSheet!$E$1:$E$1000, "&lt;=" &amp;A909)</f>
        <v>719</v>
      </c>
      <c r="C909">
        <f>COUNTIF(DantongWorkSheet!$E$1:$E$1000, "&gt;" &amp;A909)</f>
        <v>281</v>
      </c>
      <c r="D909">
        <f>COUNTIFS(DantongWorkSheet!$E$1:$E$1000, "&lt;=" &amp;$A909, DantongWorkSheet!$U$1:$U$1000, 2)</f>
        <v>187</v>
      </c>
      <c r="E909">
        <f>COUNTIFS(DantongWorkSheet!$E$1:$E$1000, "&lt;=" &amp;$A909, DantongWorkSheet!$U$1:$U$1000, 1)</f>
        <v>532</v>
      </c>
      <c r="F909">
        <f>COUNTIFS(DantongWorkSheet!$E$1:$E$1000, "&gt;" &amp;$A909, DantongWorkSheet!$U$1:$U$1000, 2)</f>
        <v>113</v>
      </c>
      <c r="G909">
        <f>COUNTIFS(DantongWorkSheet!$E$1:$E$1000, "&gt;" &amp;$A909, DantongWorkSheet!$U$1:$U$1000, 1)</f>
        <v>168</v>
      </c>
      <c r="H909">
        <f t="shared" si="104"/>
        <v>0.82687227242035366</v>
      </c>
      <c r="I909">
        <f t="shared" si="105"/>
        <v>0.97218592954566652</v>
      </c>
      <c r="J909">
        <f t="shared" si="106"/>
        <v>0.34219821711618548</v>
      </c>
      <c r="K909">
        <f t="shared" si="107"/>
        <v>0.51461158800796625</v>
      </c>
      <c r="L909">
        <f t="shared" si="108"/>
        <v>0.59452116387023424</v>
      </c>
      <c r="M909">
        <f t="shared" si="109"/>
        <v>0.27318424620233234</v>
      </c>
      <c r="N909">
        <f t="shared" si="110"/>
        <v>0.86770541007256652</v>
      </c>
      <c r="O909">
        <f t="shared" si="111"/>
        <v>1.3585489158126185E-2</v>
      </c>
    </row>
    <row r="910" spans="1:15">
      <c r="A910">
        <v>7612.5</v>
      </c>
      <c r="B910">
        <f>COUNTIF(DantongWorkSheet!$E$1:$E$1000, "&lt;=" &amp;A910)</f>
        <v>917</v>
      </c>
      <c r="C910">
        <f>COUNTIF(DantongWorkSheet!$E$1:$E$1000, "&gt;" &amp;A910)</f>
        <v>83</v>
      </c>
      <c r="D910">
        <f>COUNTIFS(DantongWorkSheet!$E$1:$E$1000, "&lt;=" &amp;$A910, DantongWorkSheet!$U$1:$U$1000, 2)</f>
        <v>257</v>
      </c>
      <c r="E910">
        <f>COUNTIFS(DantongWorkSheet!$E$1:$E$1000, "&lt;=" &amp;$A910, DantongWorkSheet!$U$1:$U$1000, 1)</f>
        <v>660</v>
      </c>
      <c r="F910">
        <f>COUNTIFS(DantongWorkSheet!$E$1:$E$1000, "&gt;" &amp;$A910, DantongWorkSheet!$U$1:$U$1000, 2)</f>
        <v>43</v>
      </c>
      <c r="G910">
        <f>COUNTIFS(DantongWorkSheet!$E$1:$E$1000, "&gt;" &amp;$A910, DantongWorkSheet!$U$1:$U$1000, 1)</f>
        <v>40</v>
      </c>
      <c r="H910">
        <f t="shared" si="104"/>
        <v>0.85580718145212631</v>
      </c>
      <c r="I910">
        <f t="shared" si="105"/>
        <v>0.99905740426638623</v>
      </c>
      <c r="J910">
        <f t="shared" si="106"/>
        <v>0.11463083309846891</v>
      </c>
      <c r="K910">
        <f t="shared" si="107"/>
        <v>0.29803182282515844</v>
      </c>
      <c r="L910">
        <f t="shared" si="108"/>
        <v>0.78477518539159985</v>
      </c>
      <c r="M910">
        <f t="shared" si="109"/>
        <v>8.2921764554110058E-2</v>
      </c>
      <c r="N910">
        <f t="shared" si="110"/>
        <v>0.86769694994570989</v>
      </c>
      <c r="O910">
        <f t="shared" si="111"/>
        <v>1.3593949284982809E-2</v>
      </c>
    </row>
    <row r="911" spans="1:15">
      <c r="A911">
        <v>4280.5</v>
      </c>
      <c r="B911">
        <f>COUNTIF(DantongWorkSheet!$E$1:$E$1000, "&lt;=" &amp;A911)</f>
        <v>773</v>
      </c>
      <c r="C911">
        <f>COUNTIF(DantongWorkSheet!$E$1:$E$1000, "&gt;" &amp;A911)</f>
        <v>227</v>
      </c>
      <c r="D911">
        <f>COUNTIFS(DantongWorkSheet!$E$1:$E$1000, "&lt;=" &amp;$A911, DantongWorkSheet!$U$1:$U$1000, 2)</f>
        <v>205</v>
      </c>
      <c r="E911">
        <f>COUNTIFS(DantongWorkSheet!$E$1:$E$1000, "&lt;=" &amp;$A911, DantongWorkSheet!$U$1:$U$1000, 1)</f>
        <v>568</v>
      </c>
      <c r="F911">
        <f>COUNTIFS(DantongWorkSheet!$E$1:$E$1000, "&gt;" &amp;$A911, DantongWorkSheet!$U$1:$U$1000, 2)</f>
        <v>95</v>
      </c>
      <c r="G911">
        <f>COUNTIFS(DantongWorkSheet!$E$1:$E$1000, "&gt;" &amp;$A911, DantongWorkSheet!$U$1:$U$1000, 1)</f>
        <v>132</v>
      </c>
      <c r="H911">
        <f t="shared" si="104"/>
        <v>0.83449305893483983</v>
      </c>
      <c r="I911">
        <f t="shared" si="105"/>
        <v>0.98074978003648394</v>
      </c>
      <c r="J911">
        <f t="shared" si="106"/>
        <v>0.28713833320988624</v>
      </c>
      <c r="K911">
        <f t="shared" si="107"/>
        <v>0.48560652600325604</v>
      </c>
      <c r="L911">
        <f t="shared" si="108"/>
        <v>0.64506313455663122</v>
      </c>
      <c r="M911">
        <f t="shared" si="109"/>
        <v>0.22263020006828185</v>
      </c>
      <c r="N911">
        <f t="shared" si="110"/>
        <v>0.86769333462491305</v>
      </c>
      <c r="O911">
        <f t="shared" si="111"/>
        <v>1.3597564605779655E-2</v>
      </c>
    </row>
    <row r="912" spans="1:15">
      <c r="A912">
        <v>8079</v>
      </c>
      <c r="B912">
        <f>COUNTIF(DantongWorkSheet!$E$1:$E$1000, "&lt;=" &amp;A912)</f>
        <v>932</v>
      </c>
      <c r="C912">
        <f>COUNTIF(DantongWorkSheet!$E$1:$E$1000, "&gt;" &amp;A912)</f>
        <v>68</v>
      </c>
      <c r="D912">
        <f>COUNTIFS(DantongWorkSheet!$E$1:$E$1000, "&lt;=" &amp;$A912, DantongWorkSheet!$U$1:$U$1000, 2)</f>
        <v>263</v>
      </c>
      <c r="E912">
        <f>COUNTIFS(DantongWorkSheet!$E$1:$E$1000, "&lt;=" &amp;$A912, DantongWorkSheet!$U$1:$U$1000, 1)</f>
        <v>669</v>
      </c>
      <c r="F912">
        <f>COUNTIFS(DantongWorkSheet!$E$1:$E$1000, "&gt;" &amp;$A912, DantongWorkSheet!$U$1:$U$1000, 2)</f>
        <v>37</v>
      </c>
      <c r="G912">
        <f>COUNTIFS(DantongWorkSheet!$E$1:$E$1000, "&gt;" &amp;$A912, DantongWorkSheet!$U$1:$U$1000, 1)</f>
        <v>31</v>
      </c>
      <c r="H912">
        <f t="shared" si="104"/>
        <v>0.85841614442572567</v>
      </c>
      <c r="I912">
        <f t="shared" si="105"/>
        <v>0.99437666256998258</v>
      </c>
      <c r="J912">
        <f t="shared" si="106"/>
        <v>9.4689466487275886E-2</v>
      </c>
      <c r="K912">
        <f t="shared" si="107"/>
        <v>0.26372585815199889</v>
      </c>
      <c r="L912">
        <f t="shared" si="108"/>
        <v>0.80004384660477634</v>
      </c>
      <c r="M912">
        <f t="shared" si="109"/>
        <v>6.7617613054758816E-2</v>
      </c>
      <c r="N912">
        <f t="shared" si="110"/>
        <v>0.86766145965953512</v>
      </c>
      <c r="O912">
        <f t="shared" si="111"/>
        <v>1.3629439571157587E-2</v>
      </c>
    </row>
    <row r="913" spans="1:15">
      <c r="A913">
        <v>7474</v>
      </c>
      <c r="B913">
        <f>COUNTIF(DantongWorkSheet!$E$1:$E$1000, "&lt;=" &amp;A913)</f>
        <v>912</v>
      </c>
      <c r="C913">
        <f>COUNTIF(DantongWorkSheet!$E$1:$E$1000, "&gt;" &amp;A913)</f>
        <v>88</v>
      </c>
      <c r="D913">
        <f>COUNTIFS(DantongWorkSheet!$E$1:$E$1000, "&lt;=" &amp;$A913, DantongWorkSheet!$U$1:$U$1000, 2)</f>
        <v>255</v>
      </c>
      <c r="E913">
        <f>COUNTIFS(DantongWorkSheet!$E$1:$E$1000, "&lt;=" &amp;$A913, DantongWorkSheet!$U$1:$U$1000, 1)</f>
        <v>657</v>
      </c>
      <c r="F913">
        <f>COUNTIFS(DantongWorkSheet!$E$1:$E$1000, "&gt;" &amp;$A913, DantongWorkSheet!$U$1:$U$1000, 2)</f>
        <v>45</v>
      </c>
      <c r="G913">
        <f>COUNTIFS(DantongWorkSheet!$E$1:$E$1000, "&gt;" &amp;$A913, DantongWorkSheet!$U$1:$U$1000, 1)</f>
        <v>43</v>
      </c>
      <c r="H913">
        <f t="shared" si="104"/>
        <v>0.85491239625818527</v>
      </c>
      <c r="I913">
        <f t="shared" si="105"/>
        <v>0.99962737105746124</v>
      </c>
      <c r="J913">
        <f t="shared" si="106"/>
        <v>0.12119957469357893</v>
      </c>
      <c r="K913">
        <f t="shared" si="107"/>
        <v>0.30855903461018153</v>
      </c>
      <c r="L913">
        <f t="shared" si="108"/>
        <v>0.77968010538746502</v>
      </c>
      <c r="M913">
        <f t="shared" si="109"/>
        <v>8.7967208653056586E-2</v>
      </c>
      <c r="N913">
        <f t="shared" si="110"/>
        <v>0.86764731404052164</v>
      </c>
      <c r="O913">
        <f t="shared" si="111"/>
        <v>1.3643585190171059E-2</v>
      </c>
    </row>
    <row r="914" spans="1:15">
      <c r="A914">
        <v>6382</v>
      </c>
      <c r="B914">
        <f>COUNTIF(DantongWorkSheet!$E$1:$E$1000, "&lt;=" &amp;A914)</f>
        <v>870</v>
      </c>
      <c r="C914">
        <f>COUNTIF(DantongWorkSheet!$E$1:$E$1000, "&gt;" &amp;A914)</f>
        <v>130</v>
      </c>
      <c r="D914">
        <f>COUNTIFS(DantongWorkSheet!$E$1:$E$1000, "&lt;=" &amp;$A914, DantongWorkSheet!$U$1:$U$1000, 2)</f>
        <v>239</v>
      </c>
      <c r="E914">
        <f>COUNTIFS(DantongWorkSheet!$E$1:$E$1000, "&lt;=" &amp;$A914, DantongWorkSheet!$U$1:$U$1000, 1)</f>
        <v>631</v>
      </c>
      <c r="F914">
        <f>COUNTIFS(DantongWorkSheet!$E$1:$E$1000, "&gt;" &amp;$A914, DantongWorkSheet!$U$1:$U$1000, 2)</f>
        <v>61</v>
      </c>
      <c r="G914">
        <f>COUNTIFS(DantongWorkSheet!$E$1:$E$1000, "&gt;" &amp;$A914, DantongWorkSheet!$U$1:$U$1000, 1)</f>
        <v>69</v>
      </c>
      <c r="H914">
        <f t="shared" si="104"/>
        <v>0.84814599747012831</v>
      </c>
      <c r="I914">
        <f t="shared" si="105"/>
        <v>0.99726654295899508</v>
      </c>
      <c r="J914">
        <f t="shared" si="106"/>
        <v>0.17479404371561688</v>
      </c>
      <c r="K914">
        <f t="shared" si="107"/>
        <v>0.38264414131237223</v>
      </c>
      <c r="L914">
        <f t="shared" si="108"/>
        <v>0.73788701779901167</v>
      </c>
      <c r="M914">
        <f t="shared" si="109"/>
        <v>0.12964465058466937</v>
      </c>
      <c r="N914">
        <f t="shared" si="110"/>
        <v>0.86753166838368101</v>
      </c>
      <c r="O914">
        <f t="shared" si="111"/>
        <v>1.3759230847011694E-2</v>
      </c>
    </row>
    <row r="915" spans="1:15">
      <c r="A915">
        <v>6274</v>
      </c>
      <c r="B915">
        <f>COUNTIF(DantongWorkSheet!$E$1:$E$1000, "&lt;=" &amp;A915)</f>
        <v>862</v>
      </c>
      <c r="C915">
        <f>COUNTIF(DantongWorkSheet!$E$1:$E$1000, "&gt;" &amp;A915)</f>
        <v>138</v>
      </c>
      <c r="D915">
        <f>COUNTIFS(DantongWorkSheet!$E$1:$E$1000, "&lt;=" &amp;$A915, DantongWorkSheet!$U$1:$U$1000, 2)</f>
        <v>236</v>
      </c>
      <c r="E915">
        <f>COUNTIFS(DantongWorkSheet!$E$1:$E$1000, "&lt;=" &amp;$A915, DantongWorkSheet!$U$1:$U$1000, 1)</f>
        <v>626</v>
      </c>
      <c r="F915">
        <f>COUNTIFS(DantongWorkSheet!$E$1:$E$1000, "&gt;" &amp;$A915, DantongWorkSheet!$U$1:$U$1000, 2)</f>
        <v>64</v>
      </c>
      <c r="G915">
        <f>COUNTIFS(DantongWorkSheet!$E$1:$E$1000, "&gt;" &amp;$A915, DantongWorkSheet!$U$1:$U$1000, 1)</f>
        <v>74</v>
      </c>
      <c r="H915">
        <f t="shared" si="104"/>
        <v>0.84683923562133301</v>
      </c>
      <c r="I915">
        <f t="shared" si="105"/>
        <v>0.99620888390467432</v>
      </c>
      <c r="J915">
        <f t="shared" si="106"/>
        <v>0.18467507444391645</v>
      </c>
      <c r="K915">
        <f t="shared" si="107"/>
        <v>0.3943018562479807</v>
      </c>
      <c r="L915">
        <f t="shared" si="108"/>
        <v>0.729975421105589</v>
      </c>
      <c r="M915">
        <f t="shared" si="109"/>
        <v>0.13747682597884506</v>
      </c>
      <c r="N915">
        <f t="shared" si="110"/>
        <v>0.86745224708443402</v>
      </c>
      <c r="O915">
        <f t="shared" si="111"/>
        <v>1.3838652146258679E-2</v>
      </c>
    </row>
    <row r="916" spans="1:15">
      <c r="A916">
        <v>6034</v>
      </c>
      <c r="B916">
        <f>COUNTIF(DantongWorkSheet!$E$1:$E$1000, "&lt;=" &amp;A916)</f>
        <v>851</v>
      </c>
      <c r="C916">
        <f>COUNTIF(DantongWorkSheet!$E$1:$E$1000, "&gt;" &amp;A916)</f>
        <v>149</v>
      </c>
      <c r="D916">
        <f>COUNTIFS(DantongWorkSheet!$E$1:$E$1000, "&lt;=" &amp;$A916, DantongWorkSheet!$U$1:$U$1000, 2)</f>
        <v>232</v>
      </c>
      <c r="E916">
        <f>COUNTIFS(DantongWorkSheet!$E$1:$E$1000, "&lt;=" &amp;$A916, DantongWorkSheet!$U$1:$U$1000, 1)</f>
        <v>619</v>
      </c>
      <c r="F916">
        <f>COUNTIFS(DantongWorkSheet!$E$1:$E$1000, "&gt;" &amp;$A916, DantongWorkSheet!$U$1:$U$1000, 2)</f>
        <v>68</v>
      </c>
      <c r="G916">
        <f>COUNTIFS(DantongWorkSheet!$E$1:$E$1000, "&gt;" &amp;$A916, DantongWorkSheet!$U$1:$U$1000, 1)</f>
        <v>81</v>
      </c>
      <c r="H916">
        <f t="shared" si="104"/>
        <v>0.8451997320464486</v>
      </c>
      <c r="I916">
        <f t="shared" si="105"/>
        <v>0.99450192020257999</v>
      </c>
      <c r="J916">
        <f t="shared" si="106"/>
        <v>0.19808638749268187</v>
      </c>
      <c r="K916">
        <f t="shared" si="107"/>
        <v>0.40924574886578891</v>
      </c>
      <c r="L916">
        <f t="shared" si="108"/>
        <v>0.71926497197152772</v>
      </c>
      <c r="M916">
        <f t="shared" si="109"/>
        <v>0.14818078611018443</v>
      </c>
      <c r="N916">
        <f t="shared" si="110"/>
        <v>0.86744575808171209</v>
      </c>
      <c r="O916">
        <f t="shared" si="111"/>
        <v>1.3845141148980611E-2</v>
      </c>
    </row>
    <row r="917" spans="1:15">
      <c r="A917">
        <v>6614.5</v>
      </c>
      <c r="B917">
        <f>COUNTIF(DantongWorkSheet!$E$1:$E$1000, "&lt;=" &amp;A917)</f>
        <v>881</v>
      </c>
      <c r="C917">
        <f>COUNTIF(DantongWorkSheet!$E$1:$E$1000, "&gt;" &amp;A917)</f>
        <v>119</v>
      </c>
      <c r="D917">
        <f>COUNTIFS(DantongWorkSheet!$E$1:$E$1000, "&lt;=" &amp;$A917, DantongWorkSheet!$U$1:$U$1000, 2)</f>
        <v>243</v>
      </c>
      <c r="E917">
        <f>COUNTIFS(DantongWorkSheet!$E$1:$E$1000, "&lt;=" &amp;$A917, DantongWorkSheet!$U$1:$U$1000, 1)</f>
        <v>638</v>
      </c>
      <c r="F917">
        <f>COUNTIFS(DantongWorkSheet!$E$1:$E$1000, "&gt;" &amp;$A917, DantongWorkSheet!$U$1:$U$1000, 2)</f>
        <v>57</v>
      </c>
      <c r="G917">
        <f>COUNTIFS(DantongWorkSheet!$E$1:$E$1000, "&gt;" &amp;$A917, DantongWorkSheet!$U$1:$U$1000, 1)</f>
        <v>62</v>
      </c>
      <c r="H917">
        <f t="shared" ref="H917:H980" si="112">-(IF(D917, D917/B917*LOG(D917/B917,2), 0)+ IF(E917, E917/B917*LOG(E917/B917,2), 0))</f>
        <v>0.84969663575561061</v>
      </c>
      <c r="I917">
        <f t="shared" ref="I917:I980" si="113">-(IF(F917, F917/C917*LOG(F917/C917,2), 0)+ IF(G917, G917/C917*LOG(G917/C917,2), 0))</f>
        <v>0.99872614943082971</v>
      </c>
      <c r="J917">
        <f t="shared" ref="J917:J980" si="114">-B917/$B$10*LOG(B917/$B$10, 2)</f>
        <v>0.16103453272841428</v>
      </c>
      <c r="K917">
        <f t="shared" ref="K917:K980" si="115">-C917/$B$10*LOG(C917/$B$10, 2)</f>
        <v>0.3654450160411431</v>
      </c>
      <c r="L917">
        <f t="shared" ref="L917:L980" si="116">B917/$B$10*H917</f>
        <v>0.74858273610069292</v>
      </c>
      <c r="M917">
        <f t="shared" ref="M917:M980" si="117">C917/$B$10*I917</f>
        <v>0.11884841178226874</v>
      </c>
      <c r="N917">
        <f t="shared" ref="N917:N980" si="118">L917+M917</f>
        <v>0.86743114788296172</v>
      </c>
      <c r="O917">
        <f t="shared" ref="O917:O980" si="119">$D$2-N917</f>
        <v>1.3859751347730986E-2</v>
      </c>
    </row>
    <row r="918" spans="1:15">
      <c r="A918">
        <v>6846</v>
      </c>
      <c r="B918">
        <f>COUNTIF(DantongWorkSheet!$E$1:$E$1000, "&lt;=" &amp;A918)</f>
        <v>889</v>
      </c>
      <c r="C918">
        <f>COUNTIF(DantongWorkSheet!$E$1:$E$1000, "&gt;" &amp;A918)</f>
        <v>111</v>
      </c>
      <c r="D918">
        <f>COUNTIFS(DantongWorkSheet!$E$1:$E$1000, "&lt;=" &amp;$A918, DantongWorkSheet!$U$1:$U$1000, 2)</f>
        <v>246</v>
      </c>
      <c r="E918">
        <f>COUNTIFS(DantongWorkSheet!$E$1:$E$1000, "&lt;=" &amp;$A918, DantongWorkSheet!$U$1:$U$1000, 1)</f>
        <v>643</v>
      </c>
      <c r="F918">
        <f>COUNTIFS(DantongWorkSheet!$E$1:$E$1000, "&gt;" &amp;$A918, DantongWorkSheet!$U$1:$U$1000, 2)</f>
        <v>54</v>
      </c>
      <c r="G918">
        <f>COUNTIFS(DantongWorkSheet!$E$1:$E$1000, "&gt;" &amp;$A918, DantongWorkSheet!$U$1:$U$1000, 1)</f>
        <v>57</v>
      </c>
      <c r="H918">
        <f t="shared" si="112"/>
        <v>0.85093663179341106</v>
      </c>
      <c r="I918">
        <f t="shared" si="113"/>
        <v>0.99947302018598361</v>
      </c>
      <c r="J918">
        <f t="shared" si="114"/>
        <v>0.15090301681492987</v>
      </c>
      <c r="K918">
        <f t="shared" si="115"/>
        <v>0.35202189443262993</v>
      </c>
      <c r="L918">
        <f t="shared" si="116"/>
        <v>0.75648266566434241</v>
      </c>
      <c r="M918">
        <f t="shared" si="117"/>
        <v>0.11094150524064418</v>
      </c>
      <c r="N918">
        <f t="shared" si="118"/>
        <v>0.86742417090498658</v>
      </c>
      <c r="O918">
        <f t="shared" si="119"/>
        <v>1.3866728325706124E-2</v>
      </c>
    </row>
    <row r="919" spans="1:15">
      <c r="A919">
        <v>11444</v>
      </c>
      <c r="B919">
        <f>COUNTIF(DantongWorkSheet!$E$1:$E$1000, "&lt;=" &amp;A919)</f>
        <v>973</v>
      </c>
      <c r="C919">
        <f>COUNTIF(DantongWorkSheet!$E$1:$E$1000, "&gt;" &amp;A919)</f>
        <v>27</v>
      </c>
      <c r="D919">
        <f>COUNTIFS(DantongWorkSheet!$E$1:$E$1000, "&lt;=" &amp;$A919, DantongWorkSheet!$U$1:$U$1000, 2)</f>
        <v>281</v>
      </c>
      <c r="E919">
        <f>COUNTIFS(DantongWorkSheet!$E$1:$E$1000, "&lt;=" &amp;$A919, DantongWorkSheet!$U$1:$U$1000, 1)</f>
        <v>692</v>
      </c>
      <c r="F919">
        <f>COUNTIFS(DantongWorkSheet!$E$1:$E$1000, "&gt;" &amp;$A919, DantongWorkSheet!$U$1:$U$1000, 2)</f>
        <v>19</v>
      </c>
      <c r="G919">
        <f>COUNTIFS(DantongWorkSheet!$E$1:$E$1000, "&gt;" &amp;$A919, DantongWorkSheet!$U$1:$U$1000, 1)</f>
        <v>8</v>
      </c>
      <c r="H919">
        <f t="shared" si="112"/>
        <v>0.86716287093045008</v>
      </c>
      <c r="I919">
        <f t="shared" si="113"/>
        <v>0.87671628899946397</v>
      </c>
      <c r="J919">
        <f t="shared" si="114"/>
        <v>3.8422106054189206E-2</v>
      </c>
      <c r="K919">
        <f t="shared" si="115"/>
        <v>0.14069421312746269</v>
      </c>
      <c r="L919">
        <f t="shared" si="116"/>
        <v>0.84374947341532791</v>
      </c>
      <c r="M919">
        <f t="shared" si="117"/>
        <v>2.3671339802985528E-2</v>
      </c>
      <c r="N919">
        <f t="shared" si="118"/>
        <v>0.86742081321831344</v>
      </c>
      <c r="O919">
        <f t="shared" si="119"/>
        <v>1.3870086012379268E-2</v>
      </c>
    </row>
    <row r="920" spans="1:15">
      <c r="A920">
        <v>7703</v>
      </c>
      <c r="B920">
        <f>COUNTIF(DantongWorkSheet!$E$1:$E$1000, "&lt;=" &amp;A920)</f>
        <v>920</v>
      </c>
      <c r="C920">
        <f>COUNTIF(DantongWorkSheet!$E$1:$E$1000, "&gt;" &amp;A920)</f>
        <v>80</v>
      </c>
      <c r="D920">
        <f>COUNTIFS(DantongWorkSheet!$E$1:$E$1000, "&lt;=" &amp;$A920, DantongWorkSheet!$U$1:$U$1000, 2)</f>
        <v>258</v>
      </c>
      <c r="E920">
        <f>COUNTIFS(DantongWorkSheet!$E$1:$E$1000, "&lt;=" &amp;$A920, DantongWorkSheet!$U$1:$U$1000, 1)</f>
        <v>662</v>
      </c>
      <c r="F920">
        <f>COUNTIFS(DantongWorkSheet!$E$1:$E$1000, "&gt;" &amp;$A920, DantongWorkSheet!$U$1:$U$1000, 2)</f>
        <v>42</v>
      </c>
      <c r="G920">
        <f>COUNTIFS(DantongWorkSheet!$E$1:$E$1000, "&gt;" &amp;$A920, DantongWorkSheet!$U$1:$U$1000, 1)</f>
        <v>38</v>
      </c>
      <c r="H920">
        <f t="shared" si="112"/>
        <v>0.8560425561557039</v>
      </c>
      <c r="I920">
        <f t="shared" si="113"/>
        <v>0.99819587904281004</v>
      </c>
      <c r="J920">
        <f t="shared" si="114"/>
        <v>0.11067069502029483</v>
      </c>
      <c r="K920">
        <f t="shared" si="115"/>
        <v>0.29150849518197802</v>
      </c>
      <c r="L920">
        <f t="shared" si="116"/>
        <v>0.78755915166324764</v>
      </c>
      <c r="M920">
        <f t="shared" si="117"/>
        <v>7.9855670323424804E-2</v>
      </c>
      <c r="N920">
        <f t="shared" si="118"/>
        <v>0.86741482198667241</v>
      </c>
      <c r="O920">
        <f t="shared" si="119"/>
        <v>1.3876077244020291E-2</v>
      </c>
    </row>
    <row r="921" spans="1:15">
      <c r="A921">
        <v>6438.5</v>
      </c>
      <c r="B921">
        <f>COUNTIF(DantongWorkSheet!$E$1:$E$1000, "&lt;=" &amp;A921)</f>
        <v>873</v>
      </c>
      <c r="C921">
        <f>COUNTIF(DantongWorkSheet!$E$1:$E$1000, "&gt;" &amp;A921)</f>
        <v>127</v>
      </c>
      <c r="D921">
        <f>COUNTIFS(DantongWorkSheet!$E$1:$E$1000, "&lt;=" &amp;$A921, DantongWorkSheet!$U$1:$U$1000, 2)</f>
        <v>240</v>
      </c>
      <c r="E921">
        <f>COUNTIFS(DantongWorkSheet!$E$1:$E$1000, "&lt;=" &amp;$A921, DantongWorkSheet!$U$1:$U$1000, 1)</f>
        <v>633</v>
      </c>
      <c r="F921">
        <f>COUNTIFS(DantongWorkSheet!$E$1:$E$1000, "&gt;" &amp;$A921, DantongWorkSheet!$U$1:$U$1000, 2)</f>
        <v>60</v>
      </c>
      <c r="G921">
        <f>COUNTIFS(DantongWorkSheet!$E$1:$E$1000, "&gt;" &amp;$A921, DantongWorkSheet!$U$1:$U$1000, 1)</f>
        <v>67</v>
      </c>
      <c r="H921">
        <f t="shared" si="112"/>
        <v>0.84842800129933171</v>
      </c>
      <c r="I921">
        <f t="shared" si="113"/>
        <v>0.99780743088884405</v>
      </c>
      <c r="J921">
        <f t="shared" si="114"/>
        <v>0.17106124302150086</v>
      </c>
      <c r="K921">
        <f t="shared" si="115"/>
        <v>0.37809164893201996</v>
      </c>
      <c r="L921">
        <f t="shared" si="116"/>
        <v>0.74067764513431655</v>
      </c>
      <c r="M921">
        <f t="shared" si="117"/>
        <v>0.12672154372288319</v>
      </c>
      <c r="N921">
        <f t="shared" si="118"/>
        <v>0.86739918885719969</v>
      </c>
      <c r="O921">
        <f t="shared" si="119"/>
        <v>1.3891710373493016E-2</v>
      </c>
    </row>
    <row r="922" spans="1:15">
      <c r="A922">
        <v>3730</v>
      </c>
      <c r="B922">
        <f>COUNTIF(DantongWorkSheet!$E$1:$E$1000, "&lt;=" &amp;A922)</f>
        <v>720</v>
      </c>
      <c r="C922">
        <f>COUNTIF(DantongWorkSheet!$E$1:$E$1000, "&gt;" &amp;A922)</f>
        <v>280</v>
      </c>
      <c r="D922">
        <f>COUNTIFS(DantongWorkSheet!$E$1:$E$1000, "&lt;=" &amp;$A922, DantongWorkSheet!$U$1:$U$1000, 2)</f>
        <v>187</v>
      </c>
      <c r="E922">
        <f>COUNTIFS(DantongWorkSheet!$E$1:$E$1000, "&lt;=" &amp;$A922, DantongWorkSheet!$U$1:$U$1000, 1)</f>
        <v>533</v>
      </c>
      <c r="F922">
        <f>COUNTIFS(DantongWorkSheet!$E$1:$E$1000, "&gt;" &amp;$A922, DantongWorkSheet!$U$1:$U$1000, 2)</f>
        <v>113</v>
      </c>
      <c r="G922">
        <f>COUNTIFS(DantongWorkSheet!$E$1:$E$1000, "&gt;" &amp;$A922, DantongWorkSheet!$U$1:$U$1000, 1)</f>
        <v>167</v>
      </c>
      <c r="H922">
        <f t="shared" si="112"/>
        <v>0.82632691267741254</v>
      </c>
      <c r="I922">
        <f t="shared" si="113"/>
        <v>0.97300144695895607</v>
      </c>
      <c r="J922">
        <f t="shared" si="114"/>
        <v>0.34123045559933696</v>
      </c>
      <c r="K922">
        <f t="shared" si="115"/>
        <v>0.51422035496079377</v>
      </c>
      <c r="L922">
        <f t="shared" si="116"/>
        <v>0.59495537712773705</v>
      </c>
      <c r="M922">
        <f t="shared" si="117"/>
        <v>0.2724404051485077</v>
      </c>
      <c r="N922">
        <f t="shared" si="118"/>
        <v>0.86739578227624481</v>
      </c>
      <c r="O922">
        <f t="shared" si="119"/>
        <v>1.3895116954447895E-2</v>
      </c>
    </row>
    <row r="923" spans="1:15">
      <c r="A923">
        <v>11014</v>
      </c>
      <c r="B923">
        <f>COUNTIF(DantongWorkSheet!$E$1:$E$1000, "&lt;=" &amp;A923)</f>
        <v>971</v>
      </c>
      <c r="C923">
        <f>COUNTIF(DantongWorkSheet!$E$1:$E$1000, "&gt;" &amp;A923)</f>
        <v>29</v>
      </c>
      <c r="D923">
        <f>COUNTIFS(DantongWorkSheet!$E$1:$E$1000, "&lt;=" &amp;$A923, DantongWorkSheet!$U$1:$U$1000, 2)</f>
        <v>280</v>
      </c>
      <c r="E923">
        <f>COUNTIFS(DantongWorkSheet!$E$1:$E$1000, "&lt;=" &amp;$A923, DantongWorkSheet!$U$1:$U$1000, 1)</f>
        <v>691</v>
      </c>
      <c r="F923">
        <f>COUNTIFS(DantongWorkSheet!$E$1:$E$1000, "&gt;" &amp;$A923, DantongWorkSheet!$U$1:$U$1000, 2)</f>
        <v>20</v>
      </c>
      <c r="G923">
        <f>COUNTIFS(DantongWorkSheet!$E$1:$E$1000, "&gt;" &amp;$A923, DantongWorkSheet!$U$1:$U$1000, 1)</f>
        <v>9</v>
      </c>
      <c r="H923">
        <f t="shared" si="112"/>
        <v>0.86659659158512725</v>
      </c>
      <c r="I923">
        <f t="shared" si="113"/>
        <v>0.89357110165419074</v>
      </c>
      <c r="J923">
        <f t="shared" si="114"/>
        <v>4.1225552064850873E-2</v>
      </c>
      <c r="K923">
        <f t="shared" si="115"/>
        <v>0.14812629539650093</v>
      </c>
      <c r="L923">
        <f t="shared" si="116"/>
        <v>0.84146529042915852</v>
      </c>
      <c r="M923">
        <f t="shared" si="117"/>
        <v>2.5913561947971533E-2</v>
      </c>
      <c r="N923">
        <f t="shared" si="118"/>
        <v>0.86737885237713008</v>
      </c>
      <c r="O923">
        <f t="shared" si="119"/>
        <v>1.3912046853562621E-2</v>
      </c>
    </row>
    <row r="924" spans="1:15">
      <c r="A924">
        <v>8022.5</v>
      </c>
      <c r="B924">
        <f>COUNTIF(DantongWorkSheet!$E$1:$E$1000, "&lt;=" &amp;A924)</f>
        <v>930</v>
      </c>
      <c r="C924">
        <f>COUNTIF(DantongWorkSheet!$E$1:$E$1000, "&gt;" &amp;A924)</f>
        <v>70</v>
      </c>
      <c r="D924">
        <f>COUNTIFS(DantongWorkSheet!$E$1:$E$1000, "&lt;=" &amp;$A924, DantongWorkSheet!$U$1:$U$1000, 2)</f>
        <v>262</v>
      </c>
      <c r="E924">
        <f>COUNTIFS(DantongWorkSheet!$E$1:$E$1000, "&lt;=" &amp;$A924, DantongWorkSheet!$U$1:$U$1000, 1)</f>
        <v>668</v>
      </c>
      <c r="F924">
        <f>COUNTIFS(DantongWorkSheet!$E$1:$E$1000, "&gt;" &amp;$A924, DantongWorkSheet!$U$1:$U$1000, 2)</f>
        <v>38</v>
      </c>
      <c r="G924">
        <f>COUNTIFS(DantongWorkSheet!$E$1:$E$1000, "&gt;" &amp;$A924, DantongWorkSheet!$U$1:$U$1000, 1)</f>
        <v>32</v>
      </c>
      <c r="H924">
        <f t="shared" si="112"/>
        <v>0.85778443957014772</v>
      </c>
      <c r="I924">
        <f t="shared" si="113"/>
        <v>0.99469379536130575</v>
      </c>
      <c r="J924">
        <f t="shared" si="114"/>
        <v>9.7368562160024708E-2</v>
      </c>
      <c r="K924">
        <f t="shared" si="115"/>
        <v>0.26855508874019846</v>
      </c>
      <c r="L924">
        <f t="shared" si="116"/>
        <v>0.79773952880023746</v>
      </c>
      <c r="M924">
        <f t="shared" si="117"/>
        <v>6.9628565675291409E-2</v>
      </c>
      <c r="N924">
        <f t="shared" si="118"/>
        <v>0.86736809447552887</v>
      </c>
      <c r="O924">
        <f t="shared" si="119"/>
        <v>1.3922804755163831E-2</v>
      </c>
    </row>
    <row r="925" spans="1:15">
      <c r="A925">
        <v>6308.5</v>
      </c>
      <c r="B925">
        <f>COUNTIF(DantongWorkSheet!$E$1:$E$1000, "&lt;=" &amp;A925)</f>
        <v>865</v>
      </c>
      <c r="C925">
        <f>COUNTIF(DantongWorkSheet!$E$1:$E$1000, "&gt;" &amp;A925)</f>
        <v>135</v>
      </c>
      <c r="D925">
        <f>COUNTIFS(DantongWorkSheet!$E$1:$E$1000, "&lt;=" &amp;$A925, DantongWorkSheet!$U$1:$U$1000, 2)</f>
        <v>237</v>
      </c>
      <c r="E925">
        <f>COUNTIFS(DantongWorkSheet!$E$1:$E$1000, "&lt;=" &amp;$A925, DantongWorkSheet!$U$1:$U$1000, 1)</f>
        <v>628</v>
      </c>
      <c r="F925">
        <f>COUNTIFS(DantongWorkSheet!$E$1:$E$1000, "&gt;" &amp;$A925, DantongWorkSheet!$U$1:$U$1000, 2)</f>
        <v>63</v>
      </c>
      <c r="G925">
        <f>COUNTIFS(DantongWorkSheet!$E$1:$E$1000, "&gt;" &amp;$A925, DantongWorkSheet!$U$1:$U$1000, 1)</f>
        <v>72</v>
      </c>
      <c r="H925">
        <f t="shared" si="112"/>
        <v>0.84712975571156779</v>
      </c>
      <c r="I925">
        <f t="shared" si="113"/>
        <v>0.99679163198163656</v>
      </c>
      <c r="J925">
        <f t="shared" si="114"/>
        <v>0.18098218724937007</v>
      </c>
      <c r="K925">
        <f t="shared" si="115"/>
        <v>0.39001077282751961</v>
      </c>
      <c r="L925">
        <f t="shared" si="116"/>
        <v>0.73276723869050608</v>
      </c>
      <c r="M925">
        <f t="shared" si="117"/>
        <v>0.13456687031752093</v>
      </c>
      <c r="N925">
        <f t="shared" si="118"/>
        <v>0.86733410900802699</v>
      </c>
      <c r="O925">
        <f t="shared" si="119"/>
        <v>1.3956790222665716E-2</v>
      </c>
    </row>
    <row r="926" spans="1:15">
      <c r="A926">
        <v>5845</v>
      </c>
      <c r="B926">
        <f>COUNTIF(DantongWorkSheet!$E$1:$E$1000, "&lt;=" &amp;A926)</f>
        <v>843</v>
      </c>
      <c r="C926">
        <f>COUNTIF(DantongWorkSheet!$E$1:$E$1000, "&gt;" &amp;A926)</f>
        <v>157</v>
      </c>
      <c r="D926">
        <f>COUNTIFS(DantongWorkSheet!$E$1:$E$1000, "&lt;=" &amp;$A926, DantongWorkSheet!$U$1:$U$1000, 2)</f>
        <v>229</v>
      </c>
      <c r="E926">
        <f>COUNTIFS(DantongWorkSheet!$E$1:$E$1000, "&lt;=" &amp;$A926, DantongWorkSheet!$U$1:$U$1000, 1)</f>
        <v>614</v>
      </c>
      <c r="F926">
        <f>COUNTIFS(DantongWorkSheet!$E$1:$E$1000, "&gt;" &amp;$A926, DantongWorkSheet!$U$1:$U$1000, 2)</f>
        <v>71</v>
      </c>
      <c r="G926">
        <f>COUNTIFS(DantongWorkSheet!$E$1:$E$1000, "&gt;" &amp;$A926, DantongWorkSheet!$U$1:$U$1000, 1)</f>
        <v>86</v>
      </c>
      <c r="H926">
        <f t="shared" si="112"/>
        <v>0.84382072778491701</v>
      </c>
      <c r="I926">
        <f t="shared" si="113"/>
        <v>0.9934053706163859</v>
      </c>
      <c r="J926">
        <f t="shared" si="114"/>
        <v>0.20771137591596406</v>
      </c>
      <c r="K926">
        <f t="shared" si="115"/>
        <v>0.41937267511596221</v>
      </c>
      <c r="L926">
        <f t="shared" si="116"/>
        <v>0.71134087352268505</v>
      </c>
      <c r="M926">
        <f t="shared" si="117"/>
        <v>0.15596464318677258</v>
      </c>
      <c r="N926">
        <f t="shared" si="118"/>
        <v>0.86730551670945766</v>
      </c>
      <c r="O926">
        <f t="shared" si="119"/>
        <v>1.3985382521235046E-2</v>
      </c>
    </row>
    <row r="927" spans="1:15">
      <c r="A927">
        <v>9569</v>
      </c>
      <c r="B927">
        <f>COUNTIF(DantongWorkSheet!$E$1:$E$1000, "&lt;=" &amp;A927)</f>
        <v>956</v>
      </c>
      <c r="C927">
        <f>COUNTIF(DantongWorkSheet!$E$1:$E$1000, "&gt;" &amp;A927)</f>
        <v>44</v>
      </c>
      <c r="D927">
        <f>COUNTIFS(DantongWorkSheet!$E$1:$E$1000, "&lt;=" &amp;$A927, DantongWorkSheet!$U$1:$U$1000, 2)</f>
        <v>273</v>
      </c>
      <c r="E927">
        <f>COUNTIFS(DantongWorkSheet!$E$1:$E$1000, "&lt;=" &amp;$A927, DantongWorkSheet!$U$1:$U$1000, 1)</f>
        <v>683</v>
      </c>
      <c r="F927">
        <f>COUNTIFS(DantongWorkSheet!$E$1:$E$1000, "&gt;" &amp;$A927, DantongWorkSheet!$U$1:$U$1000, 2)</f>
        <v>27</v>
      </c>
      <c r="G927">
        <f>COUNTIFS(DantongWorkSheet!$E$1:$E$1000, "&gt;" &amp;$A927, DantongWorkSheet!$U$1:$U$1000, 1)</f>
        <v>17</v>
      </c>
      <c r="H927">
        <f t="shared" si="112"/>
        <v>0.86292295106312145</v>
      </c>
      <c r="I927">
        <f t="shared" si="113"/>
        <v>0.96241273546299233</v>
      </c>
      <c r="J927">
        <f t="shared" si="114"/>
        <v>6.2061107707359647E-2</v>
      </c>
      <c r="K927">
        <f t="shared" si="115"/>
        <v>0.19827951730509075</v>
      </c>
      <c r="L927">
        <f t="shared" si="116"/>
        <v>0.82495434121634403</v>
      </c>
      <c r="M927">
        <f t="shared" si="117"/>
        <v>4.2346160360371657E-2</v>
      </c>
      <c r="N927">
        <f t="shared" si="118"/>
        <v>0.86730050157671568</v>
      </c>
      <c r="O927">
        <f t="shared" si="119"/>
        <v>1.3990397653977027E-2</v>
      </c>
    </row>
    <row r="928" spans="1:15">
      <c r="A928">
        <v>5947</v>
      </c>
      <c r="B928">
        <f>COUNTIF(DantongWorkSheet!$E$1:$E$1000, "&lt;=" &amp;A928)</f>
        <v>846</v>
      </c>
      <c r="C928">
        <f>COUNTIF(DantongWorkSheet!$E$1:$E$1000, "&gt;" &amp;A928)</f>
        <v>154</v>
      </c>
      <c r="D928">
        <f>COUNTIFS(DantongWorkSheet!$E$1:$E$1000, "&lt;=" &amp;$A928, DantongWorkSheet!$U$1:$U$1000, 2)</f>
        <v>230</v>
      </c>
      <c r="E928">
        <f>COUNTIFS(DantongWorkSheet!$E$1:$E$1000, "&lt;=" &amp;$A928, DantongWorkSheet!$U$1:$U$1000, 1)</f>
        <v>616</v>
      </c>
      <c r="F928">
        <f>COUNTIFS(DantongWorkSheet!$E$1:$E$1000, "&gt;" &amp;$A928, DantongWorkSheet!$U$1:$U$1000, 2)</f>
        <v>70</v>
      </c>
      <c r="G928">
        <f>COUNTIFS(DantongWorkSheet!$E$1:$E$1000, "&gt;" &amp;$A928, DantongWorkSheet!$U$1:$U$1000, 1)</f>
        <v>84</v>
      </c>
      <c r="H928">
        <f t="shared" si="112"/>
        <v>0.84413179545415118</v>
      </c>
      <c r="I928">
        <f t="shared" si="113"/>
        <v>0.99403021147695647</v>
      </c>
      <c r="J928">
        <f t="shared" si="114"/>
        <v>0.2041147850846482</v>
      </c>
      <c r="K928">
        <f t="shared" si="115"/>
        <v>0.41564565257094666</v>
      </c>
      <c r="L928">
        <f t="shared" si="116"/>
        <v>0.71413549895421191</v>
      </c>
      <c r="M928">
        <f t="shared" si="117"/>
        <v>0.15308065256745129</v>
      </c>
      <c r="N928">
        <f t="shared" si="118"/>
        <v>0.8672161515216632</v>
      </c>
      <c r="O928">
        <f t="shared" si="119"/>
        <v>1.40747477090295E-2</v>
      </c>
    </row>
    <row r="929" spans="1:15">
      <c r="A929">
        <v>6340.5</v>
      </c>
      <c r="B929">
        <f>COUNTIF(DantongWorkSheet!$E$1:$E$1000, "&lt;=" &amp;A929)</f>
        <v>868</v>
      </c>
      <c r="C929">
        <f>COUNTIF(DantongWorkSheet!$E$1:$E$1000, "&gt;" &amp;A929)</f>
        <v>132</v>
      </c>
      <c r="D929">
        <f>COUNTIFS(DantongWorkSheet!$E$1:$E$1000, "&lt;=" &amp;$A929, DantongWorkSheet!$U$1:$U$1000, 2)</f>
        <v>238</v>
      </c>
      <c r="E929">
        <f>COUNTIFS(DantongWorkSheet!$E$1:$E$1000, "&lt;=" &amp;$A929, DantongWorkSheet!$U$1:$U$1000, 1)</f>
        <v>630</v>
      </c>
      <c r="F929">
        <f>COUNTIFS(DantongWorkSheet!$E$1:$E$1000, "&gt;" &amp;$A929, DantongWorkSheet!$U$1:$U$1000, 2)</f>
        <v>62</v>
      </c>
      <c r="G929">
        <f>COUNTIFS(DantongWorkSheet!$E$1:$E$1000, "&gt;" &amp;$A929, DantongWorkSheet!$U$1:$U$1000, 1)</f>
        <v>70</v>
      </c>
      <c r="H929">
        <f t="shared" si="112"/>
        <v>0.84741796141766335</v>
      </c>
      <c r="I929">
        <f t="shared" si="113"/>
        <v>0.99734879791804498</v>
      </c>
      <c r="J929">
        <f t="shared" si="114"/>
        <v>0.17727428932488351</v>
      </c>
      <c r="K929">
        <f t="shared" si="115"/>
        <v>0.38562350182007965</v>
      </c>
      <c r="L929">
        <f t="shared" si="116"/>
        <v>0.73555879051053175</v>
      </c>
      <c r="M929">
        <f t="shared" si="117"/>
        <v>0.13165004132518193</v>
      </c>
      <c r="N929">
        <f t="shared" si="118"/>
        <v>0.86720883183571362</v>
      </c>
      <c r="O929">
        <f t="shared" si="119"/>
        <v>1.4082067394979081E-2</v>
      </c>
    </row>
    <row r="930" spans="1:15">
      <c r="A930">
        <v>10672.5</v>
      </c>
      <c r="B930">
        <f>COUNTIF(DantongWorkSheet!$E$1:$E$1000, "&lt;=" &amp;A930)</f>
        <v>967</v>
      </c>
      <c r="C930">
        <f>COUNTIF(DantongWorkSheet!$E$1:$E$1000, "&gt;" &amp;A930)</f>
        <v>33</v>
      </c>
      <c r="D930">
        <f>COUNTIFS(DantongWorkSheet!$E$1:$E$1000, "&lt;=" &amp;$A930, DantongWorkSheet!$U$1:$U$1000, 2)</f>
        <v>278</v>
      </c>
      <c r="E930">
        <f>COUNTIFS(DantongWorkSheet!$E$1:$E$1000, "&lt;=" &amp;$A930, DantongWorkSheet!$U$1:$U$1000, 1)</f>
        <v>689</v>
      </c>
      <c r="F930">
        <f>COUNTIFS(DantongWorkSheet!$E$1:$E$1000, "&gt;" &amp;$A930, DantongWorkSheet!$U$1:$U$1000, 2)</f>
        <v>22</v>
      </c>
      <c r="G930">
        <f>COUNTIFS(DantongWorkSheet!$E$1:$E$1000, "&gt;" &amp;$A930, DantongWorkSheet!$U$1:$U$1000, 1)</f>
        <v>11</v>
      </c>
      <c r="H930">
        <f t="shared" si="112"/>
        <v>0.86545297171014868</v>
      </c>
      <c r="I930">
        <f t="shared" si="113"/>
        <v>0.91829583405448956</v>
      </c>
      <c r="J930">
        <f t="shared" si="114"/>
        <v>4.681460241413278E-2</v>
      </c>
      <c r="K930">
        <f t="shared" si="115"/>
        <v>0.16240587545501992</v>
      </c>
      <c r="L930">
        <f t="shared" si="116"/>
        <v>0.83689302364371376</v>
      </c>
      <c r="M930">
        <f t="shared" si="117"/>
        <v>3.0303762523798156E-2</v>
      </c>
      <c r="N930">
        <f t="shared" si="118"/>
        <v>0.86719678616751195</v>
      </c>
      <c r="O930">
        <f t="shared" si="119"/>
        <v>1.4094113063180758E-2</v>
      </c>
    </row>
    <row r="931" spans="1:15">
      <c r="A931">
        <v>6226.5</v>
      </c>
      <c r="B931">
        <f>COUNTIF(DantongWorkSheet!$E$1:$E$1000, "&lt;=" &amp;A931)</f>
        <v>860</v>
      </c>
      <c r="C931">
        <f>COUNTIF(DantongWorkSheet!$E$1:$E$1000, "&gt;" &amp;A931)</f>
        <v>140</v>
      </c>
      <c r="D931">
        <f>COUNTIFS(DantongWorkSheet!$E$1:$E$1000, "&lt;=" &amp;$A931, DantongWorkSheet!$U$1:$U$1000, 2)</f>
        <v>235</v>
      </c>
      <c r="E931">
        <f>COUNTIFS(DantongWorkSheet!$E$1:$E$1000, "&lt;=" &amp;$A931, DantongWorkSheet!$U$1:$U$1000, 1)</f>
        <v>625</v>
      </c>
      <c r="F931">
        <f>COUNTIFS(DantongWorkSheet!$E$1:$E$1000, "&gt;" &amp;$A931, DantongWorkSheet!$U$1:$U$1000, 2)</f>
        <v>65</v>
      </c>
      <c r="G931">
        <f>COUNTIFS(DantongWorkSheet!$E$1:$E$1000, "&gt;" &amp;$A931, DantongWorkSheet!$U$1:$U$1000, 1)</f>
        <v>75</v>
      </c>
      <c r="H931">
        <f t="shared" si="112"/>
        <v>0.84609782672762224</v>
      </c>
      <c r="I931">
        <f t="shared" si="113"/>
        <v>0.99631651955896205</v>
      </c>
      <c r="J931">
        <f t="shared" si="114"/>
        <v>0.18712863416245903</v>
      </c>
      <c r="K931">
        <f t="shared" si="115"/>
        <v>0.39711017748039695</v>
      </c>
      <c r="L931">
        <f t="shared" si="116"/>
        <v>0.72764413098575509</v>
      </c>
      <c r="M931">
        <f t="shared" si="117"/>
        <v>0.13948431273825471</v>
      </c>
      <c r="N931">
        <f t="shared" si="118"/>
        <v>0.86712844372400977</v>
      </c>
      <c r="O931">
        <f t="shared" si="119"/>
        <v>1.4162455506682936E-2</v>
      </c>
    </row>
    <row r="932" spans="1:15">
      <c r="A932">
        <v>5954</v>
      </c>
      <c r="B932">
        <f>COUNTIF(DantongWorkSheet!$E$1:$E$1000, "&lt;=" &amp;A932)</f>
        <v>849</v>
      </c>
      <c r="C932">
        <f>COUNTIF(DantongWorkSheet!$E$1:$E$1000, "&gt;" &amp;A932)</f>
        <v>151</v>
      </c>
      <c r="D932">
        <f>COUNTIFS(DantongWorkSheet!$E$1:$E$1000, "&lt;=" &amp;$A932, DantongWorkSheet!$U$1:$U$1000, 2)</f>
        <v>231</v>
      </c>
      <c r="E932">
        <f>COUNTIFS(DantongWorkSheet!$E$1:$E$1000, "&lt;=" &amp;$A932, DantongWorkSheet!$U$1:$U$1000, 1)</f>
        <v>618</v>
      </c>
      <c r="F932">
        <f>COUNTIFS(DantongWorkSheet!$E$1:$E$1000, "&gt;" &amp;$A932, DantongWorkSheet!$U$1:$U$1000, 2)</f>
        <v>69</v>
      </c>
      <c r="G932">
        <f>COUNTIFS(DantongWorkSheet!$E$1:$E$1000, "&gt;" &amp;$A932, DantongWorkSheet!$U$1:$U$1000, 1)</f>
        <v>82</v>
      </c>
      <c r="H932">
        <f t="shared" si="112"/>
        <v>0.84444031974619205</v>
      </c>
      <c r="I932">
        <f t="shared" si="113"/>
        <v>0.99464677974642646</v>
      </c>
      <c r="J932">
        <f t="shared" si="114"/>
        <v>0.20050284640158225</v>
      </c>
      <c r="K932">
        <f t="shared" si="115"/>
        <v>0.41183431134588827</v>
      </c>
      <c r="L932">
        <f t="shared" si="116"/>
        <v>0.71692983146451705</v>
      </c>
      <c r="M932">
        <f t="shared" si="117"/>
        <v>0.15019166374171039</v>
      </c>
      <c r="N932">
        <f t="shared" si="118"/>
        <v>0.86712149520622739</v>
      </c>
      <c r="O932">
        <f t="shared" si="119"/>
        <v>1.4169404024465315E-2</v>
      </c>
    </row>
    <row r="933" spans="1:15">
      <c r="A933">
        <v>5959.5</v>
      </c>
      <c r="B933">
        <f>COUNTIF(DantongWorkSheet!$E$1:$E$1000, "&lt;=" &amp;A933)</f>
        <v>849</v>
      </c>
      <c r="C933">
        <f>COUNTIF(DantongWorkSheet!$E$1:$E$1000, "&gt;" &amp;A933)</f>
        <v>151</v>
      </c>
      <c r="D933">
        <f>COUNTIFS(DantongWorkSheet!$E$1:$E$1000, "&lt;=" &amp;$A933, DantongWorkSheet!$U$1:$U$1000, 2)</f>
        <v>231</v>
      </c>
      <c r="E933">
        <f>COUNTIFS(DantongWorkSheet!$E$1:$E$1000, "&lt;=" &amp;$A933, DantongWorkSheet!$U$1:$U$1000, 1)</f>
        <v>618</v>
      </c>
      <c r="F933">
        <f>COUNTIFS(DantongWorkSheet!$E$1:$E$1000, "&gt;" &amp;$A933, DantongWorkSheet!$U$1:$U$1000, 2)</f>
        <v>69</v>
      </c>
      <c r="G933">
        <f>COUNTIFS(DantongWorkSheet!$E$1:$E$1000, "&gt;" &amp;$A933, DantongWorkSheet!$U$1:$U$1000, 1)</f>
        <v>82</v>
      </c>
      <c r="H933">
        <f t="shared" si="112"/>
        <v>0.84444031974619205</v>
      </c>
      <c r="I933">
        <f t="shared" si="113"/>
        <v>0.99464677974642646</v>
      </c>
      <c r="J933">
        <f t="shared" si="114"/>
        <v>0.20050284640158225</v>
      </c>
      <c r="K933">
        <f t="shared" si="115"/>
        <v>0.41183431134588827</v>
      </c>
      <c r="L933">
        <f t="shared" si="116"/>
        <v>0.71692983146451705</v>
      </c>
      <c r="M933">
        <f t="shared" si="117"/>
        <v>0.15019166374171039</v>
      </c>
      <c r="N933">
        <f t="shared" si="118"/>
        <v>0.86712149520622739</v>
      </c>
      <c r="O933">
        <f t="shared" si="119"/>
        <v>1.4169404024465315E-2</v>
      </c>
    </row>
    <row r="934" spans="1:15">
      <c r="A934">
        <v>7788.5</v>
      </c>
      <c r="B934">
        <f>COUNTIF(DantongWorkSheet!$E$1:$E$1000, "&lt;=" &amp;A934)</f>
        <v>923</v>
      </c>
      <c r="C934">
        <f>COUNTIF(DantongWorkSheet!$E$1:$E$1000, "&gt;" &amp;A934)</f>
        <v>77</v>
      </c>
      <c r="D934">
        <f>COUNTIFS(DantongWorkSheet!$E$1:$E$1000, "&lt;=" &amp;$A934, DantongWorkSheet!$U$1:$U$1000, 2)</f>
        <v>259</v>
      </c>
      <c r="E934">
        <f>COUNTIFS(DantongWorkSheet!$E$1:$E$1000, "&lt;=" &amp;$A934, DantongWorkSheet!$U$1:$U$1000, 1)</f>
        <v>664</v>
      </c>
      <c r="F934">
        <f>COUNTIFS(DantongWorkSheet!$E$1:$E$1000, "&gt;" &amp;$A934, DantongWorkSheet!$U$1:$U$1000, 2)</f>
        <v>41</v>
      </c>
      <c r="G934">
        <f>COUNTIFS(DantongWorkSheet!$E$1:$E$1000, "&gt;" &amp;$A934, DantongWorkSheet!$U$1:$U$1000, 1)</f>
        <v>36</v>
      </c>
      <c r="H934">
        <f t="shared" si="112"/>
        <v>0.85627618875609324</v>
      </c>
      <c r="I934">
        <f t="shared" si="113"/>
        <v>0.99695625184730829</v>
      </c>
      <c r="J934">
        <f t="shared" si="114"/>
        <v>0.10669644359605668</v>
      </c>
      <c r="K934">
        <f t="shared" si="115"/>
        <v>0.28482282628547329</v>
      </c>
      <c r="L934">
        <f t="shared" si="116"/>
        <v>0.79034292222187408</v>
      </c>
      <c r="M934">
        <f t="shared" si="117"/>
        <v>7.6765631392242739E-2</v>
      </c>
      <c r="N934">
        <f t="shared" si="118"/>
        <v>0.86710855361411676</v>
      </c>
      <c r="O934">
        <f t="shared" si="119"/>
        <v>1.4182345616575942E-2</v>
      </c>
    </row>
    <row r="935" spans="1:15">
      <c r="A935">
        <v>7653.5</v>
      </c>
      <c r="B935">
        <f>COUNTIF(DantongWorkSheet!$E$1:$E$1000, "&lt;=" &amp;A935)</f>
        <v>918</v>
      </c>
      <c r="C935">
        <f>COUNTIF(DantongWorkSheet!$E$1:$E$1000, "&gt;" &amp;A935)</f>
        <v>82</v>
      </c>
      <c r="D935">
        <f>COUNTIFS(DantongWorkSheet!$E$1:$E$1000, "&lt;=" &amp;$A935, DantongWorkSheet!$U$1:$U$1000, 2)</f>
        <v>257</v>
      </c>
      <c r="E935">
        <f>COUNTIFS(DantongWorkSheet!$E$1:$E$1000, "&lt;=" &amp;$A935, DantongWorkSheet!$U$1:$U$1000, 1)</f>
        <v>661</v>
      </c>
      <c r="F935">
        <f>COUNTIFS(DantongWorkSheet!$E$1:$E$1000, "&gt;" &amp;$A935, DantongWorkSheet!$U$1:$U$1000, 2)</f>
        <v>43</v>
      </c>
      <c r="G935">
        <f>COUNTIFS(DantongWorkSheet!$E$1:$E$1000, "&gt;" &amp;$A935, DantongWorkSheet!$U$1:$U$1000, 1)</f>
        <v>39</v>
      </c>
      <c r="H935">
        <f t="shared" si="112"/>
        <v>0.85539143252120353</v>
      </c>
      <c r="I935">
        <f t="shared" si="113"/>
        <v>0.99828284623006058</v>
      </c>
      <c r="J935">
        <f t="shared" si="114"/>
        <v>0.11331235806592015</v>
      </c>
      <c r="K935">
        <f t="shared" si="115"/>
        <v>0.29587504696360833</v>
      </c>
      <c r="L935">
        <f t="shared" si="116"/>
        <v>0.78524933505446493</v>
      </c>
      <c r="M935">
        <f t="shared" si="117"/>
        <v>8.1859193390864976E-2</v>
      </c>
      <c r="N935">
        <f t="shared" si="118"/>
        <v>0.86710852844532993</v>
      </c>
      <c r="O935">
        <f t="shared" si="119"/>
        <v>1.4182370785362775E-2</v>
      </c>
    </row>
    <row r="936" spans="1:15">
      <c r="A936">
        <v>6761</v>
      </c>
      <c r="B936">
        <f>COUNTIF(DantongWorkSheet!$E$1:$E$1000, "&lt;=" &amp;A936)</f>
        <v>887</v>
      </c>
      <c r="C936">
        <f>COUNTIF(DantongWorkSheet!$E$1:$E$1000, "&gt;" &amp;A936)</f>
        <v>113</v>
      </c>
      <c r="D936">
        <f>COUNTIFS(DantongWorkSheet!$E$1:$E$1000, "&lt;=" &amp;$A936, DantongWorkSheet!$U$1:$U$1000, 2)</f>
        <v>245</v>
      </c>
      <c r="E936">
        <f>COUNTIFS(DantongWorkSheet!$E$1:$E$1000, "&lt;=" &amp;$A936, DantongWorkSheet!$U$1:$U$1000, 1)</f>
        <v>642</v>
      </c>
      <c r="F936">
        <f>COUNTIFS(DantongWorkSheet!$E$1:$E$1000, "&gt;" &amp;$A936, DantongWorkSheet!$U$1:$U$1000, 2)</f>
        <v>55</v>
      </c>
      <c r="G936">
        <f>COUNTIFS(DantongWorkSheet!$E$1:$E$1000, "&gt;" &amp;$A936, DantongWorkSheet!$U$1:$U$1000, 1)</f>
        <v>58</v>
      </c>
      <c r="H936">
        <f t="shared" si="112"/>
        <v>0.85023784132682678</v>
      </c>
      <c r="I936">
        <f t="shared" si="113"/>
        <v>0.99949151143062609</v>
      </c>
      <c r="J936">
        <f t="shared" si="114"/>
        <v>0.15344566945022753</v>
      </c>
      <c r="K936">
        <f t="shared" si="115"/>
        <v>0.35545340141389964</v>
      </c>
      <c r="L936">
        <f t="shared" si="116"/>
        <v>0.75416096525689535</v>
      </c>
      <c r="M936">
        <f t="shared" si="117"/>
        <v>0.11294254079166074</v>
      </c>
      <c r="N936">
        <f t="shared" si="118"/>
        <v>0.86710350604855613</v>
      </c>
      <c r="O936">
        <f t="shared" si="119"/>
        <v>1.4187393182136576E-2</v>
      </c>
    </row>
    <row r="937" spans="1:15">
      <c r="A937">
        <v>6798.5</v>
      </c>
      <c r="B937">
        <f>COUNTIF(DantongWorkSheet!$E$1:$E$1000, "&lt;=" &amp;A937)</f>
        <v>887</v>
      </c>
      <c r="C937">
        <f>COUNTIF(DantongWorkSheet!$E$1:$E$1000, "&gt;" &amp;A937)</f>
        <v>113</v>
      </c>
      <c r="D937">
        <f>COUNTIFS(DantongWorkSheet!$E$1:$E$1000, "&lt;=" &amp;$A937, DantongWorkSheet!$U$1:$U$1000, 2)</f>
        <v>245</v>
      </c>
      <c r="E937">
        <f>COUNTIFS(DantongWorkSheet!$E$1:$E$1000, "&lt;=" &amp;$A937, DantongWorkSheet!$U$1:$U$1000, 1)</f>
        <v>642</v>
      </c>
      <c r="F937">
        <f>COUNTIFS(DantongWorkSheet!$E$1:$E$1000, "&gt;" &amp;$A937, DantongWorkSheet!$U$1:$U$1000, 2)</f>
        <v>55</v>
      </c>
      <c r="G937">
        <f>COUNTIFS(DantongWorkSheet!$E$1:$E$1000, "&gt;" &amp;$A937, DantongWorkSheet!$U$1:$U$1000, 1)</f>
        <v>58</v>
      </c>
      <c r="H937">
        <f t="shared" si="112"/>
        <v>0.85023784132682678</v>
      </c>
      <c r="I937">
        <f t="shared" si="113"/>
        <v>0.99949151143062609</v>
      </c>
      <c r="J937">
        <f t="shared" si="114"/>
        <v>0.15344566945022753</v>
      </c>
      <c r="K937">
        <f t="shared" si="115"/>
        <v>0.35545340141389964</v>
      </c>
      <c r="L937">
        <f t="shared" si="116"/>
        <v>0.75416096525689535</v>
      </c>
      <c r="M937">
        <f t="shared" si="117"/>
        <v>0.11294254079166074</v>
      </c>
      <c r="N937">
        <f t="shared" si="118"/>
        <v>0.86710350604855613</v>
      </c>
      <c r="O937">
        <f t="shared" si="119"/>
        <v>1.4187393182136576E-2</v>
      </c>
    </row>
    <row r="938" spans="1:15">
      <c r="A938">
        <v>3753</v>
      </c>
      <c r="B938">
        <f>COUNTIF(DantongWorkSheet!$E$1:$E$1000, "&lt;=" &amp;A938)</f>
        <v>721</v>
      </c>
      <c r="C938">
        <f>COUNTIF(DantongWorkSheet!$E$1:$E$1000, "&gt;" &amp;A938)</f>
        <v>279</v>
      </c>
      <c r="D938">
        <f>COUNTIFS(DantongWorkSheet!$E$1:$E$1000, "&lt;=" &amp;$A938, DantongWorkSheet!$U$1:$U$1000, 2)</f>
        <v>187</v>
      </c>
      <c r="E938">
        <f>COUNTIFS(DantongWorkSheet!$E$1:$E$1000, "&lt;=" &amp;$A938, DantongWorkSheet!$U$1:$U$1000, 1)</f>
        <v>534</v>
      </c>
      <c r="F938">
        <f>COUNTIFS(DantongWorkSheet!$E$1:$E$1000, "&gt;" &amp;$A938, DantongWorkSheet!$U$1:$U$1000, 2)</f>
        <v>113</v>
      </c>
      <c r="G938">
        <f>COUNTIFS(DantongWorkSheet!$E$1:$E$1000, "&gt;" &amp;$A938, DantongWorkSheet!$U$1:$U$1000, 1)</f>
        <v>166</v>
      </c>
      <c r="H938">
        <f t="shared" si="112"/>
        <v>0.82578209068306674</v>
      </c>
      <c r="I938">
        <f t="shared" si="113"/>
        <v>0.97381031413561892</v>
      </c>
      <c r="J938">
        <f t="shared" si="114"/>
        <v>0.3402606903387318</v>
      </c>
      <c r="K938">
        <f t="shared" si="115"/>
        <v>0.513823969420379</v>
      </c>
      <c r="L938">
        <f t="shared" si="116"/>
        <v>0.59538888738249107</v>
      </c>
      <c r="M938">
        <f t="shared" si="117"/>
        <v>0.27169307764383771</v>
      </c>
      <c r="N938">
        <f t="shared" si="118"/>
        <v>0.86708196502632884</v>
      </c>
      <c r="O938">
        <f t="shared" si="119"/>
        <v>1.4208934204363866E-2</v>
      </c>
    </row>
    <row r="939" spans="1:15">
      <c r="A939">
        <v>7480.5</v>
      </c>
      <c r="B939">
        <f>COUNTIF(DantongWorkSheet!$E$1:$E$1000, "&lt;=" &amp;A939)</f>
        <v>913</v>
      </c>
      <c r="C939">
        <f>COUNTIF(DantongWorkSheet!$E$1:$E$1000, "&gt;" &amp;A939)</f>
        <v>87</v>
      </c>
      <c r="D939">
        <f>COUNTIFS(DantongWorkSheet!$E$1:$E$1000, "&lt;=" &amp;$A939, DantongWorkSheet!$U$1:$U$1000, 2)</f>
        <v>255</v>
      </c>
      <c r="E939">
        <f>COUNTIFS(DantongWorkSheet!$E$1:$E$1000, "&lt;=" &amp;$A939, DantongWorkSheet!$U$1:$U$1000, 1)</f>
        <v>658</v>
      </c>
      <c r="F939">
        <f>COUNTIFS(DantongWorkSheet!$E$1:$E$1000, "&gt;" &amp;$A939, DantongWorkSheet!$U$1:$U$1000, 2)</f>
        <v>45</v>
      </c>
      <c r="G939">
        <f>COUNTIFS(DantongWorkSheet!$E$1:$E$1000, "&gt;" &amp;$A939, DantongWorkSheet!$U$1:$U$1000, 1)</f>
        <v>42</v>
      </c>
      <c r="H939">
        <f t="shared" si="112"/>
        <v>0.85449390922102619</v>
      </c>
      <c r="I939">
        <f t="shared" si="113"/>
        <v>0.99914210399190884</v>
      </c>
      <c r="J939">
        <f t="shared" si="114"/>
        <v>0.11988898326089074</v>
      </c>
      <c r="K939">
        <f t="shared" si="115"/>
        <v>0.30648714862676224</v>
      </c>
      <c r="L939">
        <f t="shared" si="116"/>
        <v>0.78015293911879691</v>
      </c>
      <c r="M939">
        <f t="shared" si="117"/>
        <v>8.6925363047296061E-2</v>
      </c>
      <c r="N939">
        <f t="shared" si="118"/>
        <v>0.86707830216609294</v>
      </c>
      <c r="O939">
        <f t="shared" si="119"/>
        <v>1.4212597064599763E-2</v>
      </c>
    </row>
    <row r="940" spans="1:15">
      <c r="A940">
        <v>6409.5</v>
      </c>
      <c r="B940">
        <f>COUNTIF(DantongWorkSheet!$E$1:$E$1000, "&lt;=" &amp;A940)</f>
        <v>871</v>
      </c>
      <c r="C940">
        <f>COUNTIF(DantongWorkSheet!$E$1:$E$1000, "&gt;" &amp;A940)</f>
        <v>129</v>
      </c>
      <c r="D940">
        <f>COUNTIFS(DantongWorkSheet!$E$1:$E$1000, "&lt;=" &amp;$A940, DantongWorkSheet!$U$1:$U$1000, 2)</f>
        <v>239</v>
      </c>
      <c r="E940">
        <f>COUNTIFS(DantongWorkSheet!$E$1:$E$1000, "&lt;=" &amp;$A940, DantongWorkSheet!$U$1:$U$1000, 1)</f>
        <v>632</v>
      </c>
      <c r="F940">
        <f>COUNTIFS(DantongWorkSheet!$E$1:$E$1000, "&gt;" &amp;$A940, DantongWorkSheet!$U$1:$U$1000, 2)</f>
        <v>61</v>
      </c>
      <c r="G940">
        <f>COUNTIFS(DantongWorkSheet!$E$1:$E$1000, "&gt;" &amp;$A940, DantongWorkSheet!$U$1:$U$1000, 1)</f>
        <v>68</v>
      </c>
      <c r="H940">
        <f t="shared" si="112"/>
        <v>0.84770387994751217</v>
      </c>
      <c r="I940">
        <f t="shared" si="113"/>
        <v>0.99787492366853203</v>
      </c>
      <c r="J940">
        <f t="shared" si="114"/>
        <v>0.17355143255106678</v>
      </c>
      <c r="K940">
        <f t="shared" si="115"/>
        <v>0.38113785677180945</v>
      </c>
      <c r="L940">
        <f t="shared" si="116"/>
        <v>0.7383500794342831</v>
      </c>
      <c r="M940">
        <f t="shared" si="117"/>
        <v>0.12872586515324064</v>
      </c>
      <c r="N940">
        <f t="shared" si="118"/>
        <v>0.86707594458752379</v>
      </c>
      <c r="O940">
        <f t="shared" si="119"/>
        <v>1.4214954643168909E-2</v>
      </c>
    </row>
    <row r="941" spans="1:15">
      <c r="A941">
        <v>7924</v>
      </c>
      <c r="B941">
        <f>COUNTIF(DantongWorkSheet!$E$1:$E$1000, "&lt;=" &amp;A941)</f>
        <v>928</v>
      </c>
      <c r="C941">
        <f>COUNTIF(DantongWorkSheet!$E$1:$E$1000, "&gt;" &amp;A941)</f>
        <v>72</v>
      </c>
      <c r="D941">
        <f>COUNTIFS(DantongWorkSheet!$E$1:$E$1000, "&lt;=" &amp;$A941, DantongWorkSheet!$U$1:$U$1000, 2)</f>
        <v>261</v>
      </c>
      <c r="E941">
        <f>COUNTIFS(DantongWorkSheet!$E$1:$E$1000, "&lt;=" &amp;$A941, DantongWorkSheet!$U$1:$U$1000, 1)</f>
        <v>667</v>
      </c>
      <c r="F941">
        <f>COUNTIFS(DantongWorkSheet!$E$1:$E$1000, "&gt;" &amp;$A941, DantongWorkSheet!$U$1:$U$1000, 2)</f>
        <v>39</v>
      </c>
      <c r="G941">
        <f>COUNTIFS(DantongWorkSheet!$E$1:$E$1000, "&gt;" &amp;$A941, DantongWorkSheet!$U$1:$U$1000, 1)</f>
        <v>33</v>
      </c>
      <c r="H941">
        <f t="shared" si="112"/>
        <v>0.85714843742837177</v>
      </c>
      <c r="I941">
        <f t="shared" si="113"/>
        <v>0.99498482818597012</v>
      </c>
      <c r="J941">
        <f t="shared" si="114"/>
        <v>0.10004145268802977</v>
      </c>
      <c r="K941">
        <f t="shared" si="115"/>
        <v>0.2733018683918238</v>
      </c>
      <c r="L941">
        <f t="shared" si="116"/>
        <v>0.795433749933529</v>
      </c>
      <c r="M941">
        <f t="shared" si="117"/>
        <v>7.1638907629389847E-2</v>
      </c>
      <c r="N941">
        <f t="shared" si="118"/>
        <v>0.86707265756291885</v>
      </c>
      <c r="O941">
        <f t="shared" si="119"/>
        <v>1.4218241667773857E-2</v>
      </c>
    </row>
    <row r="942" spans="1:15">
      <c r="A942">
        <v>4245</v>
      </c>
      <c r="B942">
        <f>COUNTIF(DantongWorkSheet!$E$1:$E$1000, "&lt;=" &amp;A942)</f>
        <v>769</v>
      </c>
      <c r="C942">
        <f>COUNTIF(DantongWorkSheet!$E$1:$E$1000, "&gt;" &amp;A942)</f>
        <v>231</v>
      </c>
      <c r="D942">
        <f>COUNTIFS(DantongWorkSheet!$E$1:$E$1000, "&lt;=" &amp;$A942, DantongWorkSheet!$U$1:$U$1000, 2)</f>
        <v>203</v>
      </c>
      <c r="E942">
        <f>COUNTIFS(DantongWorkSheet!$E$1:$E$1000, "&lt;=" &amp;$A942, DantongWorkSheet!$U$1:$U$1000, 1)</f>
        <v>566</v>
      </c>
      <c r="F942">
        <f>COUNTIFS(DantongWorkSheet!$E$1:$E$1000, "&gt;" &amp;$A942, DantongWorkSheet!$U$1:$U$1000, 2)</f>
        <v>97</v>
      </c>
      <c r="G942">
        <f>COUNTIFS(DantongWorkSheet!$E$1:$E$1000, "&gt;" &amp;$A942, DantongWorkSheet!$U$1:$U$1000, 1)</f>
        <v>134</v>
      </c>
      <c r="H942">
        <f t="shared" si="112"/>
        <v>0.83269185996255968</v>
      </c>
      <c r="I942">
        <f t="shared" si="113"/>
        <v>0.98141355564336097</v>
      </c>
      <c r="J942">
        <f t="shared" si="114"/>
        <v>0.29140831796250033</v>
      </c>
      <c r="K942">
        <f t="shared" si="115"/>
        <v>0.48834214118983282</v>
      </c>
      <c r="L942">
        <f t="shared" si="116"/>
        <v>0.64034004031120839</v>
      </c>
      <c r="M942">
        <f t="shared" si="117"/>
        <v>0.2267065313536164</v>
      </c>
      <c r="N942">
        <f t="shared" si="118"/>
        <v>0.86704657166482479</v>
      </c>
      <c r="O942">
        <f t="shared" si="119"/>
        <v>1.4244327565867909E-2</v>
      </c>
    </row>
    <row r="943" spans="1:15">
      <c r="A943">
        <v>4272</v>
      </c>
      <c r="B943">
        <f>COUNTIF(DantongWorkSheet!$E$1:$E$1000, "&lt;=" &amp;A943)</f>
        <v>772</v>
      </c>
      <c r="C943">
        <f>COUNTIF(DantongWorkSheet!$E$1:$E$1000, "&gt;" &amp;A943)</f>
        <v>228</v>
      </c>
      <c r="D943">
        <f>COUNTIFS(DantongWorkSheet!$E$1:$E$1000, "&lt;=" &amp;$A943, DantongWorkSheet!$U$1:$U$1000, 2)</f>
        <v>204</v>
      </c>
      <c r="E943">
        <f>COUNTIFS(DantongWorkSheet!$E$1:$E$1000, "&lt;=" &amp;$A943, DantongWorkSheet!$U$1:$U$1000, 1)</f>
        <v>568</v>
      </c>
      <c r="F943">
        <f>COUNTIFS(DantongWorkSheet!$E$1:$E$1000, "&gt;" &amp;$A943, DantongWorkSheet!$U$1:$U$1000, 2)</f>
        <v>96</v>
      </c>
      <c r="G943">
        <f>COUNTIFS(DantongWorkSheet!$E$1:$E$1000, "&gt;" &amp;$A943, DantongWorkSheet!$U$1:$U$1000, 1)</f>
        <v>132</v>
      </c>
      <c r="H943">
        <f t="shared" si="112"/>
        <v>0.83309028384729755</v>
      </c>
      <c r="I943">
        <f t="shared" si="113"/>
        <v>0.98194078686409769</v>
      </c>
      <c r="J943">
        <f t="shared" si="114"/>
        <v>0.28820863498817312</v>
      </c>
      <c r="K943">
        <f t="shared" si="115"/>
        <v>0.48629989367339471</v>
      </c>
      <c r="L943">
        <f t="shared" si="116"/>
        <v>0.64314569913011377</v>
      </c>
      <c r="M943">
        <f t="shared" si="117"/>
        <v>0.22388249940501428</v>
      </c>
      <c r="N943">
        <f t="shared" si="118"/>
        <v>0.86702819853512803</v>
      </c>
      <c r="O943">
        <f t="shared" si="119"/>
        <v>1.4262700695564678E-2</v>
      </c>
    </row>
    <row r="944" spans="1:15">
      <c r="A944">
        <v>4276</v>
      </c>
      <c r="B944">
        <f>COUNTIF(DantongWorkSheet!$E$1:$E$1000, "&lt;=" &amp;A944)</f>
        <v>772</v>
      </c>
      <c r="C944">
        <f>COUNTIF(DantongWorkSheet!$E$1:$E$1000, "&gt;" &amp;A944)</f>
        <v>228</v>
      </c>
      <c r="D944">
        <f>COUNTIFS(DantongWorkSheet!$E$1:$E$1000, "&lt;=" &amp;$A944, DantongWorkSheet!$U$1:$U$1000, 2)</f>
        <v>204</v>
      </c>
      <c r="E944">
        <f>COUNTIFS(DantongWorkSheet!$E$1:$E$1000, "&lt;=" &amp;$A944, DantongWorkSheet!$U$1:$U$1000, 1)</f>
        <v>568</v>
      </c>
      <c r="F944">
        <f>COUNTIFS(DantongWorkSheet!$E$1:$E$1000, "&gt;" &amp;$A944, DantongWorkSheet!$U$1:$U$1000, 2)</f>
        <v>96</v>
      </c>
      <c r="G944">
        <f>COUNTIFS(DantongWorkSheet!$E$1:$E$1000, "&gt;" &amp;$A944, DantongWorkSheet!$U$1:$U$1000, 1)</f>
        <v>132</v>
      </c>
      <c r="H944">
        <f t="shared" si="112"/>
        <v>0.83309028384729755</v>
      </c>
      <c r="I944">
        <f t="shared" si="113"/>
        <v>0.98194078686409769</v>
      </c>
      <c r="J944">
        <f t="shared" si="114"/>
        <v>0.28820863498817312</v>
      </c>
      <c r="K944">
        <f t="shared" si="115"/>
        <v>0.48629989367339471</v>
      </c>
      <c r="L944">
        <f t="shared" si="116"/>
        <v>0.64314569913011377</v>
      </c>
      <c r="M944">
        <f t="shared" si="117"/>
        <v>0.22388249940501428</v>
      </c>
      <c r="N944">
        <f t="shared" si="118"/>
        <v>0.86702819853512803</v>
      </c>
      <c r="O944">
        <f t="shared" si="119"/>
        <v>1.4262700695564678E-2</v>
      </c>
    </row>
    <row r="945" spans="1:15">
      <c r="A945">
        <v>6074</v>
      </c>
      <c r="B945">
        <f>COUNTIF(DantongWorkSheet!$E$1:$E$1000, "&lt;=" &amp;A945)</f>
        <v>852</v>
      </c>
      <c r="C945">
        <f>COUNTIF(DantongWorkSheet!$E$1:$E$1000, "&gt;" &amp;A945)</f>
        <v>148</v>
      </c>
      <c r="D945">
        <f>COUNTIFS(DantongWorkSheet!$E$1:$E$1000, "&lt;=" &amp;$A945, DantongWorkSheet!$U$1:$U$1000, 2)</f>
        <v>232</v>
      </c>
      <c r="E945">
        <f>COUNTIFS(DantongWorkSheet!$E$1:$E$1000, "&lt;=" &amp;$A945, DantongWorkSheet!$U$1:$U$1000, 1)</f>
        <v>620</v>
      </c>
      <c r="F945">
        <f>COUNTIFS(DantongWorkSheet!$E$1:$E$1000, "&gt;" &amp;$A945, DantongWorkSheet!$U$1:$U$1000, 2)</f>
        <v>68</v>
      </c>
      <c r="G945">
        <f>COUNTIFS(DantongWorkSheet!$E$1:$E$1000, "&gt;" &amp;$A945, DantongWorkSheet!$U$1:$U$1000, 1)</f>
        <v>80</v>
      </c>
      <c r="H945">
        <f t="shared" si="112"/>
        <v>0.84474633132956611</v>
      </c>
      <c r="I945">
        <f t="shared" si="113"/>
        <v>0.99525254943967911</v>
      </c>
      <c r="J945">
        <f t="shared" si="114"/>
        <v>0.19687561409968399</v>
      </c>
      <c r="K945">
        <f t="shared" si="115"/>
        <v>0.40793697601690432</v>
      </c>
      <c r="L945">
        <f t="shared" si="116"/>
        <v>0.71972387429279028</v>
      </c>
      <c r="M945">
        <f t="shared" si="117"/>
        <v>0.14729737731707251</v>
      </c>
      <c r="N945">
        <f t="shared" si="118"/>
        <v>0.86702125160986276</v>
      </c>
      <c r="O945">
        <f t="shared" si="119"/>
        <v>1.4269647620829939E-2</v>
      </c>
    </row>
    <row r="946" spans="1:15">
      <c r="A946">
        <v>6648</v>
      </c>
      <c r="B946">
        <f>COUNTIF(DantongWorkSheet!$E$1:$E$1000, "&lt;=" &amp;A946)</f>
        <v>882</v>
      </c>
      <c r="C946">
        <f>COUNTIF(DantongWorkSheet!$E$1:$E$1000, "&gt;" &amp;A946)</f>
        <v>118</v>
      </c>
      <c r="D946">
        <f>COUNTIFS(DantongWorkSheet!$E$1:$E$1000, "&lt;=" &amp;$A946, DantongWorkSheet!$U$1:$U$1000, 2)</f>
        <v>243</v>
      </c>
      <c r="E946">
        <f>COUNTIFS(DantongWorkSheet!$E$1:$E$1000, "&lt;=" &amp;$A946, DantongWorkSheet!$U$1:$U$1000, 1)</f>
        <v>639</v>
      </c>
      <c r="F946">
        <f>COUNTIFS(DantongWorkSheet!$E$1:$E$1000, "&gt;" &amp;$A946, DantongWorkSheet!$U$1:$U$1000, 2)</f>
        <v>57</v>
      </c>
      <c r="G946">
        <f>COUNTIFS(DantongWorkSheet!$E$1:$E$1000, "&gt;" &amp;$A946, DantongWorkSheet!$U$1:$U$1000, 1)</f>
        <v>61</v>
      </c>
      <c r="H946">
        <f t="shared" si="112"/>
        <v>0.84926078244943193</v>
      </c>
      <c r="I946">
        <f t="shared" si="113"/>
        <v>0.99917094428788933</v>
      </c>
      <c r="J946">
        <f t="shared" si="114"/>
        <v>0.15977380529022761</v>
      </c>
      <c r="K946">
        <f t="shared" si="115"/>
        <v>0.36381066576542898</v>
      </c>
      <c r="L946">
        <f t="shared" si="116"/>
        <v>0.74904801012039901</v>
      </c>
      <c r="M946">
        <f t="shared" si="117"/>
        <v>0.11790217142597094</v>
      </c>
      <c r="N946">
        <f t="shared" si="118"/>
        <v>0.86695018154636994</v>
      </c>
      <c r="O946">
        <f t="shared" si="119"/>
        <v>1.4340717684322768E-2</v>
      </c>
    </row>
    <row r="947" spans="1:15">
      <c r="A947">
        <v>6145.5</v>
      </c>
      <c r="B947">
        <f>COUNTIF(DantongWorkSheet!$E$1:$E$1000, "&lt;=" &amp;A947)</f>
        <v>855</v>
      </c>
      <c r="C947">
        <f>COUNTIF(DantongWorkSheet!$E$1:$E$1000, "&gt;" &amp;A947)</f>
        <v>145</v>
      </c>
      <c r="D947">
        <f>COUNTIFS(DantongWorkSheet!$E$1:$E$1000, "&lt;=" &amp;$A947, DantongWorkSheet!$U$1:$U$1000, 2)</f>
        <v>233</v>
      </c>
      <c r="E947">
        <f>COUNTIFS(DantongWorkSheet!$E$1:$E$1000, "&lt;=" &amp;$A947, DantongWorkSheet!$U$1:$U$1000, 1)</f>
        <v>622</v>
      </c>
      <c r="F947">
        <f>COUNTIFS(DantongWorkSheet!$E$1:$E$1000, "&gt;" &amp;$A947, DantongWorkSheet!$U$1:$U$1000, 2)</f>
        <v>67</v>
      </c>
      <c r="G947">
        <f>COUNTIFS(DantongWorkSheet!$E$1:$E$1000, "&gt;" &amp;$A947, DantongWorkSheet!$U$1:$U$1000, 1)</f>
        <v>78</v>
      </c>
      <c r="H947">
        <f t="shared" si="112"/>
        <v>0.84504986038649754</v>
      </c>
      <c r="I947">
        <f t="shared" si="113"/>
        <v>0.99584461531199575</v>
      </c>
      <c r="J947">
        <f t="shared" si="114"/>
        <v>0.19323314202994696</v>
      </c>
      <c r="K947">
        <f t="shared" si="115"/>
        <v>0.40395190322383706</v>
      </c>
      <c r="L947">
        <f t="shared" si="116"/>
        <v>0.72251763063045538</v>
      </c>
      <c r="M947">
        <f t="shared" si="117"/>
        <v>0.14439746922023938</v>
      </c>
      <c r="N947">
        <f t="shared" si="118"/>
        <v>0.8669150998506947</v>
      </c>
      <c r="O947">
        <f t="shared" si="119"/>
        <v>1.4375799379998E-2</v>
      </c>
    </row>
    <row r="948" spans="1:15">
      <c r="A948">
        <v>5857</v>
      </c>
      <c r="B948">
        <f>COUNTIF(DantongWorkSheet!$E$1:$E$1000, "&lt;=" &amp;A948)</f>
        <v>844</v>
      </c>
      <c r="C948">
        <f>COUNTIF(DantongWorkSheet!$E$1:$E$1000, "&gt;" &amp;A948)</f>
        <v>156</v>
      </c>
      <c r="D948">
        <f>COUNTIFS(DantongWorkSheet!$E$1:$E$1000, "&lt;=" &amp;$A948, DantongWorkSheet!$U$1:$U$1000, 2)</f>
        <v>229</v>
      </c>
      <c r="E948">
        <f>COUNTIFS(DantongWorkSheet!$E$1:$E$1000, "&lt;=" &amp;$A948, DantongWorkSheet!$U$1:$U$1000, 1)</f>
        <v>615</v>
      </c>
      <c r="F948">
        <f>COUNTIFS(DantongWorkSheet!$E$1:$E$1000, "&gt;" &amp;$A948, DantongWorkSheet!$U$1:$U$1000, 2)</f>
        <v>71</v>
      </c>
      <c r="G948">
        <f>COUNTIFS(DantongWorkSheet!$E$1:$E$1000, "&gt;" &amp;$A948, DantongWorkSheet!$U$1:$U$1000, 1)</f>
        <v>85</v>
      </c>
      <c r="H948">
        <f t="shared" si="112"/>
        <v>0.84336237992334584</v>
      </c>
      <c r="I948">
        <f t="shared" si="113"/>
        <v>0.99418250696136956</v>
      </c>
      <c r="J948">
        <f t="shared" si="114"/>
        <v>0.20651422098593727</v>
      </c>
      <c r="K948">
        <f t="shared" si="115"/>
        <v>0.41813960226477487</v>
      </c>
      <c r="L948">
        <f t="shared" si="116"/>
        <v>0.71179784865530382</v>
      </c>
      <c r="M948">
        <f t="shared" si="117"/>
        <v>0.15509247108597365</v>
      </c>
      <c r="N948">
        <f t="shared" si="118"/>
        <v>0.8668903197412775</v>
      </c>
      <c r="O948">
        <f t="shared" si="119"/>
        <v>1.4400579489415199E-2</v>
      </c>
    </row>
    <row r="949" spans="1:15">
      <c r="A949">
        <v>6313.5</v>
      </c>
      <c r="B949">
        <f>COUNTIF(DantongWorkSheet!$E$1:$E$1000, "&lt;=" &amp;A949)</f>
        <v>866</v>
      </c>
      <c r="C949">
        <f>COUNTIF(DantongWorkSheet!$E$1:$E$1000, "&gt;" &amp;A949)</f>
        <v>134</v>
      </c>
      <c r="D949">
        <f>COUNTIFS(DantongWorkSheet!$E$1:$E$1000, "&lt;=" &amp;$A949, DantongWorkSheet!$U$1:$U$1000, 2)</f>
        <v>237</v>
      </c>
      <c r="E949">
        <f>COUNTIFS(DantongWorkSheet!$E$1:$E$1000, "&lt;=" &amp;$A949, DantongWorkSheet!$U$1:$U$1000, 1)</f>
        <v>629</v>
      </c>
      <c r="F949">
        <f>COUNTIFS(DantongWorkSheet!$E$1:$E$1000, "&gt;" &amp;$A949, DantongWorkSheet!$U$1:$U$1000, 2)</f>
        <v>63</v>
      </c>
      <c r="G949">
        <f>COUNTIFS(DantongWorkSheet!$E$1:$E$1000, "&gt;" &amp;$A949, DantongWorkSheet!$U$1:$U$1000, 1)</f>
        <v>71</v>
      </c>
      <c r="H949">
        <f t="shared" si="112"/>
        <v>0.84668459565517717</v>
      </c>
      <c r="I949">
        <f t="shared" si="113"/>
        <v>0.99742739444786832</v>
      </c>
      <c r="J949">
        <f t="shared" si="114"/>
        <v>0.17974788656402363</v>
      </c>
      <c r="K949">
        <f t="shared" si="115"/>
        <v>0.38855914262337821</v>
      </c>
      <c r="L949">
        <f t="shared" si="116"/>
        <v>0.7332288598373834</v>
      </c>
      <c r="M949">
        <f t="shared" si="117"/>
        <v>0.13365527085601436</v>
      </c>
      <c r="N949">
        <f t="shared" si="118"/>
        <v>0.86688413069339776</v>
      </c>
      <c r="O949">
        <f t="shared" si="119"/>
        <v>1.4406768537294945E-2</v>
      </c>
    </row>
    <row r="950" spans="1:15">
      <c r="A950">
        <v>7739.5</v>
      </c>
      <c r="B950">
        <f>COUNTIF(DantongWorkSheet!$E$1:$E$1000, "&lt;=" &amp;A950)</f>
        <v>921</v>
      </c>
      <c r="C950">
        <f>COUNTIF(DantongWorkSheet!$E$1:$E$1000, "&gt;" &amp;A950)</f>
        <v>79</v>
      </c>
      <c r="D950">
        <f>COUNTIFS(DantongWorkSheet!$E$1:$E$1000, "&lt;=" &amp;$A950, DantongWorkSheet!$U$1:$U$1000, 2)</f>
        <v>258</v>
      </c>
      <c r="E950">
        <f>COUNTIFS(DantongWorkSheet!$E$1:$E$1000, "&lt;=" &amp;$A950, DantongWorkSheet!$U$1:$U$1000, 1)</f>
        <v>663</v>
      </c>
      <c r="F950">
        <f>COUNTIFS(DantongWorkSheet!$E$1:$E$1000, "&gt;" &amp;$A950, DantongWorkSheet!$U$1:$U$1000, 2)</f>
        <v>42</v>
      </c>
      <c r="G950">
        <f>COUNTIFS(DantongWorkSheet!$E$1:$E$1000, "&gt;" &amp;$A950, DantongWorkSheet!$U$1:$U$1000, 1)</f>
        <v>37</v>
      </c>
      <c r="H950">
        <f t="shared" si="112"/>
        <v>0.85562828338357755</v>
      </c>
      <c r="I950">
        <f t="shared" si="113"/>
        <v>0.99710851672167178</v>
      </c>
      <c r="J950">
        <f t="shared" si="114"/>
        <v>0.10934751042366206</v>
      </c>
      <c r="K950">
        <f t="shared" si="115"/>
        <v>0.28929827938231378</v>
      </c>
      <c r="L950">
        <f t="shared" si="116"/>
        <v>0.78803364899627493</v>
      </c>
      <c r="M950">
        <f t="shared" si="117"/>
        <v>7.8771572821012076E-2</v>
      </c>
      <c r="N950">
        <f t="shared" si="118"/>
        <v>0.86680522181728703</v>
      </c>
      <c r="O950">
        <f t="shared" si="119"/>
        <v>1.4485677413405673E-2</v>
      </c>
    </row>
    <row r="951" spans="1:15">
      <c r="A951">
        <v>6201.5</v>
      </c>
      <c r="B951">
        <f>COUNTIF(DantongWorkSheet!$E$1:$E$1000, "&lt;=" &amp;A951)</f>
        <v>858</v>
      </c>
      <c r="C951">
        <f>COUNTIF(DantongWorkSheet!$E$1:$E$1000, "&gt;" &amp;A951)</f>
        <v>142</v>
      </c>
      <c r="D951">
        <f>COUNTIFS(DantongWorkSheet!$E$1:$E$1000, "&lt;=" &amp;$A951, DantongWorkSheet!$U$1:$U$1000, 2)</f>
        <v>234</v>
      </c>
      <c r="E951">
        <f>COUNTIFS(DantongWorkSheet!$E$1:$E$1000, "&lt;=" &amp;$A951, DantongWorkSheet!$U$1:$U$1000, 1)</f>
        <v>624</v>
      </c>
      <c r="F951">
        <f>COUNTIFS(DantongWorkSheet!$E$1:$E$1000, "&gt;" &amp;$A951, DantongWorkSheet!$U$1:$U$1000, 2)</f>
        <v>66</v>
      </c>
      <c r="G951">
        <f>COUNTIFS(DantongWorkSheet!$E$1:$E$1000, "&gt;" &amp;$A951, DantongWorkSheet!$U$1:$U$1000, 1)</f>
        <v>76</v>
      </c>
      <c r="H951">
        <f t="shared" si="112"/>
        <v>0.84535093662243654</v>
      </c>
      <c r="I951">
        <f t="shared" si="113"/>
        <v>0.99641963429784808</v>
      </c>
      <c r="J951">
        <f t="shared" si="114"/>
        <v>0.18957548366546059</v>
      </c>
      <c r="K951">
        <f t="shared" si="115"/>
        <v>0.39987727745235152</v>
      </c>
      <c r="L951">
        <f t="shared" si="116"/>
        <v>0.72531110362205053</v>
      </c>
      <c r="M951">
        <f t="shared" si="117"/>
        <v>0.14149158807029441</v>
      </c>
      <c r="N951">
        <f t="shared" si="118"/>
        <v>0.86680269169234492</v>
      </c>
      <c r="O951">
        <f t="shared" si="119"/>
        <v>1.4488207538347786E-2</v>
      </c>
    </row>
    <row r="952" spans="1:15">
      <c r="A952">
        <v>6759.5</v>
      </c>
      <c r="B952">
        <f>COUNTIF(DantongWorkSheet!$E$1:$E$1000, "&lt;=" &amp;A952)</f>
        <v>885</v>
      </c>
      <c r="C952">
        <f>COUNTIF(DantongWorkSheet!$E$1:$E$1000, "&gt;" &amp;A952)</f>
        <v>115</v>
      </c>
      <c r="D952">
        <f>COUNTIFS(DantongWorkSheet!$E$1:$E$1000, "&lt;=" &amp;$A952, DantongWorkSheet!$U$1:$U$1000, 2)</f>
        <v>244</v>
      </c>
      <c r="E952">
        <f>COUNTIFS(DantongWorkSheet!$E$1:$E$1000, "&lt;=" &amp;$A952, DantongWorkSheet!$U$1:$U$1000, 1)</f>
        <v>641</v>
      </c>
      <c r="F952">
        <f>COUNTIFS(DantongWorkSheet!$E$1:$E$1000, "&gt;" &amp;$A952, DantongWorkSheet!$U$1:$U$1000, 2)</f>
        <v>56</v>
      </c>
      <c r="G952">
        <f>COUNTIFS(DantongWorkSheet!$E$1:$E$1000, "&gt;" &amp;$A952, DantongWorkSheet!$U$1:$U$1000, 1)</f>
        <v>59</v>
      </c>
      <c r="H952">
        <f t="shared" si="112"/>
        <v>0.84953405090487122</v>
      </c>
      <c r="I952">
        <f t="shared" si="113"/>
        <v>0.99950904618285819</v>
      </c>
      <c r="J952">
        <f t="shared" si="114"/>
        <v>0.15598181612717862</v>
      </c>
      <c r="K952">
        <f t="shared" si="115"/>
        <v>0.35883383687753689</v>
      </c>
      <c r="L952">
        <f t="shared" si="116"/>
        <v>0.75183763505081103</v>
      </c>
      <c r="M952">
        <f t="shared" si="117"/>
        <v>0.1149435403110287</v>
      </c>
      <c r="N952">
        <f t="shared" si="118"/>
        <v>0.86678117536183974</v>
      </c>
      <c r="O952">
        <f t="shared" si="119"/>
        <v>1.4509723868852964E-2</v>
      </c>
    </row>
    <row r="953" spans="1:15">
      <c r="A953">
        <v>7860</v>
      </c>
      <c r="B953">
        <f>COUNTIF(DantongWorkSheet!$E$1:$E$1000, "&lt;=" &amp;A953)</f>
        <v>926</v>
      </c>
      <c r="C953">
        <f>COUNTIF(DantongWorkSheet!$E$1:$E$1000, "&gt;" &amp;A953)</f>
        <v>74</v>
      </c>
      <c r="D953">
        <f>COUNTIFS(DantongWorkSheet!$E$1:$E$1000, "&lt;=" &amp;$A953, DantongWorkSheet!$U$1:$U$1000, 2)</f>
        <v>260</v>
      </c>
      <c r="E953">
        <f>COUNTIFS(DantongWorkSheet!$E$1:$E$1000, "&lt;=" &amp;$A953, DantongWorkSheet!$U$1:$U$1000, 1)</f>
        <v>666</v>
      </c>
      <c r="F953">
        <f>COUNTIFS(DantongWorkSheet!$E$1:$E$1000, "&gt;" &amp;$A953, DantongWorkSheet!$U$1:$U$1000, 2)</f>
        <v>40</v>
      </c>
      <c r="G953">
        <f>COUNTIFS(DantongWorkSheet!$E$1:$E$1000, "&gt;" &amp;$A953, DantongWorkSheet!$U$1:$U$1000, 1)</f>
        <v>34</v>
      </c>
      <c r="H953">
        <f t="shared" si="112"/>
        <v>0.85650809831762431</v>
      </c>
      <c r="I953">
        <f t="shared" si="113"/>
        <v>0.99525254943967911</v>
      </c>
      <c r="J953">
        <f t="shared" si="114"/>
        <v>0.10270812469811365</v>
      </c>
      <c r="K953">
        <f t="shared" si="115"/>
        <v>0.2779684880084522</v>
      </c>
      <c r="L953">
        <f t="shared" si="116"/>
        <v>0.79312649904212018</v>
      </c>
      <c r="M953">
        <f t="shared" si="117"/>
        <v>7.3648688658536257E-2</v>
      </c>
      <c r="N953">
        <f t="shared" si="118"/>
        <v>0.86677518770065642</v>
      </c>
      <c r="O953">
        <f t="shared" si="119"/>
        <v>1.4515711530036279E-2</v>
      </c>
    </row>
    <row r="954" spans="1:15">
      <c r="A954">
        <v>3757.5</v>
      </c>
      <c r="B954">
        <f>COUNTIF(DantongWorkSheet!$E$1:$E$1000, "&lt;=" &amp;A954)</f>
        <v>722</v>
      </c>
      <c r="C954">
        <f>COUNTIF(DantongWorkSheet!$E$1:$E$1000, "&gt;" &amp;A954)</f>
        <v>278</v>
      </c>
      <c r="D954">
        <f>COUNTIFS(DantongWorkSheet!$E$1:$E$1000, "&lt;=" &amp;$A954, DantongWorkSheet!$U$1:$U$1000, 2)</f>
        <v>187</v>
      </c>
      <c r="E954">
        <f>COUNTIFS(DantongWorkSheet!$E$1:$E$1000, "&lt;=" &amp;$A954, DantongWorkSheet!$U$1:$U$1000, 1)</f>
        <v>535</v>
      </c>
      <c r="F954">
        <f>COUNTIFS(DantongWorkSheet!$E$1:$E$1000, "&gt;" &amp;$A954, DantongWorkSheet!$U$1:$U$1000, 2)</f>
        <v>113</v>
      </c>
      <c r="G954">
        <f>COUNTIFS(DantongWorkSheet!$E$1:$E$1000, "&gt;" &amp;$A954, DantongWorkSheet!$U$1:$U$1000, 1)</f>
        <v>165</v>
      </c>
      <c r="H954">
        <f t="shared" si="112"/>
        <v>0.82523780737423391</v>
      </c>
      <c r="I954">
        <f t="shared" si="113"/>
        <v>0.97461233853834262</v>
      </c>
      <c r="J954">
        <f t="shared" si="114"/>
        <v>0.33928892411348943</v>
      </c>
      <c r="K954">
        <f t="shared" si="115"/>
        <v>0.51342241291892521</v>
      </c>
      <c r="L954">
        <f t="shared" si="116"/>
        <v>0.59582169692419684</v>
      </c>
      <c r="M954">
        <f t="shared" si="117"/>
        <v>0.27094223011365925</v>
      </c>
      <c r="N954">
        <f t="shared" si="118"/>
        <v>0.8667639270378561</v>
      </c>
      <c r="O954">
        <f t="shared" si="119"/>
        <v>1.4526972192836607E-2</v>
      </c>
    </row>
    <row r="955" spans="1:15">
      <c r="A955">
        <v>4215.5</v>
      </c>
      <c r="B955">
        <f>COUNTIF(DantongWorkSheet!$E$1:$E$1000, "&lt;=" &amp;A955)</f>
        <v>767</v>
      </c>
      <c r="C955">
        <f>COUNTIF(DantongWorkSheet!$E$1:$E$1000, "&gt;" &amp;A955)</f>
        <v>233</v>
      </c>
      <c r="D955">
        <f>COUNTIFS(DantongWorkSheet!$E$1:$E$1000, "&lt;=" &amp;$A955, DantongWorkSheet!$U$1:$U$1000, 2)</f>
        <v>202</v>
      </c>
      <c r="E955">
        <f>COUNTIFS(DantongWorkSheet!$E$1:$E$1000, "&lt;=" &amp;$A955, DantongWorkSheet!$U$1:$U$1000, 1)</f>
        <v>565</v>
      </c>
      <c r="F955">
        <f>COUNTIFS(DantongWorkSheet!$E$1:$E$1000, "&gt;" &amp;$A955, DantongWorkSheet!$U$1:$U$1000, 2)</f>
        <v>98</v>
      </c>
      <c r="G955">
        <f>COUNTIFS(DantongWorkSheet!$E$1:$E$1000, "&gt;" &amp;$A955, DantongWorkSheet!$U$1:$U$1000, 1)</f>
        <v>135</v>
      </c>
      <c r="H955">
        <f t="shared" si="112"/>
        <v>0.83178002057750533</v>
      </c>
      <c r="I955">
        <f t="shared" si="113"/>
        <v>0.98173262394547089</v>
      </c>
      <c r="J955">
        <f t="shared" si="114"/>
        <v>0.29353206366107082</v>
      </c>
      <c r="K955">
        <f t="shared" si="115"/>
        <v>0.48967236662181901</v>
      </c>
      <c r="L955">
        <f t="shared" si="116"/>
        <v>0.63797527578294655</v>
      </c>
      <c r="M955">
        <f t="shared" si="117"/>
        <v>0.22874370137929473</v>
      </c>
      <c r="N955">
        <f t="shared" si="118"/>
        <v>0.86671897716224122</v>
      </c>
      <c r="O955">
        <f t="shared" si="119"/>
        <v>1.4571922068451482E-2</v>
      </c>
    </row>
    <row r="956" spans="1:15">
      <c r="A956">
        <v>5981.5</v>
      </c>
      <c r="B956">
        <f>COUNTIF(DantongWorkSheet!$E$1:$E$1000, "&lt;=" &amp;A956)</f>
        <v>850</v>
      </c>
      <c r="C956">
        <f>COUNTIF(DantongWorkSheet!$E$1:$E$1000, "&gt;" &amp;A956)</f>
        <v>150</v>
      </c>
      <c r="D956">
        <f>COUNTIFS(DantongWorkSheet!$E$1:$E$1000, "&lt;=" &amp;$A956, DantongWorkSheet!$U$1:$U$1000, 2)</f>
        <v>231</v>
      </c>
      <c r="E956">
        <f>COUNTIFS(DantongWorkSheet!$E$1:$E$1000, "&lt;=" &amp;$A956, DantongWorkSheet!$U$1:$U$1000, 1)</f>
        <v>619</v>
      </c>
      <c r="F956">
        <f>COUNTIFS(DantongWorkSheet!$E$1:$E$1000, "&gt;" &amp;$A956, DantongWorkSheet!$U$1:$U$1000, 2)</f>
        <v>69</v>
      </c>
      <c r="G956">
        <f>COUNTIFS(DantongWorkSheet!$E$1:$E$1000, "&gt;" &amp;$A956, DantongWorkSheet!$U$1:$U$1000, 1)</f>
        <v>81</v>
      </c>
      <c r="H956">
        <f t="shared" si="112"/>
        <v>0.84398549634184161</v>
      </c>
      <c r="I956">
        <f t="shared" si="113"/>
        <v>0.99537843882022581</v>
      </c>
      <c r="J956">
        <f t="shared" si="114"/>
        <v>0.19929546559146952</v>
      </c>
      <c r="K956">
        <f t="shared" si="115"/>
        <v>0.41054483912493089</v>
      </c>
      <c r="L956">
        <f t="shared" si="116"/>
        <v>0.7173876718905654</v>
      </c>
      <c r="M956">
        <f t="shared" si="117"/>
        <v>0.14930676582303387</v>
      </c>
      <c r="N956">
        <f t="shared" si="118"/>
        <v>0.86669443771359922</v>
      </c>
      <c r="O956">
        <f t="shared" si="119"/>
        <v>1.4596461517093484E-2</v>
      </c>
    </row>
    <row r="957" spans="1:15">
      <c r="A957">
        <v>6094</v>
      </c>
      <c r="B957">
        <f>COUNTIF(DantongWorkSheet!$E$1:$E$1000, "&lt;=" &amp;A957)</f>
        <v>853</v>
      </c>
      <c r="C957">
        <f>COUNTIF(DantongWorkSheet!$E$1:$E$1000, "&gt;" &amp;A957)</f>
        <v>147</v>
      </c>
      <c r="D957">
        <f>COUNTIFS(DantongWorkSheet!$E$1:$E$1000, "&lt;=" &amp;$A957, DantongWorkSheet!$U$1:$U$1000, 2)</f>
        <v>232</v>
      </c>
      <c r="E957">
        <f>COUNTIFS(DantongWorkSheet!$E$1:$E$1000, "&lt;=" &amp;$A957, DantongWorkSheet!$U$1:$U$1000, 1)</f>
        <v>621</v>
      </c>
      <c r="F957">
        <f>COUNTIFS(DantongWorkSheet!$E$1:$E$1000, "&gt;" &amp;$A957, DantongWorkSheet!$U$1:$U$1000, 2)</f>
        <v>68</v>
      </c>
      <c r="G957">
        <f>COUNTIFS(DantongWorkSheet!$E$1:$E$1000, "&gt;" &amp;$A957, DantongWorkSheet!$U$1:$U$1000, 1)</f>
        <v>79</v>
      </c>
      <c r="H957">
        <f t="shared" si="112"/>
        <v>0.84429325086750984</v>
      </c>
      <c r="I957">
        <f t="shared" si="113"/>
        <v>0.99595702299273037</v>
      </c>
      <c r="J957">
        <f t="shared" si="114"/>
        <v>0.19566314740225874</v>
      </c>
      <c r="K957">
        <f t="shared" si="115"/>
        <v>0.40661845515438128</v>
      </c>
      <c r="L957">
        <f t="shared" si="116"/>
        <v>0.72018214298998584</v>
      </c>
      <c r="M957">
        <f t="shared" si="117"/>
        <v>0.14640568237993135</v>
      </c>
      <c r="N957">
        <f t="shared" si="118"/>
        <v>0.86658782536991719</v>
      </c>
      <c r="O957">
        <f t="shared" si="119"/>
        <v>1.4703073860775517E-2</v>
      </c>
    </row>
    <row r="958" spans="1:15">
      <c r="A958">
        <v>7681.5</v>
      </c>
      <c r="B958">
        <f>COUNTIF(DantongWorkSheet!$E$1:$E$1000, "&lt;=" &amp;A958)</f>
        <v>919</v>
      </c>
      <c r="C958">
        <f>COUNTIF(DantongWorkSheet!$E$1:$E$1000, "&gt;" &amp;A958)</f>
        <v>81</v>
      </c>
      <c r="D958">
        <f>COUNTIFS(DantongWorkSheet!$E$1:$E$1000, "&lt;=" &amp;$A958, DantongWorkSheet!$U$1:$U$1000, 2)</f>
        <v>257</v>
      </c>
      <c r="E958">
        <f>COUNTIFS(DantongWorkSheet!$E$1:$E$1000, "&lt;=" &amp;$A958, DantongWorkSheet!$U$1:$U$1000, 1)</f>
        <v>662</v>
      </c>
      <c r="F958">
        <f>COUNTIFS(DantongWorkSheet!$E$1:$E$1000, "&gt;" &amp;$A958, DantongWorkSheet!$U$1:$U$1000, 2)</f>
        <v>43</v>
      </c>
      <c r="G958">
        <f>COUNTIFS(DantongWorkSheet!$E$1:$E$1000, "&gt;" &amp;$A958, DantongWorkSheet!$U$1:$U$1000, 1)</f>
        <v>38</v>
      </c>
      <c r="H958">
        <f t="shared" si="112"/>
        <v>0.85497592348794116</v>
      </c>
      <c r="I958">
        <f t="shared" si="113"/>
        <v>0.99724963297047098</v>
      </c>
      <c r="J958">
        <f t="shared" si="114"/>
        <v>0.11199231146983525</v>
      </c>
      <c r="K958">
        <f t="shared" si="115"/>
        <v>0.29370067682397444</v>
      </c>
      <c r="L958">
        <f t="shared" si="116"/>
        <v>0.78572287368541793</v>
      </c>
      <c r="M958">
        <f t="shared" si="117"/>
        <v>8.0777220270608158E-2</v>
      </c>
      <c r="N958">
        <f t="shared" si="118"/>
        <v>0.86650009395602612</v>
      </c>
      <c r="O958">
        <f t="shared" si="119"/>
        <v>1.4790805274666585E-2</v>
      </c>
    </row>
    <row r="959" spans="1:15">
      <c r="A959">
        <v>7819</v>
      </c>
      <c r="B959">
        <f>COUNTIF(DantongWorkSheet!$E$1:$E$1000, "&lt;=" &amp;A959)</f>
        <v>924</v>
      </c>
      <c r="C959">
        <f>COUNTIF(DantongWorkSheet!$E$1:$E$1000, "&gt;" &amp;A959)</f>
        <v>76</v>
      </c>
      <c r="D959">
        <f>COUNTIFS(DantongWorkSheet!$E$1:$E$1000, "&lt;=" &amp;$A959, DantongWorkSheet!$U$1:$U$1000, 2)</f>
        <v>259</v>
      </c>
      <c r="E959">
        <f>COUNTIFS(DantongWorkSheet!$E$1:$E$1000, "&lt;=" &amp;$A959, DantongWorkSheet!$U$1:$U$1000, 1)</f>
        <v>665</v>
      </c>
      <c r="F959">
        <f>COUNTIFS(DantongWorkSheet!$E$1:$E$1000, "&gt;" &amp;$A959, DantongWorkSheet!$U$1:$U$1000, 2)</f>
        <v>41</v>
      </c>
      <c r="G959">
        <f>COUNTIFS(DantongWorkSheet!$E$1:$E$1000, "&gt;" &amp;$A959, DantongWorkSheet!$U$1:$U$1000, 1)</f>
        <v>35</v>
      </c>
      <c r="H959">
        <f t="shared" si="112"/>
        <v>0.85586338208791402</v>
      </c>
      <c r="I959">
        <f t="shared" si="113"/>
        <v>0.99549938472759525</v>
      </c>
      <c r="J959">
        <f t="shared" si="114"/>
        <v>0.10536856475933121</v>
      </c>
      <c r="K959">
        <f t="shared" si="115"/>
        <v>0.28255711461260619</v>
      </c>
      <c r="L959">
        <f t="shared" si="116"/>
        <v>0.79081776504923262</v>
      </c>
      <c r="M959">
        <f t="shared" si="117"/>
        <v>7.5657953239297235E-2</v>
      </c>
      <c r="N959">
        <f t="shared" si="118"/>
        <v>0.86647571828852987</v>
      </c>
      <c r="O959">
        <f t="shared" si="119"/>
        <v>1.4815180942162831E-2</v>
      </c>
    </row>
    <row r="960" spans="1:15">
      <c r="A960">
        <v>6167.5</v>
      </c>
      <c r="B960">
        <f>COUNTIF(DantongWorkSheet!$E$1:$E$1000, "&lt;=" &amp;A960)</f>
        <v>856</v>
      </c>
      <c r="C960">
        <f>COUNTIF(DantongWorkSheet!$E$1:$E$1000, "&gt;" &amp;A960)</f>
        <v>144</v>
      </c>
      <c r="D960">
        <f>COUNTIFS(DantongWorkSheet!$E$1:$E$1000, "&lt;=" &amp;$A960, DantongWorkSheet!$U$1:$U$1000, 2)</f>
        <v>233</v>
      </c>
      <c r="E960">
        <f>COUNTIFS(DantongWorkSheet!$E$1:$E$1000, "&lt;=" &amp;$A960, DantongWorkSheet!$U$1:$U$1000, 1)</f>
        <v>623</v>
      </c>
      <c r="F960">
        <f>COUNTIFS(DantongWorkSheet!$E$1:$E$1000, "&gt;" &amp;$A960, DantongWorkSheet!$U$1:$U$1000, 2)</f>
        <v>67</v>
      </c>
      <c r="G960">
        <f>COUNTIFS(DantongWorkSheet!$E$1:$E$1000, "&gt;" &amp;$A960, DantongWorkSheet!$U$1:$U$1000, 1)</f>
        <v>77</v>
      </c>
      <c r="H960">
        <f t="shared" si="112"/>
        <v>0.84459851018806231</v>
      </c>
      <c r="I960">
        <f t="shared" si="113"/>
        <v>0.99651847787163073</v>
      </c>
      <c r="J960">
        <f t="shared" si="114"/>
        <v>0.19201560731136477</v>
      </c>
      <c r="K960">
        <f t="shared" si="115"/>
        <v>0.40260373678364753</v>
      </c>
      <c r="L960">
        <f t="shared" si="116"/>
        <v>0.72297632472098128</v>
      </c>
      <c r="M960">
        <f t="shared" si="117"/>
        <v>0.14349866081351481</v>
      </c>
      <c r="N960">
        <f t="shared" si="118"/>
        <v>0.86647498553449609</v>
      </c>
      <c r="O960">
        <f t="shared" si="119"/>
        <v>1.4815913696196614E-2</v>
      </c>
    </row>
    <row r="961" spans="1:15">
      <c r="A961">
        <v>5904.5</v>
      </c>
      <c r="B961">
        <f>COUNTIF(DantongWorkSheet!$E$1:$E$1000, "&lt;=" &amp;A961)</f>
        <v>845</v>
      </c>
      <c r="C961">
        <f>COUNTIF(DantongWorkSheet!$E$1:$E$1000, "&gt;" &amp;A961)</f>
        <v>155</v>
      </c>
      <c r="D961">
        <f>COUNTIFS(DantongWorkSheet!$E$1:$E$1000, "&lt;=" &amp;$A961, DantongWorkSheet!$U$1:$U$1000, 2)</f>
        <v>229</v>
      </c>
      <c r="E961">
        <f>COUNTIFS(DantongWorkSheet!$E$1:$E$1000, "&lt;=" &amp;$A961, DantongWorkSheet!$U$1:$U$1000, 1)</f>
        <v>616</v>
      </c>
      <c r="F961">
        <f>COUNTIFS(DantongWorkSheet!$E$1:$E$1000, "&gt;" &amp;$A961, DantongWorkSheet!$U$1:$U$1000, 2)</f>
        <v>71</v>
      </c>
      <c r="G961">
        <f>COUNTIFS(DantongWorkSheet!$E$1:$E$1000, "&gt;" &amp;$A961, DantongWorkSheet!$U$1:$U$1000, 1)</f>
        <v>84</v>
      </c>
      <c r="H961">
        <f t="shared" si="112"/>
        <v>0.8429043636639143</v>
      </c>
      <c r="I961">
        <f t="shared" si="113"/>
        <v>0.99491983109199045</v>
      </c>
      <c r="J961">
        <f t="shared" si="114"/>
        <v>0.20531535670119666</v>
      </c>
      <c r="K961">
        <f t="shared" si="115"/>
        <v>0.41689728130511666</v>
      </c>
      <c r="L961">
        <f t="shared" si="116"/>
        <v>0.71225418729600753</v>
      </c>
      <c r="M961">
        <f t="shared" si="117"/>
        <v>0.15421257381925851</v>
      </c>
      <c r="N961">
        <f t="shared" si="118"/>
        <v>0.8664667611152661</v>
      </c>
      <c r="O961">
        <f t="shared" si="119"/>
        <v>1.4824138115426599E-2</v>
      </c>
    </row>
    <row r="962" spans="1:15">
      <c r="A962">
        <v>6711.5</v>
      </c>
      <c r="B962">
        <f>COUNTIF(DantongWorkSheet!$E$1:$E$1000, "&lt;=" &amp;A962)</f>
        <v>883</v>
      </c>
      <c r="C962">
        <f>COUNTIF(DantongWorkSheet!$E$1:$E$1000, "&gt;" &amp;A962)</f>
        <v>117</v>
      </c>
      <c r="D962">
        <f>COUNTIFS(DantongWorkSheet!$E$1:$E$1000, "&lt;=" &amp;$A962, DantongWorkSheet!$U$1:$U$1000, 2)</f>
        <v>243</v>
      </c>
      <c r="E962">
        <f>COUNTIFS(DantongWorkSheet!$E$1:$E$1000, "&lt;=" &amp;$A962, DantongWorkSheet!$U$1:$U$1000, 1)</f>
        <v>640</v>
      </c>
      <c r="F962">
        <f>COUNTIFS(DantongWorkSheet!$E$1:$E$1000, "&gt;" &amp;$A962, DantongWorkSheet!$U$1:$U$1000, 2)</f>
        <v>57</v>
      </c>
      <c r="G962">
        <f>COUNTIFS(DantongWorkSheet!$E$1:$E$1000, "&gt;" &amp;$A962, DantongWorkSheet!$U$1:$U$1000, 1)</f>
        <v>60</v>
      </c>
      <c r="H962">
        <f t="shared" si="112"/>
        <v>0.84882521190201454</v>
      </c>
      <c r="I962">
        <f t="shared" si="113"/>
        <v>0.99952568929364927</v>
      </c>
      <c r="J962">
        <f t="shared" si="114"/>
        <v>0.15851144214302737</v>
      </c>
      <c r="K962">
        <f t="shared" si="115"/>
        <v>0.36216408911420589</v>
      </c>
      <c r="L962">
        <f t="shared" si="116"/>
        <v>0.74951266210947887</v>
      </c>
      <c r="M962">
        <f t="shared" si="117"/>
        <v>0.11694450564735698</v>
      </c>
      <c r="N962">
        <f t="shared" si="118"/>
        <v>0.86645716775683579</v>
      </c>
      <c r="O962">
        <f t="shared" si="119"/>
        <v>1.4833731473856915E-2</v>
      </c>
    </row>
    <row r="963" spans="1:15">
      <c r="A963">
        <v>3760.5</v>
      </c>
      <c r="B963">
        <f>COUNTIF(DantongWorkSheet!$E$1:$E$1000, "&lt;=" &amp;A963)</f>
        <v>723</v>
      </c>
      <c r="C963">
        <f>COUNTIF(DantongWorkSheet!$E$1:$E$1000, "&gt;" &amp;A963)</f>
        <v>277</v>
      </c>
      <c r="D963">
        <f>COUNTIFS(DantongWorkSheet!$E$1:$E$1000, "&lt;=" &amp;$A963, DantongWorkSheet!$U$1:$U$1000, 2)</f>
        <v>187</v>
      </c>
      <c r="E963">
        <f>COUNTIFS(DantongWorkSheet!$E$1:$E$1000, "&lt;=" &amp;$A963, DantongWorkSheet!$U$1:$U$1000, 1)</f>
        <v>536</v>
      </c>
      <c r="F963">
        <f>COUNTIFS(DantongWorkSheet!$E$1:$E$1000, "&gt;" &amp;$A963, DantongWorkSheet!$U$1:$U$1000, 2)</f>
        <v>113</v>
      </c>
      <c r="G963">
        <f>COUNTIFS(DantongWorkSheet!$E$1:$E$1000, "&gt;" &amp;$A963, DantongWorkSheet!$U$1:$U$1000, 1)</f>
        <v>164</v>
      </c>
      <c r="H963">
        <f t="shared" si="112"/>
        <v>0.8246940636670872</v>
      </c>
      <c r="I963">
        <f t="shared" si="113"/>
        <v>0.97540732305178057</v>
      </c>
      <c r="J963">
        <f t="shared" si="114"/>
        <v>0.33831515969503079</v>
      </c>
      <c r="K963">
        <f t="shared" si="115"/>
        <v>0.51301566685577304</v>
      </c>
      <c r="L963">
        <f t="shared" si="116"/>
        <v>0.59625380803130401</v>
      </c>
      <c r="M963">
        <f t="shared" si="117"/>
        <v>0.27018782848534323</v>
      </c>
      <c r="N963">
        <f t="shared" si="118"/>
        <v>0.86644163651664718</v>
      </c>
      <c r="O963">
        <f t="shared" si="119"/>
        <v>1.4849262714045519E-2</v>
      </c>
    </row>
    <row r="964" spans="1:15">
      <c r="A964">
        <v>6322.5</v>
      </c>
      <c r="B964">
        <f>COUNTIF(DantongWorkSheet!$E$1:$E$1000, "&lt;=" &amp;A964)</f>
        <v>867</v>
      </c>
      <c r="C964">
        <f>COUNTIF(DantongWorkSheet!$E$1:$E$1000, "&gt;" &amp;A964)</f>
        <v>133</v>
      </c>
      <c r="D964">
        <f>COUNTIFS(DantongWorkSheet!$E$1:$E$1000, "&lt;=" &amp;$A964, DantongWorkSheet!$U$1:$U$1000, 2)</f>
        <v>237</v>
      </c>
      <c r="E964">
        <f>COUNTIFS(DantongWorkSheet!$E$1:$E$1000, "&lt;=" &amp;$A964, DantongWorkSheet!$U$1:$U$1000, 1)</f>
        <v>630</v>
      </c>
      <c r="F964">
        <f>COUNTIFS(DantongWorkSheet!$E$1:$E$1000, "&gt;" &amp;$A964, DantongWorkSheet!$U$1:$U$1000, 2)</f>
        <v>63</v>
      </c>
      <c r="G964">
        <f>COUNTIFS(DantongWorkSheet!$E$1:$E$1000, "&gt;" &amp;$A964, DantongWorkSheet!$U$1:$U$1000, 1)</f>
        <v>70</v>
      </c>
      <c r="H964">
        <f t="shared" si="112"/>
        <v>0.8462397385011049</v>
      </c>
      <c r="I964">
        <f t="shared" si="113"/>
        <v>0.99800088387229957</v>
      </c>
      <c r="J964">
        <f t="shared" si="114"/>
        <v>0.17851191994869853</v>
      </c>
      <c r="K964">
        <f t="shared" si="115"/>
        <v>0.38709674593839932</v>
      </c>
      <c r="L964">
        <f t="shared" si="116"/>
        <v>0.73368985328045799</v>
      </c>
      <c r="M964">
        <f t="shared" si="117"/>
        <v>0.13273411755501585</v>
      </c>
      <c r="N964">
        <f t="shared" si="118"/>
        <v>0.86642397083547384</v>
      </c>
      <c r="O964">
        <f t="shared" si="119"/>
        <v>1.4866928395218859E-2</v>
      </c>
    </row>
    <row r="965" spans="1:15">
      <c r="A965">
        <v>7973</v>
      </c>
      <c r="B965">
        <f>COUNTIF(DantongWorkSheet!$E$1:$E$1000, "&lt;=" &amp;A965)</f>
        <v>929</v>
      </c>
      <c r="C965">
        <f>COUNTIF(DantongWorkSheet!$E$1:$E$1000, "&gt;" &amp;A965)</f>
        <v>71</v>
      </c>
      <c r="D965">
        <f>COUNTIFS(DantongWorkSheet!$E$1:$E$1000, "&lt;=" &amp;$A965, DantongWorkSheet!$U$1:$U$1000, 2)</f>
        <v>261</v>
      </c>
      <c r="E965">
        <f>COUNTIFS(DantongWorkSheet!$E$1:$E$1000, "&lt;=" &amp;$A965, DantongWorkSheet!$U$1:$U$1000, 1)</f>
        <v>668</v>
      </c>
      <c r="F965">
        <f>COUNTIFS(DantongWorkSheet!$E$1:$E$1000, "&gt;" &amp;$A965, DantongWorkSheet!$U$1:$U$1000, 2)</f>
        <v>39</v>
      </c>
      <c r="G965">
        <f>COUNTIFS(DantongWorkSheet!$E$1:$E$1000, "&gt;" &amp;$A965, DantongWorkSheet!$U$1:$U$1000, 1)</f>
        <v>32</v>
      </c>
      <c r="H965">
        <f t="shared" si="112"/>
        <v>0.8567383036297932</v>
      </c>
      <c r="I965">
        <f t="shared" si="113"/>
        <v>0.99297688660851735</v>
      </c>
      <c r="J965">
        <f t="shared" si="114"/>
        <v>9.8705783901594263E-2</v>
      </c>
      <c r="K965">
        <f t="shared" si="115"/>
        <v>0.27093863872617574</v>
      </c>
      <c r="L965">
        <f t="shared" si="116"/>
        <v>0.79590988407207797</v>
      </c>
      <c r="M965">
        <f t="shared" si="117"/>
        <v>7.0501358949204729E-2</v>
      </c>
      <c r="N965">
        <f t="shared" si="118"/>
        <v>0.8664112430212827</v>
      </c>
      <c r="O965">
        <f t="shared" si="119"/>
        <v>1.4879656209410008E-2</v>
      </c>
    </row>
    <row r="966" spans="1:15">
      <c r="A966">
        <v>4167</v>
      </c>
      <c r="B966">
        <f>COUNTIF(DantongWorkSheet!$E$1:$E$1000, "&lt;=" &amp;A966)</f>
        <v>765</v>
      </c>
      <c r="C966">
        <f>COUNTIF(DantongWorkSheet!$E$1:$E$1000, "&gt;" &amp;A966)</f>
        <v>235</v>
      </c>
      <c r="D966">
        <f>COUNTIFS(DantongWorkSheet!$E$1:$E$1000, "&lt;=" &amp;$A966, DantongWorkSheet!$U$1:$U$1000, 2)</f>
        <v>201</v>
      </c>
      <c r="E966">
        <f>COUNTIFS(DantongWorkSheet!$E$1:$E$1000, "&lt;=" &amp;$A966, DantongWorkSheet!$U$1:$U$1000, 1)</f>
        <v>564</v>
      </c>
      <c r="F966">
        <f>COUNTIFS(DantongWorkSheet!$E$1:$E$1000, "&gt;" &amp;$A966, DantongWorkSheet!$U$1:$U$1000, 2)</f>
        <v>99</v>
      </c>
      <c r="G966">
        <f>COUNTIFS(DantongWorkSheet!$E$1:$E$1000, "&gt;" &amp;$A966, DantongWorkSheet!$U$1:$U$1000, 1)</f>
        <v>136</v>
      </c>
      <c r="H966">
        <f t="shared" si="112"/>
        <v>0.83086057459977325</v>
      </c>
      <c r="I966">
        <f t="shared" si="113"/>
        <v>0.98204353465892524</v>
      </c>
      <c r="J966">
        <f t="shared" si="114"/>
        <v>0.29564828551778577</v>
      </c>
      <c r="K966">
        <f t="shared" si="115"/>
        <v>0.49097782445281546</v>
      </c>
      <c r="L966">
        <f t="shared" si="116"/>
        <v>0.63560833956882656</v>
      </c>
      <c r="M966">
        <f t="shared" si="117"/>
        <v>0.23078023064484743</v>
      </c>
      <c r="N966">
        <f t="shared" si="118"/>
        <v>0.86638857021367399</v>
      </c>
      <c r="O966">
        <f t="shared" si="119"/>
        <v>1.4902329017018712E-2</v>
      </c>
    </row>
    <row r="967" spans="1:15">
      <c r="A967">
        <v>4231</v>
      </c>
      <c r="B967">
        <f>COUNTIF(DantongWorkSheet!$E$1:$E$1000, "&lt;=" &amp;A967)</f>
        <v>768</v>
      </c>
      <c r="C967">
        <f>COUNTIF(DantongWorkSheet!$E$1:$E$1000, "&gt;" &amp;A967)</f>
        <v>232</v>
      </c>
      <c r="D967">
        <f>COUNTIFS(DantongWorkSheet!$E$1:$E$1000, "&lt;=" &amp;$A967, DantongWorkSheet!$U$1:$U$1000, 2)</f>
        <v>202</v>
      </c>
      <c r="E967">
        <f>COUNTIFS(DantongWorkSheet!$E$1:$E$1000, "&lt;=" &amp;$A967, DantongWorkSheet!$U$1:$U$1000, 1)</f>
        <v>566</v>
      </c>
      <c r="F967">
        <f>COUNTIFS(DantongWorkSheet!$E$1:$E$1000, "&gt;" &amp;$A967, DantongWorkSheet!$U$1:$U$1000, 2)</f>
        <v>98</v>
      </c>
      <c r="G967">
        <f>COUNTIFS(DantongWorkSheet!$E$1:$E$1000, "&gt;" &amp;$A967, DantongWorkSheet!$U$1:$U$1000, 1)</f>
        <v>134</v>
      </c>
      <c r="H967">
        <f t="shared" si="112"/>
        <v>0.83127072343117203</v>
      </c>
      <c r="I967">
        <f t="shared" si="113"/>
        <v>0.98256066648691742</v>
      </c>
      <c r="J967">
        <f t="shared" si="114"/>
        <v>0.29247113006663489</v>
      </c>
      <c r="K967">
        <f t="shared" si="115"/>
        <v>0.48901036317200752</v>
      </c>
      <c r="L967">
        <f t="shared" si="116"/>
        <v>0.6384159155951401</v>
      </c>
      <c r="M967">
        <f t="shared" si="117"/>
        <v>0.22795407462496486</v>
      </c>
      <c r="N967">
        <f t="shared" si="118"/>
        <v>0.86636999022010497</v>
      </c>
      <c r="O967">
        <f t="shared" si="119"/>
        <v>1.4920909010587735E-2</v>
      </c>
    </row>
    <row r="968" spans="1:15">
      <c r="A968">
        <v>6214</v>
      </c>
      <c r="B968">
        <f>COUNTIF(DantongWorkSheet!$E$1:$E$1000, "&lt;=" &amp;A968)</f>
        <v>859</v>
      </c>
      <c r="C968">
        <f>COUNTIF(DantongWorkSheet!$E$1:$E$1000, "&gt;" &amp;A968)</f>
        <v>141</v>
      </c>
      <c r="D968">
        <f>COUNTIFS(DantongWorkSheet!$E$1:$E$1000, "&lt;=" &amp;$A968, DantongWorkSheet!$U$1:$U$1000, 2)</f>
        <v>234</v>
      </c>
      <c r="E968">
        <f>COUNTIFS(DantongWorkSheet!$E$1:$E$1000, "&lt;=" &amp;$A968, DantongWorkSheet!$U$1:$U$1000, 1)</f>
        <v>625</v>
      </c>
      <c r="F968">
        <f>COUNTIFS(DantongWorkSheet!$E$1:$E$1000, "&gt;" &amp;$A968, DantongWorkSheet!$U$1:$U$1000, 2)</f>
        <v>66</v>
      </c>
      <c r="G968">
        <f>COUNTIFS(DantongWorkSheet!$E$1:$E$1000, "&gt;" &amp;$A968, DantongWorkSheet!$U$1:$U$1000, 1)</f>
        <v>75</v>
      </c>
      <c r="H968">
        <f t="shared" si="112"/>
        <v>0.84490130414088205</v>
      </c>
      <c r="I968">
        <f t="shared" si="113"/>
        <v>0.99705905690341068</v>
      </c>
      <c r="J968">
        <f t="shared" si="114"/>
        <v>0.18835289866679261</v>
      </c>
      <c r="K968">
        <f t="shared" si="115"/>
        <v>0.3984988434491244</v>
      </c>
      <c r="L968">
        <f t="shared" si="116"/>
        <v>0.72577022025701765</v>
      </c>
      <c r="M968">
        <f t="shared" si="117"/>
        <v>0.14058532702338089</v>
      </c>
      <c r="N968">
        <f t="shared" si="118"/>
        <v>0.86635554728039854</v>
      </c>
      <c r="O968">
        <f t="shared" si="119"/>
        <v>1.4935351950294162E-2</v>
      </c>
    </row>
    <row r="969" spans="1:15">
      <c r="A969">
        <v>7760.5</v>
      </c>
      <c r="B969">
        <f>COUNTIF(DantongWorkSheet!$E$1:$E$1000, "&lt;=" &amp;A969)</f>
        <v>922</v>
      </c>
      <c r="C969">
        <f>COUNTIF(DantongWorkSheet!$E$1:$E$1000, "&gt;" &amp;A969)</f>
        <v>78</v>
      </c>
      <c r="D969">
        <f>COUNTIFS(DantongWorkSheet!$E$1:$E$1000, "&lt;=" &amp;$A969, DantongWorkSheet!$U$1:$U$1000, 2)</f>
        <v>258</v>
      </c>
      <c r="E969">
        <f>COUNTIFS(DantongWorkSheet!$E$1:$E$1000, "&lt;=" &amp;$A969, DantongWorkSheet!$U$1:$U$1000, 1)</f>
        <v>664</v>
      </c>
      <c r="F969">
        <f>COUNTIFS(DantongWorkSheet!$E$1:$E$1000, "&gt;" &amp;$A969, DantongWorkSheet!$U$1:$U$1000, 2)</f>
        <v>42</v>
      </c>
      <c r="G969">
        <f>COUNTIFS(DantongWorkSheet!$E$1:$E$1000, "&gt;" &amp;$A969, DantongWorkSheet!$U$1:$U$1000, 1)</f>
        <v>36</v>
      </c>
      <c r="H969">
        <f t="shared" si="112"/>
        <v>0.85521424811528424</v>
      </c>
      <c r="I969">
        <f t="shared" si="113"/>
        <v>0.99572745208492563</v>
      </c>
      <c r="J969">
        <f t="shared" si="114"/>
        <v>0.10802275938259459</v>
      </c>
      <c r="K969">
        <f t="shared" si="115"/>
        <v>0.28706980113238745</v>
      </c>
      <c r="L969">
        <f t="shared" si="116"/>
        <v>0.78850753676229213</v>
      </c>
      <c r="M969">
        <f t="shared" si="117"/>
        <v>7.7666741262624198E-2</v>
      </c>
      <c r="N969">
        <f t="shared" si="118"/>
        <v>0.86617427802491631</v>
      </c>
      <c r="O969">
        <f t="shared" si="119"/>
        <v>1.5116621205776393E-2</v>
      </c>
    </row>
    <row r="970" spans="1:15">
      <c r="A970">
        <v>6126.5</v>
      </c>
      <c r="B970">
        <f>COUNTIF(DantongWorkSheet!$E$1:$E$1000, "&lt;=" &amp;A970)</f>
        <v>854</v>
      </c>
      <c r="C970">
        <f>COUNTIF(DantongWorkSheet!$E$1:$E$1000, "&gt;" &amp;A970)</f>
        <v>146</v>
      </c>
      <c r="D970">
        <f>COUNTIFS(DantongWorkSheet!$E$1:$E$1000, "&lt;=" &amp;$A970, DantongWorkSheet!$U$1:$U$1000, 2)</f>
        <v>232</v>
      </c>
      <c r="E970">
        <f>COUNTIFS(DantongWorkSheet!$E$1:$E$1000, "&lt;=" &amp;$A970, DantongWorkSheet!$U$1:$U$1000, 1)</f>
        <v>622</v>
      </c>
      <c r="F970">
        <f>COUNTIFS(DantongWorkSheet!$E$1:$E$1000, "&gt;" &amp;$A970, DantongWorkSheet!$U$1:$U$1000, 2)</f>
        <v>68</v>
      </c>
      <c r="G970">
        <f>COUNTIFS(DantongWorkSheet!$E$1:$E$1000, "&gt;" &amp;$A970, DantongWorkSheet!$U$1:$U$1000, 1)</f>
        <v>78</v>
      </c>
      <c r="H970">
        <f t="shared" si="112"/>
        <v>0.84384049159843955</v>
      </c>
      <c r="I970">
        <f t="shared" si="113"/>
        <v>0.99661328301509644</v>
      </c>
      <c r="J970">
        <f t="shared" si="114"/>
        <v>0.1944489893855236</v>
      </c>
      <c r="K970">
        <f t="shared" si="115"/>
        <v>0.40529011996418218</v>
      </c>
      <c r="L970">
        <f t="shared" si="116"/>
        <v>0.72063977982506733</v>
      </c>
      <c r="M970">
        <f t="shared" si="117"/>
        <v>0.14550553932020407</v>
      </c>
      <c r="N970">
        <f t="shared" si="118"/>
        <v>0.86614531914527138</v>
      </c>
      <c r="O970">
        <f t="shared" si="119"/>
        <v>1.5145580085421328E-2</v>
      </c>
    </row>
    <row r="971" spans="1:15">
      <c r="A971">
        <v>11191</v>
      </c>
      <c r="B971">
        <f>COUNTIF(DantongWorkSheet!$E$1:$E$1000, "&lt;=" &amp;A971)</f>
        <v>972</v>
      </c>
      <c r="C971">
        <f>COUNTIF(DantongWorkSheet!$E$1:$E$1000, "&gt;" &amp;A971)</f>
        <v>28</v>
      </c>
      <c r="D971">
        <f>COUNTIFS(DantongWorkSheet!$E$1:$E$1000, "&lt;=" &amp;$A971, DantongWorkSheet!$U$1:$U$1000, 2)</f>
        <v>280</v>
      </c>
      <c r="E971">
        <f>COUNTIFS(DantongWorkSheet!$E$1:$E$1000, "&lt;=" &amp;$A971, DantongWorkSheet!$U$1:$U$1000, 1)</f>
        <v>692</v>
      </c>
      <c r="F971">
        <f>COUNTIFS(DantongWorkSheet!$E$1:$E$1000, "&gt;" &amp;$A971, DantongWorkSheet!$U$1:$U$1000, 2)</f>
        <v>20</v>
      </c>
      <c r="G971">
        <f>COUNTIFS(DantongWorkSheet!$E$1:$E$1000, "&gt;" &amp;$A971, DantongWorkSheet!$U$1:$U$1000, 1)</f>
        <v>8</v>
      </c>
      <c r="H971">
        <f t="shared" si="112"/>
        <v>0.86620964530413069</v>
      </c>
      <c r="I971">
        <f t="shared" si="113"/>
        <v>0.863120568566631</v>
      </c>
      <c r="J971">
        <f t="shared" si="114"/>
        <v>3.98245711867296E-2</v>
      </c>
      <c r="K971">
        <f t="shared" si="115"/>
        <v>0.14443602215292553</v>
      </c>
      <c r="L971">
        <f t="shared" si="116"/>
        <v>0.84195577523561504</v>
      </c>
      <c r="M971">
        <f t="shared" si="117"/>
        <v>2.4167375919865668E-2</v>
      </c>
      <c r="N971">
        <f t="shared" si="118"/>
        <v>0.86612315115548066</v>
      </c>
      <c r="O971">
        <f t="shared" si="119"/>
        <v>1.516774807521204E-2</v>
      </c>
    </row>
    <row r="972" spans="1:15">
      <c r="A972">
        <v>3808</v>
      </c>
      <c r="B972">
        <f>COUNTIF(DantongWorkSheet!$E$1:$E$1000, "&lt;=" &amp;A972)</f>
        <v>727</v>
      </c>
      <c r="C972">
        <f>COUNTIF(DantongWorkSheet!$E$1:$E$1000, "&gt;" &amp;A972)</f>
        <v>273</v>
      </c>
      <c r="D972">
        <f>COUNTIFS(DantongWorkSheet!$E$1:$E$1000, "&lt;=" &amp;$A972, DantongWorkSheet!$U$1:$U$1000, 2)</f>
        <v>188</v>
      </c>
      <c r="E972">
        <f>COUNTIFS(DantongWorkSheet!$E$1:$E$1000, "&lt;=" &amp;$A972, DantongWorkSheet!$U$1:$U$1000, 1)</f>
        <v>539</v>
      </c>
      <c r="F972">
        <f>COUNTIFS(DantongWorkSheet!$E$1:$E$1000, "&gt;" &amp;$A972, DantongWorkSheet!$U$1:$U$1000, 2)</f>
        <v>112</v>
      </c>
      <c r="G972">
        <f>COUNTIFS(DantongWorkSheet!$E$1:$E$1000, "&gt;" &amp;$A972, DantongWorkSheet!$U$1:$U$1000, 1)</f>
        <v>161</v>
      </c>
      <c r="H972">
        <f t="shared" si="112"/>
        <v>0.82462179802001212</v>
      </c>
      <c r="I972">
        <f t="shared" si="113"/>
        <v>0.97663491144401005</v>
      </c>
      <c r="J972">
        <f t="shared" si="114"/>
        <v>0.33440017524979221</v>
      </c>
      <c r="K972">
        <f t="shared" si="115"/>
        <v>0.51133641024163012</v>
      </c>
      <c r="L972">
        <f t="shared" si="116"/>
        <v>0.59950004716054883</v>
      </c>
      <c r="M972">
        <f t="shared" si="117"/>
        <v>0.26662133082421474</v>
      </c>
      <c r="N972">
        <f t="shared" si="118"/>
        <v>0.86612137798476363</v>
      </c>
      <c r="O972">
        <f t="shared" si="119"/>
        <v>1.5169521245929074E-2</v>
      </c>
    </row>
    <row r="973" spans="1:15">
      <c r="A973">
        <v>3770</v>
      </c>
      <c r="B973">
        <f>COUNTIF(DantongWorkSheet!$E$1:$E$1000, "&lt;=" &amp;A973)</f>
        <v>724</v>
      </c>
      <c r="C973">
        <f>COUNTIF(DantongWorkSheet!$E$1:$E$1000, "&gt;" &amp;A973)</f>
        <v>276</v>
      </c>
      <c r="D973">
        <f>COUNTIFS(DantongWorkSheet!$E$1:$E$1000, "&lt;=" &amp;$A973, DantongWorkSheet!$U$1:$U$1000, 2)</f>
        <v>187</v>
      </c>
      <c r="E973">
        <f>COUNTIFS(DantongWorkSheet!$E$1:$E$1000, "&lt;=" &amp;$A973, DantongWorkSheet!$U$1:$U$1000, 1)</f>
        <v>537</v>
      </c>
      <c r="F973">
        <f>COUNTIFS(DantongWorkSheet!$E$1:$E$1000, "&gt;" &amp;$A973, DantongWorkSheet!$U$1:$U$1000, 2)</f>
        <v>113</v>
      </c>
      <c r="G973">
        <f>COUNTIFS(DantongWorkSheet!$E$1:$E$1000, "&gt;" &amp;$A973, DantongWorkSheet!$U$1:$U$1000, 1)</f>
        <v>163</v>
      </c>
      <c r="H973">
        <f t="shared" si="112"/>
        <v>0.82415086045730124</v>
      </c>
      <c r="I973">
        <f t="shared" si="113"/>
        <v>0.97619506586301741</v>
      </c>
      <c r="J973">
        <f t="shared" si="114"/>
        <v>0.33733939984711042</v>
      </c>
      <c r="K973">
        <f t="shared" si="115"/>
        <v>0.51260371249596148</v>
      </c>
      <c r="L973">
        <f t="shared" si="116"/>
        <v>0.59668522297108606</v>
      </c>
      <c r="M973">
        <f t="shared" si="117"/>
        <v>0.26942983817819283</v>
      </c>
      <c r="N973">
        <f t="shared" si="118"/>
        <v>0.86611506114927894</v>
      </c>
      <c r="O973">
        <f t="shared" si="119"/>
        <v>1.5175838081413762E-2</v>
      </c>
    </row>
    <row r="974" spans="1:15">
      <c r="A974">
        <v>10967.5</v>
      </c>
      <c r="B974">
        <f>COUNTIF(DantongWorkSheet!$E$1:$E$1000, "&lt;=" &amp;A974)</f>
        <v>970</v>
      </c>
      <c r="C974">
        <f>COUNTIF(DantongWorkSheet!$E$1:$E$1000, "&gt;" &amp;A974)</f>
        <v>30</v>
      </c>
      <c r="D974">
        <f>COUNTIFS(DantongWorkSheet!$E$1:$E$1000, "&lt;=" &amp;$A974, DantongWorkSheet!$U$1:$U$1000, 2)</f>
        <v>279</v>
      </c>
      <c r="E974">
        <f>COUNTIFS(DantongWorkSheet!$E$1:$E$1000, "&lt;=" &amp;$A974, DantongWorkSheet!$U$1:$U$1000, 1)</f>
        <v>691</v>
      </c>
      <c r="F974">
        <f>COUNTIFS(DantongWorkSheet!$E$1:$E$1000, "&gt;" &amp;$A974, DantongWorkSheet!$U$1:$U$1000, 2)</f>
        <v>21</v>
      </c>
      <c r="G974">
        <f>COUNTIFS(DantongWorkSheet!$E$1:$E$1000, "&gt;" &amp;$A974, DantongWorkSheet!$U$1:$U$1000, 1)</f>
        <v>9</v>
      </c>
      <c r="H974">
        <f t="shared" si="112"/>
        <v>0.86563856679755191</v>
      </c>
      <c r="I974">
        <f t="shared" si="113"/>
        <v>0.8812908992306927</v>
      </c>
      <c r="J974">
        <f t="shared" si="114"/>
        <v>4.2625047159969141E-2</v>
      </c>
      <c r="K974">
        <f t="shared" si="115"/>
        <v>0.15176681067160708</v>
      </c>
      <c r="L974">
        <f t="shared" si="116"/>
        <v>0.83966940979362537</v>
      </c>
      <c r="M974">
        <f t="shared" si="117"/>
        <v>2.643872697692078E-2</v>
      </c>
      <c r="N974">
        <f t="shared" si="118"/>
        <v>0.8661081367705461</v>
      </c>
      <c r="O974">
        <f t="shared" si="119"/>
        <v>1.5182762460146604E-2</v>
      </c>
    </row>
    <row r="975" spans="1:15">
      <c r="A975">
        <v>10798.5</v>
      </c>
      <c r="B975">
        <f>COUNTIF(DantongWorkSheet!$E$1:$E$1000, "&lt;=" &amp;A975)</f>
        <v>968</v>
      </c>
      <c r="C975">
        <f>COUNTIF(DantongWorkSheet!$E$1:$E$1000, "&gt;" &amp;A975)</f>
        <v>32</v>
      </c>
      <c r="D975">
        <f>COUNTIFS(DantongWorkSheet!$E$1:$E$1000, "&lt;=" &amp;$A975, DantongWorkSheet!$U$1:$U$1000, 2)</f>
        <v>278</v>
      </c>
      <c r="E975">
        <f>COUNTIFS(DantongWorkSheet!$E$1:$E$1000, "&lt;=" &amp;$A975, DantongWorkSheet!$U$1:$U$1000, 1)</f>
        <v>690</v>
      </c>
      <c r="F975">
        <f>COUNTIFS(DantongWorkSheet!$E$1:$E$1000, "&gt;" &amp;$A975, DantongWorkSheet!$U$1:$U$1000, 2)</f>
        <v>22</v>
      </c>
      <c r="G975">
        <f>COUNTIFS(DantongWorkSheet!$E$1:$E$1000, "&gt;" &amp;$A975, DantongWorkSheet!$U$1:$U$1000, 1)</f>
        <v>10</v>
      </c>
      <c r="H975">
        <f t="shared" si="112"/>
        <v>0.86506377563580139</v>
      </c>
      <c r="I975">
        <f t="shared" si="113"/>
        <v>0.8960382325345575</v>
      </c>
      <c r="J975">
        <f t="shared" si="114"/>
        <v>4.5419573871092807E-2</v>
      </c>
      <c r="K975">
        <f t="shared" si="115"/>
        <v>0.15890509710918679</v>
      </c>
      <c r="L975">
        <f t="shared" si="116"/>
        <v>0.83738173481545575</v>
      </c>
      <c r="M975">
        <f t="shared" si="117"/>
        <v>2.8673223441105841E-2</v>
      </c>
      <c r="N975">
        <f t="shared" si="118"/>
        <v>0.86605495825656154</v>
      </c>
      <c r="O975">
        <f t="shared" si="119"/>
        <v>1.5235940974131168E-2</v>
      </c>
    </row>
    <row r="976" spans="1:15">
      <c r="A976">
        <v>4189.5</v>
      </c>
      <c r="B976">
        <f>COUNTIF(DantongWorkSheet!$E$1:$E$1000, "&lt;=" &amp;A976)</f>
        <v>766</v>
      </c>
      <c r="C976">
        <f>COUNTIF(DantongWorkSheet!$E$1:$E$1000, "&gt;" &amp;A976)</f>
        <v>234</v>
      </c>
      <c r="D976">
        <f>COUNTIFS(DantongWorkSheet!$E$1:$E$1000, "&lt;=" &amp;$A976, DantongWorkSheet!$U$1:$U$1000, 2)</f>
        <v>201</v>
      </c>
      <c r="E976">
        <f>COUNTIFS(DantongWorkSheet!$E$1:$E$1000, "&lt;=" &amp;$A976, DantongWorkSheet!$U$1:$U$1000, 1)</f>
        <v>565</v>
      </c>
      <c r="F976">
        <f>COUNTIFS(DantongWorkSheet!$E$1:$E$1000, "&gt;" &amp;$A976, DantongWorkSheet!$U$1:$U$1000, 2)</f>
        <v>99</v>
      </c>
      <c r="G976">
        <f>COUNTIFS(DantongWorkSheet!$E$1:$E$1000, "&gt;" &amp;$A976, DantongWorkSheet!$U$1:$U$1000, 1)</f>
        <v>135</v>
      </c>
      <c r="H976">
        <f t="shared" si="112"/>
        <v>0.83034956716920583</v>
      </c>
      <c r="I976">
        <f t="shared" si="113"/>
        <v>0.98285868971270562</v>
      </c>
      <c r="J976">
        <f t="shared" si="114"/>
        <v>0.29459111629664159</v>
      </c>
      <c r="K976">
        <f t="shared" si="115"/>
        <v>0.49032817822841179</v>
      </c>
      <c r="L976">
        <f t="shared" si="116"/>
        <v>0.63604776845161171</v>
      </c>
      <c r="M976">
        <f t="shared" si="117"/>
        <v>0.22998893339277313</v>
      </c>
      <c r="N976">
        <f t="shared" si="118"/>
        <v>0.86603670184438486</v>
      </c>
      <c r="O976">
        <f t="shared" si="119"/>
        <v>1.5254197386307844E-2</v>
      </c>
    </row>
    <row r="977" spans="1:15">
      <c r="A977">
        <v>6193</v>
      </c>
      <c r="B977">
        <f>COUNTIF(DantongWorkSheet!$E$1:$E$1000, "&lt;=" &amp;A977)</f>
        <v>857</v>
      </c>
      <c r="C977">
        <f>COUNTIF(DantongWorkSheet!$E$1:$E$1000, "&gt;" &amp;A977)</f>
        <v>143</v>
      </c>
      <c r="D977">
        <f>COUNTIFS(DantongWorkSheet!$E$1:$E$1000, "&lt;=" &amp;$A977, DantongWorkSheet!$U$1:$U$1000, 2)</f>
        <v>233</v>
      </c>
      <c r="E977">
        <f>COUNTIFS(DantongWorkSheet!$E$1:$E$1000, "&lt;=" &amp;$A977, DantongWorkSheet!$U$1:$U$1000, 1)</f>
        <v>624</v>
      </c>
      <c r="F977">
        <f>COUNTIFS(DantongWorkSheet!$E$1:$E$1000, "&gt;" &amp;$A977, DantongWorkSheet!$U$1:$U$1000, 2)</f>
        <v>67</v>
      </c>
      <c r="G977">
        <f>COUNTIFS(DantongWorkSheet!$E$1:$E$1000, "&gt;" &amp;$A977, DantongWorkSheet!$U$1:$U$1000, 1)</f>
        <v>76</v>
      </c>
      <c r="H977">
        <f t="shared" si="112"/>
        <v>0.84414747780621013</v>
      </c>
      <c r="I977">
        <f t="shared" si="113"/>
        <v>0.99714079983864645</v>
      </c>
      <c r="J977">
        <f t="shared" si="114"/>
        <v>0.19079638720099626</v>
      </c>
      <c r="K977">
        <f t="shared" si="115"/>
        <v>0.4012455515473688</v>
      </c>
      <c r="L977">
        <f t="shared" si="116"/>
        <v>0.72343438847992203</v>
      </c>
      <c r="M977">
        <f t="shared" si="117"/>
        <v>0.14259113437692644</v>
      </c>
      <c r="N977">
        <f t="shared" si="118"/>
        <v>0.86602552285684853</v>
      </c>
      <c r="O977">
        <f t="shared" si="119"/>
        <v>1.5265376373844175E-2</v>
      </c>
    </row>
    <row r="978" spans="1:15">
      <c r="A978">
        <v>6750</v>
      </c>
      <c r="B978">
        <f>COUNTIF(DantongWorkSheet!$E$1:$E$1000, "&lt;=" &amp;A978)</f>
        <v>884</v>
      </c>
      <c r="C978">
        <f>COUNTIF(DantongWorkSheet!$E$1:$E$1000, "&gt;" &amp;A978)</f>
        <v>116</v>
      </c>
      <c r="D978">
        <f>COUNTIFS(DantongWorkSheet!$E$1:$E$1000, "&lt;=" &amp;$A978, DantongWorkSheet!$U$1:$U$1000, 2)</f>
        <v>243</v>
      </c>
      <c r="E978">
        <f>COUNTIFS(DantongWorkSheet!$E$1:$E$1000, "&lt;=" &amp;$A978, DantongWorkSheet!$U$1:$U$1000, 1)</f>
        <v>641</v>
      </c>
      <c r="F978">
        <f>COUNTIFS(DantongWorkSheet!$E$1:$E$1000, "&gt;" &amp;$A978, DantongWorkSheet!$U$1:$U$1000, 2)</f>
        <v>57</v>
      </c>
      <c r="G978">
        <f>COUNTIFS(DantongWorkSheet!$E$1:$E$1000, "&gt;" &amp;$A978, DantongWorkSheet!$U$1:$U$1000, 1)</f>
        <v>59</v>
      </c>
      <c r="H978">
        <f t="shared" si="112"/>
        <v>0.84838992504887756</v>
      </c>
      <c r="I978">
        <f t="shared" si="113"/>
        <v>0.99978555788844359</v>
      </c>
      <c r="J978">
        <f t="shared" si="114"/>
        <v>0.15724744513925942</v>
      </c>
      <c r="K978">
        <f t="shared" si="115"/>
        <v>0.36050518158600375</v>
      </c>
      <c r="L978">
        <f t="shared" si="116"/>
        <v>0.74997669374320775</v>
      </c>
      <c r="M978">
        <f t="shared" si="117"/>
        <v>0.11597512471505947</v>
      </c>
      <c r="N978">
        <f t="shared" si="118"/>
        <v>0.86595181845826719</v>
      </c>
      <c r="O978">
        <f t="shared" si="119"/>
        <v>1.5339080772425517E-2</v>
      </c>
    </row>
    <row r="979" spans="1:15">
      <c r="A979">
        <v>7839.5</v>
      </c>
      <c r="B979">
        <f>COUNTIF(DantongWorkSheet!$E$1:$E$1000, "&lt;=" &amp;A979)</f>
        <v>925</v>
      </c>
      <c r="C979">
        <f>COUNTIF(DantongWorkSheet!$E$1:$E$1000, "&gt;" &amp;A979)</f>
        <v>75</v>
      </c>
      <c r="D979">
        <f>COUNTIFS(DantongWorkSheet!$E$1:$E$1000, "&lt;=" &amp;$A979, DantongWorkSheet!$U$1:$U$1000, 2)</f>
        <v>259</v>
      </c>
      <c r="E979">
        <f>COUNTIFS(DantongWorkSheet!$E$1:$E$1000, "&lt;=" &amp;$A979, DantongWorkSheet!$U$1:$U$1000, 1)</f>
        <v>666</v>
      </c>
      <c r="F979">
        <f>COUNTIFS(DantongWorkSheet!$E$1:$E$1000, "&gt;" &amp;$A979, DantongWorkSheet!$U$1:$U$1000, 2)</f>
        <v>41</v>
      </c>
      <c r="G979">
        <f>COUNTIFS(DantongWorkSheet!$E$1:$E$1000, "&gt;" &amp;$A979, DantongWorkSheet!$U$1:$U$1000, 1)</f>
        <v>34</v>
      </c>
      <c r="H979">
        <f t="shared" si="112"/>
        <v>0.85545081056013073</v>
      </c>
      <c r="I979">
        <f t="shared" si="113"/>
        <v>0.99370710660450801</v>
      </c>
      <c r="J979">
        <f t="shared" si="114"/>
        <v>0.10403912456403157</v>
      </c>
      <c r="K979">
        <f t="shared" si="115"/>
        <v>0.28027241956246546</v>
      </c>
      <c r="L979">
        <f t="shared" si="116"/>
        <v>0.79129199976812092</v>
      </c>
      <c r="M979">
        <f t="shared" si="117"/>
        <v>7.4528032995338098E-2</v>
      </c>
      <c r="N979">
        <f t="shared" si="118"/>
        <v>0.86582003276345898</v>
      </c>
      <c r="O979">
        <f t="shared" si="119"/>
        <v>1.5470866467233724E-2</v>
      </c>
    </row>
    <row r="980" spans="1:15">
      <c r="A980">
        <v>3822</v>
      </c>
      <c r="B980">
        <f>COUNTIF(DantongWorkSheet!$E$1:$E$1000, "&lt;=" &amp;A980)</f>
        <v>728</v>
      </c>
      <c r="C980">
        <f>COUNTIF(DantongWorkSheet!$E$1:$E$1000, "&gt;" &amp;A980)</f>
        <v>272</v>
      </c>
      <c r="D980">
        <f>COUNTIFS(DantongWorkSheet!$E$1:$E$1000, "&lt;=" &amp;$A980, DantongWorkSheet!$U$1:$U$1000, 2)</f>
        <v>188</v>
      </c>
      <c r="E980">
        <f>COUNTIFS(DantongWorkSheet!$E$1:$E$1000, "&lt;=" &amp;$A980, DantongWorkSheet!$U$1:$U$1000, 1)</f>
        <v>540</v>
      </c>
      <c r="F980">
        <f>COUNTIFS(DantongWorkSheet!$E$1:$E$1000, "&gt;" &amp;$A980, DantongWorkSheet!$U$1:$U$1000, 2)</f>
        <v>112</v>
      </c>
      <c r="G980">
        <f>COUNTIFS(DantongWorkSheet!$E$1:$E$1000, "&gt;" &amp;$A980, DantongWorkSheet!$U$1:$U$1000, 1)</f>
        <v>160</v>
      </c>
      <c r="H980">
        <f t="shared" si="112"/>
        <v>0.8240815543156681</v>
      </c>
      <c r="I980">
        <f t="shared" si="113"/>
        <v>0.97741781752817158</v>
      </c>
      <c r="J980">
        <f t="shared" si="114"/>
        <v>0.33341646116934848</v>
      </c>
      <c r="K980">
        <f t="shared" si="115"/>
        <v>0.51090343260799542</v>
      </c>
      <c r="L980">
        <f t="shared" si="116"/>
        <v>0.59993137154180631</v>
      </c>
      <c r="M980">
        <f t="shared" si="117"/>
        <v>0.26585764636766268</v>
      </c>
      <c r="N980">
        <f t="shared" si="118"/>
        <v>0.86578901790946894</v>
      </c>
      <c r="O980">
        <f t="shared" si="119"/>
        <v>1.5501881321223765E-2</v>
      </c>
    </row>
    <row r="981" spans="1:15">
      <c r="A981">
        <v>3778.5</v>
      </c>
      <c r="B981">
        <f>COUNTIF(DantongWorkSheet!$E$1:$E$1000, "&lt;=" &amp;A981)</f>
        <v>725</v>
      </c>
      <c r="C981">
        <f>COUNTIF(DantongWorkSheet!$E$1:$E$1000, "&gt;" &amp;A981)</f>
        <v>275</v>
      </c>
      <c r="D981">
        <f>COUNTIFS(DantongWorkSheet!$E$1:$E$1000, "&lt;=" &amp;$A981, DantongWorkSheet!$U$1:$U$1000, 2)</f>
        <v>187</v>
      </c>
      <c r="E981">
        <f>COUNTIFS(DantongWorkSheet!$E$1:$E$1000, "&lt;=" &amp;$A981, DantongWorkSheet!$U$1:$U$1000, 1)</f>
        <v>538</v>
      </c>
      <c r="F981">
        <f>COUNTIFS(DantongWorkSheet!$E$1:$E$1000, "&gt;" &amp;$A981, DantongWorkSheet!$U$1:$U$1000, 2)</f>
        <v>113</v>
      </c>
      <c r="G981">
        <f>COUNTIFS(DantongWorkSheet!$E$1:$E$1000, "&gt;" &amp;$A981, DantongWorkSheet!$U$1:$U$1000, 1)</f>
        <v>162</v>
      </c>
      <c r="H981">
        <f t="shared" ref="H981:H1019" si="120">-(IF(D981, D981/B981*LOG(D981/B981,2), 0)+ IF(E981, E981/B981*LOG(E981/B981,2), 0))</f>
        <v>0.82360819862029433</v>
      </c>
      <c r="I981">
        <f t="shared" ref="I981:I1019" si="121">-(IF(F981, F981/C981*LOG(F981/C981,2), 0)+ IF(G981, G981/C981*LOG(G981/C981,2), 0))</f>
        <v>0.97697536033847499</v>
      </c>
      <c r="J981">
        <f t="shared" ref="J981:J1019" si="122">-B981/$B$10*LOG(B981/$B$10, 2)</f>
        <v>0.33636164732584795</v>
      </c>
      <c r="K981">
        <f t="shared" ref="K981:K1019" si="123">-C981/$B$10*LOG(C981/$B$10, 2)</f>
        <v>0.51218653096876787</v>
      </c>
      <c r="L981">
        <f t="shared" ref="L981:L1019" si="124">B981/$B$10*H981</f>
        <v>0.59711594399971335</v>
      </c>
      <c r="M981">
        <f t="shared" ref="M981:M1019" si="125">C981/$B$10*I981</f>
        <v>0.26866822409308067</v>
      </c>
      <c r="N981">
        <f t="shared" ref="N981:N1019" si="126">L981+M981</f>
        <v>0.86578416809279402</v>
      </c>
      <c r="O981">
        <f t="shared" ref="O981:O1019" si="127">$D$2-N981</f>
        <v>1.5506731137898688E-2</v>
      </c>
    </row>
    <row r="982" spans="1:15">
      <c r="A982">
        <v>3969</v>
      </c>
      <c r="B982">
        <f>COUNTIF(DantongWorkSheet!$E$1:$E$1000, "&lt;=" &amp;A982)</f>
        <v>749</v>
      </c>
      <c r="C982">
        <f>COUNTIF(DantongWorkSheet!$E$1:$E$1000, "&gt;" &amp;A982)</f>
        <v>251</v>
      </c>
      <c r="D982">
        <f>COUNTIFS(DantongWorkSheet!$E$1:$E$1000, "&lt;=" &amp;$A982, DantongWorkSheet!$U$1:$U$1000, 2)</f>
        <v>195</v>
      </c>
      <c r="E982">
        <f>COUNTIFS(DantongWorkSheet!$E$1:$E$1000, "&lt;=" &amp;$A982, DantongWorkSheet!$U$1:$U$1000, 1)</f>
        <v>554</v>
      </c>
      <c r="F982">
        <f>COUNTIFS(DantongWorkSheet!$E$1:$E$1000, "&gt;" &amp;$A982, DantongWorkSheet!$U$1:$U$1000, 2)</f>
        <v>105</v>
      </c>
      <c r="G982">
        <f>COUNTIFS(DantongWorkSheet!$E$1:$E$1000, "&gt;" &amp;$A982, DantongWorkSheet!$U$1:$U$1000, 1)</f>
        <v>146</v>
      </c>
      <c r="H982">
        <f t="shared" si="120"/>
        <v>0.82726974400958642</v>
      </c>
      <c r="I982">
        <f t="shared" si="121"/>
        <v>0.98066640274987393</v>
      </c>
      <c r="J982">
        <f t="shared" si="122"/>
        <v>0.3123048197762987</v>
      </c>
      <c r="K982">
        <f t="shared" si="123"/>
        <v>0.50055442340854006</v>
      </c>
      <c r="L982">
        <f t="shared" si="124"/>
        <v>0.61962503826318027</v>
      </c>
      <c r="M982">
        <f t="shared" si="125"/>
        <v>0.24614726709021836</v>
      </c>
      <c r="N982">
        <f t="shared" si="126"/>
        <v>0.86577230535339866</v>
      </c>
      <c r="O982">
        <f t="shared" si="127"/>
        <v>1.551859387729404E-2</v>
      </c>
    </row>
    <row r="983" spans="1:15">
      <c r="A983">
        <v>4126</v>
      </c>
      <c r="B983">
        <f>COUNTIF(DantongWorkSheet!$E$1:$E$1000, "&lt;=" &amp;A983)</f>
        <v>761</v>
      </c>
      <c r="C983">
        <f>COUNTIF(DantongWorkSheet!$E$1:$E$1000, "&gt;" &amp;A983)</f>
        <v>239</v>
      </c>
      <c r="D983">
        <f>COUNTIFS(DantongWorkSheet!$E$1:$E$1000, "&lt;=" &amp;$A983, DantongWorkSheet!$U$1:$U$1000, 2)</f>
        <v>199</v>
      </c>
      <c r="E983">
        <f>COUNTIFS(DantongWorkSheet!$E$1:$E$1000, "&lt;=" &amp;$A983, DantongWorkSheet!$U$1:$U$1000, 1)</f>
        <v>562</v>
      </c>
      <c r="F983">
        <f>COUNTIFS(DantongWorkSheet!$E$1:$E$1000, "&gt;" &amp;$A983, DantongWorkSheet!$U$1:$U$1000, 2)</f>
        <v>101</v>
      </c>
      <c r="G983">
        <f>COUNTIFS(DantongWorkSheet!$E$1:$E$1000, "&gt;" &amp;$A983, DantongWorkSheet!$U$1:$U$1000, 1)</f>
        <v>138</v>
      </c>
      <c r="H983">
        <f t="shared" si="120"/>
        <v>0.82899851544527126</v>
      </c>
      <c r="I983">
        <f t="shared" si="121"/>
        <v>0.98264197620954108</v>
      </c>
      <c r="J983">
        <f t="shared" si="122"/>
        <v>0.29985807892165017</v>
      </c>
      <c r="K983">
        <f t="shared" si="123"/>
        <v>0.49351527692683994</v>
      </c>
      <c r="L983">
        <f t="shared" si="124"/>
        <v>0.63086787025385138</v>
      </c>
      <c r="M983">
        <f t="shared" si="125"/>
        <v>0.23485143231408032</v>
      </c>
      <c r="N983">
        <f t="shared" si="126"/>
        <v>0.86571930256793173</v>
      </c>
      <c r="O983">
        <f t="shared" si="127"/>
        <v>1.5571596662760978E-2</v>
      </c>
    </row>
    <row r="984" spans="1:15">
      <c r="A984">
        <v>4159</v>
      </c>
      <c r="B984">
        <f>COUNTIF(DantongWorkSheet!$E$1:$E$1000, "&lt;=" &amp;A984)</f>
        <v>764</v>
      </c>
      <c r="C984">
        <f>COUNTIF(DantongWorkSheet!$E$1:$E$1000, "&gt;" &amp;A984)</f>
        <v>236</v>
      </c>
      <c r="D984">
        <f>COUNTIFS(DantongWorkSheet!$E$1:$E$1000, "&lt;=" &amp;$A984, DantongWorkSheet!$U$1:$U$1000, 2)</f>
        <v>200</v>
      </c>
      <c r="E984">
        <f>COUNTIFS(DantongWorkSheet!$E$1:$E$1000, "&lt;=" &amp;$A984, DantongWorkSheet!$U$1:$U$1000, 1)</f>
        <v>564</v>
      </c>
      <c r="F984">
        <f>COUNTIFS(DantongWorkSheet!$E$1:$E$1000, "&gt;" &amp;$A984, DantongWorkSheet!$U$1:$U$1000, 2)</f>
        <v>100</v>
      </c>
      <c r="G984">
        <f>COUNTIFS(DantongWorkSheet!$E$1:$E$1000, "&gt;" &amp;$A984, DantongWorkSheet!$U$1:$U$1000, 1)</f>
        <v>136</v>
      </c>
      <c r="H984">
        <f t="shared" si="120"/>
        <v>0.82942071192597855</v>
      </c>
      <c r="I984">
        <f t="shared" si="121"/>
        <v>0.98314912822828771</v>
      </c>
      <c r="J984">
        <f t="shared" si="122"/>
        <v>0.29670356886252247</v>
      </c>
      <c r="K984">
        <f t="shared" si="123"/>
        <v>0.49162133153085802</v>
      </c>
      <c r="L984">
        <f t="shared" si="124"/>
        <v>0.63367742391144766</v>
      </c>
      <c r="M984">
        <f t="shared" si="125"/>
        <v>0.2320231942618759</v>
      </c>
      <c r="N984">
        <f t="shared" si="126"/>
        <v>0.86570061817332356</v>
      </c>
      <c r="O984">
        <f t="shared" si="127"/>
        <v>1.5590281057369149E-2</v>
      </c>
    </row>
    <row r="985" spans="1:15">
      <c r="A985">
        <v>3847</v>
      </c>
      <c r="B985">
        <f>COUNTIF(DantongWorkSheet!$E$1:$E$1000, "&lt;=" &amp;A985)</f>
        <v>732</v>
      </c>
      <c r="C985">
        <f>COUNTIF(DantongWorkSheet!$E$1:$E$1000, "&gt;" &amp;A985)</f>
        <v>268</v>
      </c>
      <c r="D985">
        <f>COUNTIFS(DantongWorkSheet!$E$1:$E$1000, "&lt;=" &amp;$A985, DantongWorkSheet!$U$1:$U$1000, 2)</f>
        <v>189</v>
      </c>
      <c r="E985">
        <f>COUNTIFS(DantongWorkSheet!$E$1:$E$1000, "&lt;=" &amp;$A985, DantongWorkSheet!$U$1:$U$1000, 1)</f>
        <v>543</v>
      </c>
      <c r="F985">
        <f>COUNTIFS(DantongWorkSheet!$E$1:$E$1000, "&gt;" &amp;$A985, DantongWorkSheet!$U$1:$U$1000, 2)</f>
        <v>111</v>
      </c>
      <c r="G985">
        <f>COUNTIFS(DantongWorkSheet!$E$1:$E$1000, "&gt;" &amp;$A985, DantongWorkSheet!$U$1:$U$1000, 1)</f>
        <v>157</v>
      </c>
      <c r="H985">
        <f t="shared" si="120"/>
        <v>0.82401299025733343</v>
      </c>
      <c r="I985">
        <f t="shared" si="121"/>
        <v>0.97864285187252187</v>
      </c>
      <c r="J985">
        <f t="shared" si="122"/>
        <v>0.32946181474872865</v>
      </c>
      <c r="K985">
        <f t="shared" si="123"/>
        <v>0.50911828524675629</v>
      </c>
      <c r="L985">
        <f t="shared" si="124"/>
        <v>0.60317750886836807</v>
      </c>
      <c r="M985">
        <f t="shared" si="125"/>
        <v>0.26227628430183586</v>
      </c>
      <c r="N985">
        <f t="shared" si="126"/>
        <v>0.86545379317020399</v>
      </c>
      <c r="O985">
        <f t="shared" si="127"/>
        <v>1.5837106060488715E-2</v>
      </c>
    </row>
    <row r="986" spans="1:15">
      <c r="A986">
        <v>3792</v>
      </c>
      <c r="B986">
        <f>COUNTIF(DantongWorkSheet!$E$1:$E$1000, "&lt;=" &amp;A986)</f>
        <v>726</v>
      </c>
      <c r="C986">
        <f>COUNTIF(DantongWorkSheet!$E$1:$E$1000, "&gt;" &amp;A986)</f>
        <v>274</v>
      </c>
      <c r="D986">
        <f>COUNTIFS(DantongWorkSheet!$E$1:$E$1000, "&lt;=" &amp;$A986, DantongWorkSheet!$U$1:$U$1000, 2)</f>
        <v>187</v>
      </c>
      <c r="E986">
        <f>COUNTIFS(DantongWorkSheet!$E$1:$E$1000, "&lt;=" &amp;$A986, DantongWorkSheet!$U$1:$U$1000, 1)</f>
        <v>539</v>
      </c>
      <c r="F986">
        <f>COUNTIFS(DantongWorkSheet!$E$1:$E$1000, "&gt;" &amp;$A986, DantongWorkSheet!$U$1:$U$1000, 2)</f>
        <v>113</v>
      </c>
      <c r="G986">
        <f>COUNTIFS(DantongWorkSheet!$E$1:$E$1000, "&gt;" &amp;$A986, DantongWorkSheet!$U$1:$U$1000, 1)</f>
        <v>161</v>
      </c>
      <c r="H986">
        <f t="shared" si="120"/>
        <v>0.823066079011469</v>
      </c>
      <c r="I986">
        <f t="shared" si="121"/>
        <v>0.97774799489713426</v>
      </c>
      <c r="J986">
        <f t="shared" si="122"/>
        <v>0.33538190487976027</v>
      </c>
      <c r="K986">
        <f t="shared" si="123"/>
        <v>0.51176410326622757</v>
      </c>
      <c r="L986">
        <f t="shared" si="124"/>
        <v>0.59754597336232651</v>
      </c>
      <c r="M986">
        <f t="shared" si="125"/>
        <v>0.26790295060181479</v>
      </c>
      <c r="N986">
        <f t="shared" si="126"/>
        <v>0.8654489239641413</v>
      </c>
      <c r="O986">
        <f t="shared" si="127"/>
        <v>1.58419752665514E-2</v>
      </c>
    </row>
    <row r="987" spans="1:15">
      <c r="A987">
        <v>3972.5</v>
      </c>
      <c r="B987">
        <f>COUNTIF(DantongWorkSheet!$E$1:$E$1000, "&lt;=" &amp;A987)</f>
        <v>750</v>
      </c>
      <c r="C987">
        <f>COUNTIF(DantongWorkSheet!$E$1:$E$1000, "&gt;" &amp;A987)</f>
        <v>250</v>
      </c>
      <c r="D987">
        <f>COUNTIFS(DantongWorkSheet!$E$1:$E$1000, "&lt;=" &amp;$A987, DantongWorkSheet!$U$1:$U$1000, 2)</f>
        <v>195</v>
      </c>
      <c r="E987">
        <f>COUNTIFS(DantongWorkSheet!$E$1:$E$1000, "&lt;=" &amp;$A987, DantongWorkSheet!$U$1:$U$1000, 1)</f>
        <v>555</v>
      </c>
      <c r="F987">
        <f>COUNTIFS(DantongWorkSheet!$E$1:$E$1000, "&gt;" &amp;$A987, DantongWorkSheet!$U$1:$U$1000, 2)</f>
        <v>105</v>
      </c>
      <c r="G987">
        <f>COUNTIFS(DantongWorkSheet!$E$1:$E$1000, "&gt;" &amp;$A987, DantongWorkSheet!$U$1:$U$1000, 1)</f>
        <v>145</v>
      </c>
      <c r="H987">
        <f t="shared" si="120"/>
        <v>0.82674637249261784</v>
      </c>
      <c r="I987">
        <f t="shared" si="121"/>
        <v>0.98145389503365354</v>
      </c>
      <c r="J987">
        <f t="shared" si="122"/>
        <v>0.31127812445913283</v>
      </c>
      <c r="K987">
        <f t="shared" si="123"/>
        <v>0.5</v>
      </c>
      <c r="L987">
        <f t="shared" si="124"/>
        <v>0.62005977936946333</v>
      </c>
      <c r="M987">
        <f t="shared" si="125"/>
        <v>0.24536347375841339</v>
      </c>
      <c r="N987">
        <f t="shared" si="126"/>
        <v>0.86542325312787671</v>
      </c>
      <c r="O987">
        <f t="shared" si="127"/>
        <v>1.5867646102815991E-2</v>
      </c>
    </row>
    <row r="988" spans="1:15">
      <c r="A988">
        <v>4145</v>
      </c>
      <c r="B988">
        <f>COUNTIF(DantongWorkSheet!$E$1:$E$1000, "&lt;=" &amp;A988)</f>
        <v>762</v>
      </c>
      <c r="C988">
        <f>COUNTIF(DantongWorkSheet!$E$1:$E$1000, "&gt;" &amp;A988)</f>
        <v>238</v>
      </c>
      <c r="D988">
        <f>COUNTIFS(DantongWorkSheet!$E$1:$E$1000, "&lt;=" &amp;$A988, DantongWorkSheet!$U$1:$U$1000, 2)</f>
        <v>199</v>
      </c>
      <c r="E988">
        <f>COUNTIFS(DantongWorkSheet!$E$1:$E$1000, "&lt;=" &amp;$A988, DantongWorkSheet!$U$1:$U$1000, 1)</f>
        <v>563</v>
      </c>
      <c r="F988">
        <f>COUNTIFS(DantongWorkSheet!$E$1:$E$1000, "&gt;" &amp;$A988, DantongWorkSheet!$U$1:$U$1000, 2)</f>
        <v>101</v>
      </c>
      <c r="G988">
        <f>COUNTIFS(DantongWorkSheet!$E$1:$E$1000, "&gt;" &amp;$A988, DantongWorkSheet!$U$1:$U$1000, 1)</f>
        <v>137</v>
      </c>
      <c r="H988">
        <f t="shared" si="120"/>
        <v>0.82848406992198953</v>
      </c>
      <c r="I988">
        <f t="shared" si="121"/>
        <v>0.98343223757885356</v>
      </c>
      <c r="J988">
        <f t="shared" si="122"/>
        <v>0.29880846804259892</v>
      </c>
      <c r="K988">
        <f t="shared" si="123"/>
        <v>0.49289003208228616</v>
      </c>
      <c r="L988">
        <f t="shared" si="124"/>
        <v>0.63130486128055607</v>
      </c>
      <c r="M988">
        <f t="shared" si="125"/>
        <v>0.23405687254376714</v>
      </c>
      <c r="N988">
        <f t="shared" si="126"/>
        <v>0.86536173382432324</v>
      </c>
      <c r="O988">
        <f t="shared" si="127"/>
        <v>1.5929165406369461E-2</v>
      </c>
    </row>
    <row r="989" spans="1:15">
      <c r="A989">
        <v>3832</v>
      </c>
      <c r="B989">
        <f>COUNTIF(DantongWorkSheet!$E$1:$E$1000, "&lt;=" &amp;A989)</f>
        <v>730</v>
      </c>
      <c r="C989">
        <f>COUNTIF(DantongWorkSheet!$E$1:$E$1000, "&gt;" &amp;A989)</f>
        <v>270</v>
      </c>
      <c r="D989">
        <f>COUNTIFS(DantongWorkSheet!$E$1:$E$1000, "&lt;=" &amp;$A989, DantongWorkSheet!$U$1:$U$1000, 2)</f>
        <v>188</v>
      </c>
      <c r="E989">
        <f>COUNTIFS(DantongWorkSheet!$E$1:$E$1000, "&lt;=" &amp;$A989, DantongWorkSheet!$U$1:$U$1000, 1)</f>
        <v>542</v>
      </c>
      <c r="F989">
        <f>COUNTIFS(DantongWorkSheet!$E$1:$E$1000, "&gt;" &amp;$A989, DantongWorkSheet!$U$1:$U$1000, 2)</f>
        <v>112</v>
      </c>
      <c r="G989">
        <f>COUNTIFS(DantongWorkSheet!$E$1:$E$1000, "&gt;" &amp;$A989, DantongWorkSheet!$U$1:$U$1000, 1)</f>
        <v>158</v>
      </c>
      <c r="H989">
        <f t="shared" si="120"/>
        <v>0.82300267496026436</v>
      </c>
      <c r="I989">
        <f t="shared" si="121"/>
        <v>0.97895963600477942</v>
      </c>
      <c r="J989">
        <f t="shared" si="122"/>
        <v>0.33144309055313648</v>
      </c>
      <c r="K989">
        <f t="shared" si="123"/>
        <v>0.51002154565503921</v>
      </c>
      <c r="L989">
        <f t="shared" si="124"/>
        <v>0.60079195272099295</v>
      </c>
      <c r="M989">
        <f t="shared" si="125"/>
        <v>0.26431910172129047</v>
      </c>
      <c r="N989">
        <f t="shared" si="126"/>
        <v>0.86511105444228342</v>
      </c>
      <c r="O989">
        <f t="shared" si="127"/>
        <v>1.6179844788409281E-2</v>
      </c>
    </row>
    <row r="990" spans="1:15">
      <c r="A990">
        <v>3833.5</v>
      </c>
      <c r="B990">
        <f>COUNTIF(DantongWorkSheet!$E$1:$E$1000, "&lt;=" &amp;A990)</f>
        <v>730</v>
      </c>
      <c r="C990">
        <f>COUNTIF(DantongWorkSheet!$E$1:$E$1000, "&gt;" &amp;A990)</f>
        <v>270</v>
      </c>
      <c r="D990">
        <f>COUNTIFS(DantongWorkSheet!$E$1:$E$1000, "&lt;=" &amp;$A990, DantongWorkSheet!$U$1:$U$1000, 2)</f>
        <v>188</v>
      </c>
      <c r="E990">
        <f>COUNTIFS(DantongWorkSheet!$E$1:$E$1000, "&lt;=" &amp;$A990, DantongWorkSheet!$U$1:$U$1000, 1)</f>
        <v>542</v>
      </c>
      <c r="F990">
        <f>COUNTIFS(DantongWorkSheet!$E$1:$E$1000, "&gt;" &amp;$A990, DantongWorkSheet!$U$1:$U$1000, 2)</f>
        <v>112</v>
      </c>
      <c r="G990">
        <f>COUNTIFS(DantongWorkSheet!$E$1:$E$1000, "&gt;" &amp;$A990, DantongWorkSheet!$U$1:$U$1000, 1)</f>
        <v>158</v>
      </c>
      <c r="H990">
        <f t="shared" si="120"/>
        <v>0.82300267496026436</v>
      </c>
      <c r="I990">
        <f t="shared" si="121"/>
        <v>0.97895963600477942</v>
      </c>
      <c r="J990">
        <f t="shared" si="122"/>
        <v>0.33144309055313648</v>
      </c>
      <c r="K990">
        <f t="shared" si="123"/>
        <v>0.51002154565503921</v>
      </c>
      <c r="L990">
        <f t="shared" si="124"/>
        <v>0.60079195272099295</v>
      </c>
      <c r="M990">
        <f t="shared" si="125"/>
        <v>0.26431910172129047</v>
      </c>
      <c r="N990">
        <f t="shared" si="126"/>
        <v>0.86511105444228342</v>
      </c>
      <c r="O990">
        <f t="shared" si="127"/>
        <v>1.6179844788409281E-2</v>
      </c>
    </row>
    <row r="991" spans="1:15">
      <c r="A991">
        <v>3853.5</v>
      </c>
      <c r="B991">
        <f>COUNTIF(DantongWorkSheet!$E$1:$E$1000, "&lt;=" &amp;A991)</f>
        <v>733</v>
      </c>
      <c r="C991">
        <f>COUNTIF(DantongWorkSheet!$E$1:$E$1000, "&gt;" &amp;A991)</f>
        <v>267</v>
      </c>
      <c r="D991">
        <f>COUNTIFS(DantongWorkSheet!$E$1:$E$1000, "&lt;=" &amp;$A991, DantongWorkSheet!$U$1:$U$1000, 2)</f>
        <v>189</v>
      </c>
      <c r="E991">
        <f>COUNTIFS(DantongWorkSheet!$E$1:$E$1000, "&lt;=" &amp;$A991, DantongWorkSheet!$U$1:$U$1000, 1)</f>
        <v>544</v>
      </c>
      <c r="F991">
        <f>COUNTIFS(DantongWorkSheet!$E$1:$E$1000, "&gt;" &amp;$A991, DantongWorkSheet!$U$1:$U$1000, 2)</f>
        <v>111</v>
      </c>
      <c r="G991">
        <f>COUNTIFS(DantongWorkSheet!$E$1:$E$1000, "&gt;" &amp;$A991, DantongWorkSheet!$U$1:$U$1000, 1)</f>
        <v>156</v>
      </c>
      <c r="H991">
        <f t="shared" si="120"/>
        <v>0.82347620420752632</v>
      </c>
      <c r="I991">
        <f t="shared" si="121"/>
        <v>0.97941163465619629</v>
      </c>
      <c r="J991">
        <f t="shared" si="122"/>
        <v>0.32846821915522573</v>
      </c>
      <c r="K991">
        <f t="shared" si="123"/>
        <v>0.50865859024420035</v>
      </c>
      <c r="L991">
        <f t="shared" si="124"/>
        <v>0.60360805768411674</v>
      </c>
      <c r="M991">
        <f t="shared" si="125"/>
        <v>0.2615029064532044</v>
      </c>
      <c r="N991">
        <f t="shared" si="126"/>
        <v>0.86511096413732114</v>
      </c>
      <c r="O991">
        <f t="shared" si="127"/>
        <v>1.6179935093371567E-2</v>
      </c>
    </row>
    <row r="992" spans="1:15">
      <c r="A992">
        <v>3965.5</v>
      </c>
      <c r="B992">
        <f>COUNTIF(DantongWorkSheet!$E$1:$E$1000, "&lt;=" &amp;A992)</f>
        <v>748</v>
      </c>
      <c r="C992">
        <f>COUNTIF(DantongWorkSheet!$E$1:$E$1000, "&gt;" &amp;A992)</f>
        <v>252</v>
      </c>
      <c r="D992">
        <f>COUNTIFS(DantongWorkSheet!$E$1:$E$1000, "&lt;=" &amp;$A992, DantongWorkSheet!$U$1:$U$1000, 2)</f>
        <v>194</v>
      </c>
      <c r="E992">
        <f>COUNTIFS(DantongWorkSheet!$E$1:$E$1000, "&lt;=" &amp;$A992, DantongWorkSheet!$U$1:$U$1000, 1)</f>
        <v>554</v>
      </c>
      <c r="F992">
        <f>COUNTIFS(DantongWorkSheet!$E$1:$E$1000, "&gt;" &amp;$A992, DantongWorkSheet!$U$1:$U$1000, 2)</f>
        <v>106</v>
      </c>
      <c r="G992">
        <f>COUNTIFS(DantongWorkSheet!$E$1:$E$1000, "&gt;" &amp;$A992, DantongWorkSheet!$U$1:$U$1000, 1)</f>
        <v>146</v>
      </c>
      <c r="H992">
        <f t="shared" si="120"/>
        <v>0.82577647676523958</v>
      </c>
      <c r="I992">
        <f t="shared" si="121"/>
        <v>0.98174836088014816</v>
      </c>
      <c r="J992">
        <f t="shared" si="122"/>
        <v>0.31332958893128887</v>
      </c>
      <c r="K992">
        <f t="shared" si="123"/>
        <v>0.50110309901286698</v>
      </c>
      <c r="L992">
        <f t="shared" si="124"/>
        <v>0.6176808046203992</v>
      </c>
      <c r="M992">
        <f t="shared" si="125"/>
        <v>0.24740058694179734</v>
      </c>
      <c r="N992">
        <f t="shared" si="126"/>
        <v>0.86508139156219654</v>
      </c>
      <c r="O992">
        <f t="shared" si="127"/>
        <v>1.6209507668496159E-2</v>
      </c>
    </row>
    <row r="993" spans="1:15">
      <c r="A993">
        <v>3974.5</v>
      </c>
      <c r="B993">
        <f>COUNTIF(DantongWorkSheet!$E$1:$E$1000, "&lt;=" &amp;A993)</f>
        <v>751</v>
      </c>
      <c r="C993">
        <f>COUNTIF(DantongWorkSheet!$E$1:$E$1000, "&gt;" &amp;A993)</f>
        <v>249</v>
      </c>
      <c r="D993">
        <f>COUNTIFS(DantongWorkSheet!$E$1:$E$1000, "&lt;=" &amp;$A993, DantongWorkSheet!$U$1:$U$1000, 2)</f>
        <v>195</v>
      </c>
      <c r="E993">
        <f>COUNTIFS(DantongWorkSheet!$E$1:$E$1000, "&lt;=" &amp;$A993, DantongWorkSheet!$U$1:$U$1000, 1)</f>
        <v>556</v>
      </c>
      <c r="F993">
        <f>COUNTIFS(DantongWorkSheet!$E$1:$E$1000, "&gt;" &amp;$A993, DantongWorkSheet!$U$1:$U$1000, 2)</f>
        <v>105</v>
      </c>
      <c r="G993">
        <f>COUNTIFS(DantongWorkSheet!$E$1:$E$1000, "&gt;" &amp;$A993, DantongWorkSheet!$U$1:$U$1000, 1)</f>
        <v>144</v>
      </c>
      <c r="H993">
        <f t="shared" si="120"/>
        <v>0.82622349483059099</v>
      </c>
      <c r="I993">
        <f t="shared" si="121"/>
        <v>0.98223092980849924</v>
      </c>
      <c r="J993">
        <f t="shared" si="122"/>
        <v>0.31024950554800929</v>
      </c>
      <c r="K993">
        <f t="shared" si="123"/>
        <v>0.49943980579590758</v>
      </c>
      <c r="L993">
        <f t="shared" si="124"/>
        <v>0.62049384461777379</v>
      </c>
      <c r="M993">
        <f t="shared" si="125"/>
        <v>0.2445755015223163</v>
      </c>
      <c r="N993">
        <f t="shared" si="126"/>
        <v>0.86506934614009012</v>
      </c>
      <c r="O993">
        <f t="shared" si="127"/>
        <v>1.6221553090602581E-2</v>
      </c>
    </row>
    <row r="994" spans="1:15">
      <c r="A994">
        <v>4111.5</v>
      </c>
      <c r="B994">
        <f>COUNTIF(DantongWorkSheet!$E$1:$E$1000, "&lt;=" &amp;A994)</f>
        <v>760</v>
      </c>
      <c r="C994">
        <f>COUNTIF(DantongWorkSheet!$E$1:$E$1000, "&gt;" &amp;A994)</f>
        <v>240</v>
      </c>
      <c r="D994">
        <f>COUNTIFS(DantongWorkSheet!$E$1:$E$1000, "&lt;=" &amp;$A994, DantongWorkSheet!$U$1:$U$1000, 2)</f>
        <v>198</v>
      </c>
      <c r="E994">
        <f>COUNTIFS(DantongWorkSheet!$E$1:$E$1000, "&lt;=" &amp;$A994, DantongWorkSheet!$U$1:$U$1000, 1)</f>
        <v>562</v>
      </c>
      <c r="F994">
        <f>COUNTIFS(DantongWorkSheet!$E$1:$E$1000, "&gt;" &amp;$A994, DantongWorkSheet!$U$1:$U$1000, 2)</f>
        <v>102</v>
      </c>
      <c r="G994">
        <f>COUNTIFS(DantongWorkSheet!$E$1:$E$1000, "&gt;" &amp;$A994, DantongWorkSheet!$U$1:$U$1000, 1)</f>
        <v>138</v>
      </c>
      <c r="H994">
        <f t="shared" si="120"/>
        <v>0.82753955209420682</v>
      </c>
      <c r="I994">
        <f t="shared" si="121"/>
        <v>0.98370826262318567</v>
      </c>
      <c r="J994">
        <f t="shared" si="122"/>
        <v>0.30090579401166578</v>
      </c>
      <c r="K994">
        <f t="shared" si="123"/>
        <v>0.49413448537285648</v>
      </c>
      <c r="L994">
        <f t="shared" si="124"/>
        <v>0.6289300595915972</v>
      </c>
      <c r="M994">
        <f t="shared" si="125"/>
        <v>0.23608998302956455</v>
      </c>
      <c r="N994">
        <f t="shared" si="126"/>
        <v>0.86502004262116172</v>
      </c>
      <c r="O994">
        <f t="shared" si="127"/>
        <v>1.6270856609530981E-2</v>
      </c>
    </row>
    <row r="995" spans="1:15">
      <c r="A995">
        <v>4152</v>
      </c>
      <c r="B995">
        <f>COUNTIF(DantongWorkSheet!$E$1:$E$1000, "&lt;=" &amp;A995)</f>
        <v>763</v>
      </c>
      <c r="C995">
        <f>COUNTIF(DantongWorkSheet!$E$1:$E$1000, "&gt;" &amp;A995)</f>
        <v>237</v>
      </c>
      <c r="D995">
        <f>COUNTIFS(DantongWorkSheet!$E$1:$E$1000, "&lt;=" &amp;$A995, DantongWorkSheet!$U$1:$U$1000, 2)</f>
        <v>199</v>
      </c>
      <c r="E995">
        <f>COUNTIFS(DantongWorkSheet!$E$1:$E$1000, "&lt;=" &amp;$A995, DantongWorkSheet!$U$1:$U$1000, 1)</f>
        <v>564</v>
      </c>
      <c r="F995">
        <f>COUNTIFS(DantongWorkSheet!$E$1:$E$1000, "&gt;" &amp;$A995, DantongWorkSheet!$U$1:$U$1000, 2)</f>
        <v>101</v>
      </c>
      <c r="G995">
        <f>COUNTIFS(DantongWorkSheet!$E$1:$E$1000, "&gt;" &amp;$A995, DantongWorkSheet!$U$1:$U$1000, 1)</f>
        <v>136</v>
      </c>
      <c r="H995">
        <f t="shared" si="120"/>
        <v>0.82797009579769476</v>
      </c>
      <c r="I995">
        <f t="shared" si="121"/>
        <v>0.98421031148063287</v>
      </c>
      <c r="J995">
        <f t="shared" si="122"/>
        <v>0.29775696386242567</v>
      </c>
      <c r="K995">
        <f t="shared" si="123"/>
        <v>0.49225872547602728</v>
      </c>
      <c r="L995">
        <f t="shared" si="124"/>
        <v>0.63174118309364113</v>
      </c>
      <c r="M995">
        <f t="shared" si="125"/>
        <v>0.23325784382090997</v>
      </c>
      <c r="N995">
        <f t="shared" si="126"/>
        <v>0.86499902691455111</v>
      </c>
      <c r="O995">
        <f t="shared" si="127"/>
        <v>1.6291872316141598E-2</v>
      </c>
    </row>
    <row r="996" spans="1:15">
      <c r="A996">
        <v>10918</v>
      </c>
      <c r="B996">
        <f>COUNTIF(DantongWorkSheet!$E$1:$E$1000, "&lt;=" &amp;A996)</f>
        <v>969</v>
      </c>
      <c r="C996">
        <f>COUNTIF(DantongWorkSheet!$E$1:$E$1000, "&gt;" &amp;A996)</f>
        <v>31</v>
      </c>
      <c r="D996">
        <f>COUNTIFS(DantongWorkSheet!$E$1:$E$1000, "&lt;=" &amp;$A996, DantongWorkSheet!$U$1:$U$1000, 2)</f>
        <v>278</v>
      </c>
      <c r="E996">
        <f>COUNTIFS(DantongWorkSheet!$E$1:$E$1000, "&lt;=" &amp;$A996, DantongWorkSheet!$U$1:$U$1000, 1)</f>
        <v>691</v>
      </c>
      <c r="F996">
        <f>COUNTIFS(DantongWorkSheet!$E$1:$E$1000, "&gt;" &amp;$A996, DantongWorkSheet!$U$1:$U$1000, 2)</f>
        <v>22</v>
      </c>
      <c r="G996">
        <f>COUNTIFS(DantongWorkSheet!$E$1:$E$1000, "&gt;" &amp;$A996, DantongWorkSheet!$U$1:$U$1000, 1)</f>
        <v>9</v>
      </c>
      <c r="H996">
        <f t="shared" si="120"/>
        <v>0.86467476317006375</v>
      </c>
      <c r="I996">
        <f t="shared" si="121"/>
        <v>0.86913758061263802</v>
      </c>
      <c r="J996">
        <f t="shared" si="122"/>
        <v>4.4023054940348812E-2</v>
      </c>
      <c r="K996">
        <f t="shared" si="123"/>
        <v>0.15535922720253156</v>
      </c>
      <c r="L996">
        <f t="shared" si="124"/>
        <v>0.83786984551179178</v>
      </c>
      <c r="M996">
        <f t="shared" si="125"/>
        <v>2.694326499899178E-2</v>
      </c>
      <c r="N996">
        <f t="shared" si="126"/>
        <v>0.86481311051078358</v>
      </c>
      <c r="O996">
        <f t="shared" si="127"/>
        <v>1.6477788719909126E-2</v>
      </c>
    </row>
    <row r="997" spans="1:15">
      <c r="A997">
        <v>3839.5</v>
      </c>
      <c r="B997">
        <f>COUNTIF(DantongWorkSheet!$E$1:$E$1000, "&lt;=" &amp;A997)</f>
        <v>731</v>
      </c>
      <c r="C997">
        <f>COUNTIF(DantongWorkSheet!$E$1:$E$1000, "&gt;" &amp;A997)</f>
        <v>269</v>
      </c>
      <c r="D997">
        <f>COUNTIFS(DantongWorkSheet!$E$1:$E$1000, "&lt;=" &amp;$A997, DantongWorkSheet!$U$1:$U$1000, 2)</f>
        <v>188</v>
      </c>
      <c r="E997">
        <f>COUNTIFS(DantongWorkSheet!$E$1:$E$1000, "&lt;=" &amp;$A997, DantongWorkSheet!$U$1:$U$1000, 1)</f>
        <v>543</v>
      </c>
      <c r="F997">
        <f>COUNTIFS(DantongWorkSheet!$E$1:$E$1000, "&gt;" &amp;$A997, DantongWorkSheet!$U$1:$U$1000, 2)</f>
        <v>112</v>
      </c>
      <c r="G997">
        <f>COUNTIFS(DantongWorkSheet!$E$1:$E$1000, "&gt;" &amp;$A997, DantongWorkSheet!$U$1:$U$1000, 1)</f>
        <v>157</v>
      </c>
      <c r="H997">
        <f t="shared" si="120"/>
        <v>0.8224640409686288</v>
      </c>
      <c r="I997">
        <f t="shared" si="121"/>
        <v>0.97971809175202518</v>
      </c>
      <c r="J997">
        <f t="shared" si="122"/>
        <v>0.33045343944675398</v>
      </c>
      <c r="K997">
        <f t="shared" si="123"/>
        <v>0.50957259704636959</v>
      </c>
      <c r="L997">
        <f t="shared" si="124"/>
        <v>0.6012212139480676</v>
      </c>
      <c r="M997">
        <f t="shared" si="125"/>
        <v>0.26354416668129477</v>
      </c>
      <c r="N997">
        <f t="shared" si="126"/>
        <v>0.86476538062936237</v>
      </c>
      <c r="O997">
        <f t="shared" si="127"/>
        <v>1.6525518601330336E-2</v>
      </c>
    </row>
    <row r="998" spans="1:15">
      <c r="A998">
        <v>3860</v>
      </c>
      <c r="B998">
        <f>COUNTIF(DantongWorkSheet!$E$1:$E$1000, "&lt;=" &amp;A998)</f>
        <v>734</v>
      </c>
      <c r="C998">
        <f>COUNTIF(DantongWorkSheet!$E$1:$E$1000, "&gt;" &amp;A998)</f>
        <v>266</v>
      </c>
      <c r="D998">
        <f>COUNTIFS(DantongWorkSheet!$E$1:$E$1000, "&lt;=" &amp;$A998, DantongWorkSheet!$U$1:$U$1000, 2)</f>
        <v>189</v>
      </c>
      <c r="E998">
        <f>COUNTIFS(DantongWorkSheet!$E$1:$E$1000, "&lt;=" &amp;$A998, DantongWorkSheet!$U$1:$U$1000, 1)</f>
        <v>545</v>
      </c>
      <c r="F998">
        <f>COUNTIFS(DantongWorkSheet!$E$1:$E$1000, "&gt;" &amp;$A998, DantongWorkSheet!$U$1:$U$1000, 2)</f>
        <v>111</v>
      </c>
      <c r="G998">
        <f>COUNTIFS(DantongWorkSheet!$E$1:$E$1000, "&gt;" &amp;$A998, DantongWorkSheet!$U$1:$U$1000, 1)</f>
        <v>155</v>
      </c>
      <c r="H998">
        <f t="shared" si="120"/>
        <v>0.8229399491717958</v>
      </c>
      <c r="I998">
        <f t="shared" si="121"/>
        <v>0.98017174383814965</v>
      </c>
      <c r="J998">
        <f t="shared" si="122"/>
        <v>0.32747265535505371</v>
      </c>
      <c r="K998">
        <f t="shared" si="123"/>
        <v>0.50819349187679874</v>
      </c>
      <c r="L998">
        <f t="shared" si="124"/>
        <v>0.60403792269209811</v>
      </c>
      <c r="M998">
        <f t="shared" si="125"/>
        <v>0.2607256838609478</v>
      </c>
      <c r="N998">
        <f t="shared" si="126"/>
        <v>0.86476360655304596</v>
      </c>
      <c r="O998">
        <f t="shared" si="127"/>
        <v>1.6527292677646743E-2</v>
      </c>
    </row>
    <row r="999" spans="1:15">
      <c r="A999">
        <v>3935</v>
      </c>
      <c r="B999">
        <f>COUNTIF(DantongWorkSheet!$E$1:$E$1000, "&lt;=" &amp;A999)</f>
        <v>743</v>
      </c>
      <c r="C999">
        <f>COUNTIF(DantongWorkSheet!$E$1:$E$1000, "&gt;" &amp;A999)</f>
        <v>257</v>
      </c>
      <c r="D999">
        <f>COUNTIFS(DantongWorkSheet!$E$1:$E$1000, "&lt;=" &amp;$A999, DantongWorkSheet!$U$1:$U$1000, 2)</f>
        <v>192</v>
      </c>
      <c r="E999">
        <f>COUNTIFS(DantongWorkSheet!$E$1:$E$1000, "&lt;=" &amp;$A999, DantongWorkSheet!$U$1:$U$1000, 1)</f>
        <v>551</v>
      </c>
      <c r="F999">
        <f>COUNTIFS(DantongWorkSheet!$E$1:$E$1000, "&gt;" &amp;$A999, DantongWorkSheet!$U$1:$U$1000, 2)</f>
        <v>108</v>
      </c>
      <c r="G999">
        <f>COUNTIFS(DantongWorkSheet!$E$1:$E$1000, "&gt;" &amp;$A999, DantongWorkSheet!$U$1:$U$1000, 1)</f>
        <v>149</v>
      </c>
      <c r="H999">
        <f t="shared" si="120"/>
        <v>0.82434035429206887</v>
      </c>
      <c r="I999">
        <f t="shared" si="121"/>
        <v>0.98156244887280153</v>
      </c>
      <c r="J999">
        <f t="shared" si="122"/>
        <v>0.31842445190375374</v>
      </c>
      <c r="K999">
        <f t="shared" si="123"/>
        <v>0.50376105201532972</v>
      </c>
      <c r="L999">
        <f t="shared" si="124"/>
        <v>0.61248488323900718</v>
      </c>
      <c r="M999">
        <f t="shared" si="125"/>
        <v>0.25226154936030998</v>
      </c>
      <c r="N999">
        <f t="shared" si="126"/>
        <v>0.86474643259931716</v>
      </c>
      <c r="O999">
        <f t="shared" si="127"/>
        <v>1.6544466631375543E-2</v>
      </c>
    </row>
    <row r="1000" spans="1:15">
      <c r="A1000">
        <v>3977.5</v>
      </c>
      <c r="B1000">
        <f>COUNTIF(DantongWorkSheet!$E$1:$E$1000, "&lt;=" &amp;A1000)</f>
        <v>752</v>
      </c>
      <c r="C1000">
        <f>COUNTIF(DantongWorkSheet!$E$1:$E$1000, "&gt;" &amp;A1000)</f>
        <v>248</v>
      </c>
      <c r="D1000">
        <f>COUNTIFS(DantongWorkSheet!$E$1:$E$1000, "&lt;=" &amp;$A1000, DantongWorkSheet!$U$1:$U$1000, 2)</f>
        <v>195</v>
      </c>
      <c r="E1000">
        <f>COUNTIFS(DantongWorkSheet!$E$1:$E$1000, "&lt;=" &amp;$A1000, DantongWorkSheet!$U$1:$U$1000, 1)</f>
        <v>557</v>
      </c>
      <c r="F1000">
        <f>COUNTIFS(DantongWorkSheet!$E$1:$E$1000, "&gt;" &amp;$A1000, DantongWorkSheet!$U$1:$U$1000, 2)</f>
        <v>105</v>
      </c>
      <c r="G1000">
        <f>COUNTIFS(DantongWorkSheet!$E$1:$E$1000, "&gt;" &amp;$A1000, DantongWorkSheet!$U$1:$U$1000, 1)</f>
        <v>143</v>
      </c>
      <c r="H1000">
        <f t="shared" si="120"/>
        <v>0.82570111186437689</v>
      </c>
      <c r="I1000">
        <f t="shared" si="121"/>
        <v>0.98299719541005026</v>
      </c>
      <c r="J1000">
        <f t="shared" si="122"/>
        <v>0.30921896560430617</v>
      </c>
      <c r="K1000">
        <f t="shared" si="123"/>
        <v>0.49887381762025246</v>
      </c>
      <c r="L1000">
        <f t="shared" si="124"/>
        <v>0.62092723612201139</v>
      </c>
      <c r="M1000">
        <f t="shared" si="125"/>
        <v>0.24378330446169247</v>
      </c>
      <c r="N1000">
        <f t="shared" si="126"/>
        <v>0.86471054058370389</v>
      </c>
      <c r="O1000">
        <f t="shared" si="127"/>
        <v>1.6580358646988813E-2</v>
      </c>
    </row>
    <row r="1001" spans="1:15">
      <c r="A1001">
        <v>4013</v>
      </c>
      <c r="B1001">
        <f>COUNTIF(DantongWorkSheet!$E$1:$E$1000, "&lt;=" &amp;A1001)</f>
        <v>755</v>
      </c>
      <c r="C1001">
        <f>COUNTIF(DantongWorkSheet!$E$1:$E$1000, "&gt;" &amp;A1001)</f>
        <v>245</v>
      </c>
      <c r="D1001">
        <f>COUNTIFS(DantongWorkSheet!$E$1:$E$1000, "&lt;=" &amp;$A1001, DantongWorkSheet!$U$1:$U$1000, 2)</f>
        <v>196</v>
      </c>
      <c r="E1001">
        <f>COUNTIFS(DantongWorkSheet!$E$1:$E$1000, "&lt;=" &amp;$A1001, DantongWorkSheet!$U$1:$U$1000, 1)</f>
        <v>559</v>
      </c>
      <c r="F1001">
        <f>COUNTIFS(DantongWorkSheet!$E$1:$E$1000, "&gt;" &amp;$A1001, DantongWorkSheet!$U$1:$U$1000, 2)</f>
        <v>104</v>
      </c>
      <c r="G1001">
        <f>COUNTIFS(DantongWorkSheet!$E$1:$E$1000, "&gt;" &amp;$A1001, DantongWorkSheet!$U$1:$U$1000, 1)</f>
        <v>141</v>
      </c>
      <c r="H1001">
        <f t="shared" si="120"/>
        <v>0.8261461722708201</v>
      </c>
      <c r="I1001">
        <f t="shared" si="121"/>
        <v>0.98348499461520944</v>
      </c>
      <c r="J1001">
        <f t="shared" si="122"/>
        <v>0.30611584508948259</v>
      </c>
      <c r="K1001">
        <f t="shared" si="123"/>
        <v>0.49714085468658153</v>
      </c>
      <c r="L1001">
        <f t="shared" si="124"/>
        <v>0.6237403600644692</v>
      </c>
      <c r="M1001">
        <f t="shared" si="125"/>
        <v>0.24095382368072632</v>
      </c>
      <c r="N1001">
        <f t="shared" si="126"/>
        <v>0.86469418374519558</v>
      </c>
      <c r="O1001">
        <f t="shared" si="127"/>
        <v>1.6596715485497127E-2</v>
      </c>
    </row>
    <row r="1002" spans="1:15">
      <c r="A1002">
        <v>3865.5</v>
      </c>
      <c r="B1002">
        <f>COUNTIF(DantongWorkSheet!$E$1:$E$1000, "&lt;=" &amp;A1002)</f>
        <v>735</v>
      </c>
      <c r="C1002">
        <f>COUNTIF(DantongWorkSheet!$E$1:$E$1000, "&gt;" &amp;A1002)</f>
        <v>265</v>
      </c>
      <c r="D1002">
        <f>COUNTIFS(DantongWorkSheet!$E$1:$E$1000, "&lt;=" &amp;$A1002, DantongWorkSheet!$U$1:$U$1000, 2)</f>
        <v>189</v>
      </c>
      <c r="E1002">
        <f>COUNTIFS(DantongWorkSheet!$E$1:$E$1000, "&lt;=" &amp;$A1002, DantongWorkSheet!$U$1:$U$1000, 1)</f>
        <v>546</v>
      </c>
      <c r="F1002">
        <f>COUNTIFS(DantongWorkSheet!$E$1:$E$1000, "&gt;" &amp;$A1002, DantongWorkSheet!$U$1:$U$1000, 2)</f>
        <v>111</v>
      </c>
      <c r="G1002">
        <f>COUNTIFS(DantongWorkSheet!$E$1:$E$1000, "&gt;" &amp;$A1002, DantongWorkSheet!$U$1:$U$1000, 1)</f>
        <v>154</v>
      </c>
      <c r="H1002">
        <f t="shared" si="120"/>
        <v>0.82240422595498908</v>
      </c>
      <c r="I1002">
        <f t="shared" si="121"/>
        <v>0.980922932726499</v>
      </c>
      <c r="J1002">
        <f t="shared" si="122"/>
        <v>0.32647512602969486</v>
      </c>
      <c r="K1002">
        <f t="shared" si="123"/>
        <v>0.50772296983105436</v>
      </c>
      <c r="L1002">
        <f t="shared" si="124"/>
        <v>0.604467106076917</v>
      </c>
      <c r="M1002">
        <f t="shared" si="125"/>
        <v>0.25994457717252223</v>
      </c>
      <c r="N1002">
        <f t="shared" si="126"/>
        <v>0.86441168324943929</v>
      </c>
      <c r="O1002">
        <f t="shared" si="127"/>
        <v>1.6879215981253415E-2</v>
      </c>
    </row>
    <row r="1003" spans="1:15">
      <c r="A1003">
        <v>3944</v>
      </c>
      <c r="B1003">
        <f>COUNTIF(DantongWorkSheet!$E$1:$E$1000, "&lt;=" &amp;A1003)</f>
        <v>744</v>
      </c>
      <c r="C1003">
        <f>COUNTIF(DantongWorkSheet!$E$1:$E$1000, "&gt;" &amp;A1003)</f>
        <v>256</v>
      </c>
      <c r="D1003">
        <f>COUNTIFS(DantongWorkSheet!$E$1:$E$1000, "&lt;=" &amp;$A1003, DantongWorkSheet!$U$1:$U$1000, 2)</f>
        <v>192</v>
      </c>
      <c r="E1003">
        <f>COUNTIFS(DantongWorkSheet!$E$1:$E$1000, "&lt;=" &amp;$A1003, DantongWorkSheet!$U$1:$U$1000, 1)</f>
        <v>552</v>
      </c>
      <c r="F1003">
        <f>COUNTIFS(DantongWorkSheet!$E$1:$E$1000, "&gt;" &amp;$A1003, DantongWorkSheet!$U$1:$U$1000, 2)</f>
        <v>108</v>
      </c>
      <c r="G1003">
        <f>COUNTIFS(DantongWorkSheet!$E$1:$E$1000, "&gt;" &amp;$A1003, DantongWorkSheet!$U$1:$U$1000, 1)</f>
        <v>148</v>
      </c>
      <c r="H1003">
        <f t="shared" si="120"/>
        <v>0.82381163331231733</v>
      </c>
      <c r="I1003">
        <f t="shared" si="121"/>
        <v>0.9823166080205501</v>
      </c>
      <c r="J1003">
        <f t="shared" si="122"/>
        <v>0.31740935232421741</v>
      </c>
      <c r="K1003">
        <f t="shared" si="123"/>
        <v>0.50324077687349433</v>
      </c>
      <c r="L1003">
        <f t="shared" si="124"/>
        <v>0.61291585518436409</v>
      </c>
      <c r="M1003">
        <f t="shared" si="125"/>
        <v>0.25147305165326084</v>
      </c>
      <c r="N1003">
        <f t="shared" si="126"/>
        <v>0.86438890683762493</v>
      </c>
      <c r="O1003">
        <f t="shared" si="127"/>
        <v>1.6901992393067777E-2</v>
      </c>
    </row>
    <row r="1004" spans="1:15">
      <c r="A1004">
        <v>3959</v>
      </c>
      <c r="B1004">
        <f>COUNTIF(DantongWorkSheet!$E$1:$E$1000, "&lt;=" &amp;A1004)</f>
        <v>747</v>
      </c>
      <c r="C1004">
        <f>COUNTIF(DantongWorkSheet!$E$1:$E$1000, "&gt;" &amp;A1004)</f>
        <v>253</v>
      </c>
      <c r="D1004">
        <f>COUNTIFS(DantongWorkSheet!$E$1:$E$1000, "&lt;=" &amp;$A1004, DantongWorkSheet!$U$1:$U$1000, 2)</f>
        <v>193</v>
      </c>
      <c r="E1004">
        <f>COUNTIFS(DantongWorkSheet!$E$1:$E$1000, "&lt;=" &amp;$A1004, DantongWorkSheet!$U$1:$U$1000, 1)</f>
        <v>554</v>
      </c>
      <c r="F1004">
        <f>COUNTIFS(DantongWorkSheet!$E$1:$E$1000, "&gt;" &amp;$A1004, DantongWorkSheet!$U$1:$U$1000, 2)</f>
        <v>107</v>
      </c>
      <c r="G1004">
        <f>COUNTIFS(DantongWorkSheet!$E$1:$E$1000, "&gt;" &amp;$A1004, DantongWorkSheet!$U$1:$U$1000, 1)</f>
        <v>146</v>
      </c>
      <c r="H1004">
        <f t="shared" si="120"/>
        <v>0.82427183816542204</v>
      </c>
      <c r="I1004">
        <f t="shared" si="121"/>
        <v>0.98279059785081113</v>
      </c>
      <c r="J1004">
        <f t="shared" si="122"/>
        <v>0.31435242934901891</v>
      </c>
      <c r="K1004">
        <f t="shared" si="123"/>
        <v>0.50164604962184756</v>
      </c>
      <c r="L1004">
        <f t="shared" si="124"/>
        <v>0.61573106310957026</v>
      </c>
      <c r="M1004">
        <f t="shared" si="125"/>
        <v>0.24864602125625521</v>
      </c>
      <c r="N1004">
        <f t="shared" si="126"/>
        <v>0.8643770843658255</v>
      </c>
      <c r="O1004">
        <f t="shared" si="127"/>
        <v>1.6913814864867205E-2</v>
      </c>
    </row>
    <row r="1005" spans="1:15">
      <c r="A1005">
        <v>3962</v>
      </c>
      <c r="B1005">
        <f>COUNTIF(DantongWorkSheet!$E$1:$E$1000, "&lt;=" &amp;A1005)</f>
        <v>747</v>
      </c>
      <c r="C1005">
        <f>COUNTIF(DantongWorkSheet!$E$1:$E$1000, "&gt;" &amp;A1005)</f>
        <v>253</v>
      </c>
      <c r="D1005">
        <f>COUNTIFS(DantongWorkSheet!$E$1:$E$1000, "&lt;=" &amp;$A1005, DantongWorkSheet!$U$1:$U$1000, 2)</f>
        <v>193</v>
      </c>
      <c r="E1005">
        <f>COUNTIFS(DantongWorkSheet!$E$1:$E$1000, "&lt;=" &amp;$A1005, DantongWorkSheet!$U$1:$U$1000, 1)</f>
        <v>554</v>
      </c>
      <c r="F1005">
        <f>COUNTIFS(DantongWorkSheet!$E$1:$E$1000, "&gt;" &amp;$A1005, DantongWorkSheet!$U$1:$U$1000, 2)</f>
        <v>107</v>
      </c>
      <c r="G1005">
        <f>COUNTIFS(DantongWorkSheet!$E$1:$E$1000, "&gt;" &amp;$A1005, DantongWorkSheet!$U$1:$U$1000, 1)</f>
        <v>146</v>
      </c>
      <c r="H1005">
        <f t="shared" si="120"/>
        <v>0.82427183816542204</v>
      </c>
      <c r="I1005">
        <f t="shared" si="121"/>
        <v>0.98279059785081113</v>
      </c>
      <c r="J1005">
        <f t="shared" si="122"/>
        <v>0.31435242934901891</v>
      </c>
      <c r="K1005">
        <f t="shared" si="123"/>
        <v>0.50164604962184756</v>
      </c>
      <c r="L1005">
        <f t="shared" si="124"/>
        <v>0.61573106310957026</v>
      </c>
      <c r="M1005">
        <f t="shared" si="125"/>
        <v>0.24864602125625521</v>
      </c>
      <c r="N1005">
        <f t="shared" si="126"/>
        <v>0.8643770843658255</v>
      </c>
      <c r="O1005">
        <f t="shared" si="127"/>
        <v>1.6913814864867205E-2</v>
      </c>
    </row>
    <row r="1006" spans="1:15">
      <c r="A1006">
        <v>3984.5</v>
      </c>
      <c r="B1006">
        <f>COUNTIF(DantongWorkSheet!$E$1:$E$1000, "&lt;=" &amp;A1006)</f>
        <v>753</v>
      </c>
      <c r="C1006">
        <f>COUNTIF(DantongWorkSheet!$E$1:$E$1000, "&gt;" &amp;A1006)</f>
        <v>247</v>
      </c>
      <c r="D1006">
        <f>COUNTIFS(DantongWorkSheet!$E$1:$E$1000, "&lt;=" &amp;$A1006, DantongWorkSheet!$U$1:$U$1000, 2)</f>
        <v>195</v>
      </c>
      <c r="E1006">
        <f>COUNTIFS(DantongWorkSheet!$E$1:$E$1000, "&lt;=" &amp;$A1006, DantongWorkSheet!$U$1:$U$1000, 1)</f>
        <v>558</v>
      </c>
      <c r="F1006">
        <f>COUNTIFS(DantongWorkSheet!$E$1:$E$1000, "&gt;" &amp;$A1006, DantongWorkSheet!$U$1:$U$1000, 2)</f>
        <v>105</v>
      </c>
      <c r="G1006">
        <f>COUNTIFS(DantongWorkSheet!$E$1:$E$1000, "&gt;" &amp;$A1006, DantongWorkSheet!$U$1:$U$1000, 1)</f>
        <v>142</v>
      </c>
      <c r="H1006">
        <f t="shared" si="120"/>
        <v>0.82517922441713321</v>
      </c>
      <c r="I1006">
        <f t="shared" si="121"/>
        <v>0.98375237197088117</v>
      </c>
      <c r="J1006">
        <f t="shared" si="122"/>
        <v>0.30818650718258966</v>
      </c>
      <c r="K1006">
        <f t="shared" si="123"/>
        <v>0.49830201211012015</v>
      </c>
      <c r="L1006">
        <f t="shared" si="124"/>
        <v>0.62135995598610128</v>
      </c>
      <c r="M1006">
        <f t="shared" si="125"/>
        <v>0.24298683587680764</v>
      </c>
      <c r="N1006">
        <f t="shared" si="126"/>
        <v>0.86434679186290886</v>
      </c>
      <c r="O1006">
        <f t="shared" si="127"/>
        <v>1.6944107367783845E-2</v>
      </c>
    </row>
    <row r="1007" spans="1:15">
      <c r="A1007">
        <v>4031</v>
      </c>
      <c r="B1007">
        <f>COUNTIF(DantongWorkSheet!$E$1:$E$1000, "&lt;=" &amp;A1007)</f>
        <v>756</v>
      </c>
      <c r="C1007">
        <f>COUNTIF(DantongWorkSheet!$E$1:$E$1000, "&gt;" &amp;A1007)</f>
        <v>244</v>
      </c>
      <c r="D1007">
        <f>COUNTIFS(DantongWorkSheet!$E$1:$E$1000, "&lt;=" &amp;$A1007, DantongWorkSheet!$U$1:$U$1000, 2)</f>
        <v>196</v>
      </c>
      <c r="E1007">
        <f>COUNTIFS(DantongWorkSheet!$E$1:$E$1000, "&lt;=" &amp;$A1007, DantongWorkSheet!$U$1:$U$1000, 1)</f>
        <v>560</v>
      </c>
      <c r="F1007">
        <f>COUNTIFS(DantongWorkSheet!$E$1:$E$1000, "&gt;" &amp;$A1007, DantongWorkSheet!$U$1:$U$1000, 2)</f>
        <v>104</v>
      </c>
      <c r="G1007">
        <f>COUNTIFS(DantongWorkSheet!$E$1:$E$1000, "&gt;" &amp;$A1007, DantongWorkSheet!$U$1:$U$1000, 1)</f>
        <v>140</v>
      </c>
      <c r="H1007">
        <f t="shared" si="120"/>
        <v>0.82562652615789545</v>
      </c>
      <c r="I1007">
        <f t="shared" si="121"/>
        <v>0.98423998896055487</v>
      </c>
      <c r="J1007">
        <f t="shared" si="122"/>
        <v>0.30507764649340691</v>
      </c>
      <c r="K1007">
        <f t="shared" si="123"/>
        <v>0.496551455092205</v>
      </c>
      <c r="L1007">
        <f t="shared" si="124"/>
        <v>0.62417365377536893</v>
      </c>
      <c r="M1007">
        <f t="shared" si="125"/>
        <v>0.24015455730637539</v>
      </c>
      <c r="N1007">
        <f t="shared" si="126"/>
        <v>0.86432821108174429</v>
      </c>
      <c r="O1007">
        <f t="shared" si="127"/>
        <v>1.6962688148948413E-2</v>
      </c>
    </row>
    <row r="1008" spans="1:15">
      <c r="A1008">
        <v>4083.5</v>
      </c>
      <c r="B1008">
        <f>COUNTIF(DantongWorkSheet!$E$1:$E$1000, "&lt;=" &amp;A1008)</f>
        <v>759</v>
      </c>
      <c r="C1008">
        <f>COUNTIF(DantongWorkSheet!$E$1:$E$1000, "&gt;" &amp;A1008)</f>
        <v>241</v>
      </c>
      <c r="D1008">
        <f>COUNTIFS(DantongWorkSheet!$E$1:$E$1000, "&lt;=" &amp;$A1008, DantongWorkSheet!$U$1:$U$1000, 2)</f>
        <v>197</v>
      </c>
      <c r="E1008">
        <f>COUNTIFS(DantongWorkSheet!$E$1:$E$1000, "&lt;=" &amp;$A1008, DantongWorkSheet!$U$1:$U$1000, 1)</f>
        <v>562</v>
      </c>
      <c r="F1008">
        <f>COUNTIFS(DantongWorkSheet!$E$1:$E$1000, "&gt;" &amp;$A1008, DantongWorkSheet!$U$1:$U$1000, 2)</f>
        <v>103</v>
      </c>
      <c r="G1008">
        <f>COUNTIFS(DantongWorkSheet!$E$1:$E$1000, "&gt;" &amp;$A1008, DantongWorkSheet!$U$1:$U$1000, 1)</f>
        <v>138</v>
      </c>
      <c r="H1008">
        <f t="shared" si="120"/>
        <v>0.82606964537980532</v>
      </c>
      <c r="I1008">
        <f t="shared" si="121"/>
        <v>0.98473195309610762</v>
      </c>
      <c r="J1008">
        <f t="shared" si="122"/>
        <v>0.30195161081818517</v>
      </c>
      <c r="K1008">
        <f t="shared" si="123"/>
        <v>0.49474768257214224</v>
      </c>
      <c r="L1008">
        <f t="shared" si="124"/>
        <v>0.62698686084327226</v>
      </c>
      <c r="M1008">
        <f t="shared" si="125"/>
        <v>0.23732040069616192</v>
      </c>
      <c r="N1008">
        <f t="shared" si="126"/>
        <v>0.86430726153943416</v>
      </c>
      <c r="O1008">
        <f t="shared" si="127"/>
        <v>1.6983637691258546E-2</v>
      </c>
    </row>
    <row r="1009" spans="1:15">
      <c r="A1009">
        <v>3870</v>
      </c>
      <c r="B1009">
        <f>COUNTIF(DantongWorkSheet!$E$1:$E$1000, "&lt;=" &amp;A1009)</f>
        <v>736</v>
      </c>
      <c r="C1009">
        <f>COUNTIF(DantongWorkSheet!$E$1:$E$1000, "&gt;" &amp;A1009)</f>
        <v>264</v>
      </c>
      <c r="D1009">
        <f>COUNTIFS(DantongWorkSheet!$E$1:$E$1000, "&lt;=" &amp;$A1009, DantongWorkSheet!$U$1:$U$1000, 2)</f>
        <v>189</v>
      </c>
      <c r="E1009">
        <f>COUNTIFS(DantongWorkSheet!$E$1:$E$1000, "&lt;=" &amp;$A1009, DantongWorkSheet!$U$1:$U$1000, 1)</f>
        <v>547</v>
      </c>
      <c r="F1009">
        <f>COUNTIFS(DantongWorkSheet!$E$1:$E$1000, "&gt;" &amp;$A1009, DantongWorkSheet!$U$1:$U$1000, 2)</f>
        <v>111</v>
      </c>
      <c r="G1009">
        <f>COUNTIFS(DantongWorkSheet!$E$1:$E$1000, "&gt;" &amp;$A1009, DantongWorkSheet!$U$1:$U$1000, 1)</f>
        <v>153</v>
      </c>
      <c r="H1009">
        <f t="shared" si="120"/>
        <v>0.82186903534327482</v>
      </c>
      <c r="I1009">
        <f t="shared" si="121"/>
        <v>0.98166494853709929</v>
      </c>
      <c r="J1009">
        <f t="shared" si="122"/>
        <v>0.32547563385333461</v>
      </c>
      <c r="K1009">
        <f t="shared" si="123"/>
        <v>0.50724700364015929</v>
      </c>
      <c r="L1009">
        <f t="shared" si="124"/>
        <v>0.60489561001265024</v>
      </c>
      <c r="M1009">
        <f t="shared" si="125"/>
        <v>0.25915954641379424</v>
      </c>
      <c r="N1009">
        <f t="shared" si="126"/>
        <v>0.86405515642644448</v>
      </c>
      <c r="O1009">
        <f t="shared" si="127"/>
        <v>1.7235742804248222E-2</v>
      </c>
    </row>
    <row r="1010" spans="1:15">
      <c r="A1010">
        <v>3923</v>
      </c>
      <c r="B1010">
        <f>COUNTIF(DantongWorkSheet!$E$1:$E$1000, "&lt;=" &amp;A1010)</f>
        <v>742</v>
      </c>
      <c r="C1010">
        <f>COUNTIF(DantongWorkSheet!$E$1:$E$1000, "&gt;" &amp;A1010)</f>
        <v>258</v>
      </c>
      <c r="D1010">
        <f>COUNTIFS(DantongWorkSheet!$E$1:$E$1000, "&lt;=" &amp;$A1010, DantongWorkSheet!$U$1:$U$1000, 2)</f>
        <v>191</v>
      </c>
      <c r="E1010">
        <f>COUNTIFS(DantongWorkSheet!$E$1:$E$1000, "&lt;=" &amp;$A1010, DantongWorkSheet!$U$1:$U$1000, 1)</f>
        <v>551</v>
      </c>
      <c r="F1010">
        <f>COUNTIFS(DantongWorkSheet!$E$1:$E$1000, "&gt;" &amp;$A1010, DantongWorkSheet!$U$1:$U$1000, 2)</f>
        <v>109</v>
      </c>
      <c r="G1010">
        <f>COUNTIFS(DantongWorkSheet!$E$1:$E$1000, "&gt;" &amp;$A1010, DantongWorkSheet!$U$1:$U$1000, 1)</f>
        <v>149</v>
      </c>
      <c r="H1010">
        <f t="shared" si="120"/>
        <v>0.8228164893195421</v>
      </c>
      <c r="I1010">
        <f t="shared" si="121"/>
        <v>0.98259081763431211</v>
      </c>
      <c r="J1010">
        <f t="shared" si="122"/>
        <v>0.31943760976663255</v>
      </c>
      <c r="K1010">
        <f t="shared" si="123"/>
        <v>0.50427571354361889</v>
      </c>
      <c r="L1010">
        <f t="shared" si="124"/>
        <v>0.61052983507510028</v>
      </c>
      <c r="M1010">
        <f t="shared" si="125"/>
        <v>0.25350843094965253</v>
      </c>
      <c r="N1010">
        <f t="shared" si="126"/>
        <v>0.86403826602475275</v>
      </c>
      <c r="O1010">
        <f t="shared" si="127"/>
        <v>1.7252633205939949E-2</v>
      </c>
    </row>
    <row r="1011" spans="1:15">
      <c r="A1011">
        <v>3954</v>
      </c>
      <c r="B1011">
        <f>COUNTIF(DantongWorkSheet!$E$1:$E$1000, "&lt;=" &amp;A1011)</f>
        <v>745</v>
      </c>
      <c r="C1011">
        <f>COUNTIF(DantongWorkSheet!$E$1:$E$1000, "&gt;" &amp;A1011)</f>
        <v>255</v>
      </c>
      <c r="D1011">
        <f>COUNTIFS(DantongWorkSheet!$E$1:$E$1000, "&lt;=" &amp;$A1011, DantongWorkSheet!$U$1:$U$1000, 2)</f>
        <v>192</v>
      </c>
      <c r="E1011">
        <f>COUNTIFS(DantongWorkSheet!$E$1:$E$1000, "&lt;=" &amp;$A1011, DantongWorkSheet!$U$1:$U$1000, 1)</f>
        <v>553</v>
      </c>
      <c r="F1011">
        <f>COUNTIFS(DantongWorkSheet!$E$1:$E$1000, "&gt;" &amp;$A1011, DantongWorkSheet!$U$1:$U$1000, 2)</f>
        <v>108</v>
      </c>
      <c r="G1011">
        <f>COUNTIFS(DantongWorkSheet!$E$1:$E$1000, "&gt;" &amp;$A1011, DantongWorkSheet!$U$1:$U$1000, 1)</f>
        <v>147</v>
      </c>
      <c r="H1011">
        <f t="shared" si="120"/>
        <v>0.82328342638542329</v>
      </c>
      <c r="I1011">
        <f t="shared" si="121"/>
        <v>0.98306055480160248</v>
      </c>
      <c r="J1011">
        <f t="shared" si="122"/>
        <v>0.31639231363785958</v>
      </c>
      <c r="K1011">
        <f t="shared" si="123"/>
        <v>0.50271486618982342</v>
      </c>
      <c r="L1011">
        <f t="shared" si="124"/>
        <v>0.61334615265714032</v>
      </c>
      <c r="M1011">
        <f t="shared" si="125"/>
        <v>0.25068044147440866</v>
      </c>
      <c r="N1011">
        <f t="shared" si="126"/>
        <v>0.86402659413154903</v>
      </c>
      <c r="O1011">
        <f t="shared" si="127"/>
        <v>1.7264305099143673E-2</v>
      </c>
    </row>
    <row r="1012" spans="1:15">
      <c r="A1012">
        <v>3998</v>
      </c>
      <c r="B1012">
        <f>COUNTIF(DantongWorkSheet!$E$1:$E$1000, "&lt;=" &amp;A1012)</f>
        <v>754</v>
      </c>
      <c r="C1012">
        <f>COUNTIF(DantongWorkSheet!$E$1:$E$1000, "&gt;" &amp;A1012)</f>
        <v>246</v>
      </c>
      <c r="D1012">
        <f>COUNTIFS(DantongWorkSheet!$E$1:$E$1000, "&lt;=" &amp;$A1012, DantongWorkSheet!$U$1:$U$1000, 2)</f>
        <v>195</v>
      </c>
      <c r="E1012">
        <f>COUNTIFS(DantongWorkSheet!$E$1:$E$1000, "&lt;=" &amp;$A1012, DantongWorkSheet!$U$1:$U$1000, 1)</f>
        <v>559</v>
      </c>
      <c r="F1012">
        <f>COUNTIFS(DantongWorkSheet!$E$1:$E$1000, "&gt;" &amp;$A1012, DantongWorkSheet!$U$1:$U$1000, 2)</f>
        <v>105</v>
      </c>
      <c r="G1012">
        <f>COUNTIFS(DantongWorkSheet!$E$1:$E$1000, "&gt;" &amp;$A1012, DantongWorkSheet!$U$1:$U$1000, 1)</f>
        <v>141</v>
      </c>
      <c r="H1012">
        <f t="shared" si="120"/>
        <v>0.82465783329450337</v>
      </c>
      <c r="I1012">
        <f t="shared" si="121"/>
        <v>0.98449613118000112</v>
      </c>
      <c r="J1012">
        <f t="shared" si="122"/>
        <v>0.3071521328306408</v>
      </c>
      <c r="K1012">
        <f t="shared" si="123"/>
        <v>0.49772436571342049</v>
      </c>
      <c r="L1012">
        <f t="shared" si="124"/>
        <v>0.62179200630405551</v>
      </c>
      <c r="M1012">
        <f t="shared" si="125"/>
        <v>0.24218604827028029</v>
      </c>
      <c r="N1012">
        <f t="shared" si="126"/>
        <v>0.86397805457433585</v>
      </c>
      <c r="O1012">
        <f t="shared" si="127"/>
        <v>1.7312844656356852E-2</v>
      </c>
    </row>
    <row r="1013" spans="1:15">
      <c r="A1013">
        <v>3875</v>
      </c>
      <c r="B1013">
        <f>COUNTIF(DantongWorkSheet!$E$1:$E$1000, "&lt;=" &amp;A1013)</f>
        <v>737</v>
      </c>
      <c r="C1013">
        <f>COUNTIF(DantongWorkSheet!$E$1:$E$1000, "&gt;" &amp;A1013)</f>
        <v>263</v>
      </c>
      <c r="D1013">
        <f>COUNTIFS(DantongWorkSheet!$E$1:$E$1000, "&lt;=" &amp;$A1013, DantongWorkSheet!$U$1:$U$1000, 2)</f>
        <v>189</v>
      </c>
      <c r="E1013">
        <f>COUNTIFS(DantongWorkSheet!$E$1:$E$1000, "&lt;=" &amp;$A1013, DantongWorkSheet!$U$1:$U$1000, 1)</f>
        <v>548</v>
      </c>
      <c r="F1013">
        <f>COUNTIFS(DantongWorkSheet!$E$1:$E$1000, "&gt;" &amp;$A1013, DantongWorkSheet!$U$1:$U$1000, 2)</f>
        <v>111</v>
      </c>
      <c r="G1013">
        <f>COUNTIFS(DantongWorkSheet!$E$1:$E$1000, "&gt;" &amp;$A1013, DantongWorkSheet!$U$1:$U$1000, 1)</f>
        <v>152</v>
      </c>
      <c r="H1013">
        <f t="shared" si="120"/>
        <v>0.82133437810436227</v>
      </c>
      <c r="I1013">
        <f t="shared" si="121"/>
        <v>0.98239753222657333</v>
      </c>
      <c r="J1013">
        <f t="shared" si="122"/>
        <v>0.32447418149289181</v>
      </c>
      <c r="K1013">
        <f t="shared" si="123"/>
        <v>0.50676557268225342</v>
      </c>
      <c r="L1013">
        <f t="shared" si="124"/>
        <v>0.60532343666291499</v>
      </c>
      <c r="M1013">
        <f t="shared" si="125"/>
        <v>0.25837055097558881</v>
      </c>
      <c r="N1013">
        <f t="shared" si="126"/>
        <v>0.8636939876385038</v>
      </c>
      <c r="O1013">
        <f t="shared" si="127"/>
        <v>1.7596911592188902E-2</v>
      </c>
    </row>
    <row r="1014" spans="1:15">
      <c r="A1014">
        <v>4042</v>
      </c>
      <c r="B1014">
        <f>COUNTIF(DantongWorkSheet!$E$1:$E$1000, "&lt;=" &amp;A1014)</f>
        <v>758</v>
      </c>
      <c r="C1014">
        <f>COUNTIF(DantongWorkSheet!$E$1:$E$1000, "&gt;" &amp;A1014)</f>
        <v>242</v>
      </c>
      <c r="D1014">
        <f>COUNTIFS(DantongWorkSheet!$E$1:$E$1000, "&lt;=" &amp;$A1014, DantongWorkSheet!$U$1:$U$1000, 2)</f>
        <v>196</v>
      </c>
      <c r="E1014">
        <f>COUNTIFS(DantongWorkSheet!$E$1:$E$1000, "&lt;=" &amp;$A1014, DantongWorkSheet!$U$1:$U$1000, 1)</f>
        <v>562</v>
      </c>
      <c r="F1014">
        <f>COUNTIFS(DantongWorkSheet!$E$1:$E$1000, "&gt;" &amp;$A1014, DantongWorkSheet!$U$1:$U$1000, 2)</f>
        <v>104</v>
      </c>
      <c r="G1014">
        <f>COUNTIFS(DantongWorkSheet!$E$1:$E$1000, "&gt;" &amp;$A1014, DantongWorkSheet!$U$1:$U$1000, 1)</f>
        <v>138</v>
      </c>
      <c r="H1014">
        <f t="shared" si="120"/>
        <v>0.82458870649465199</v>
      </c>
      <c r="I1014">
        <f t="shared" si="121"/>
        <v>0.98571404007599583</v>
      </c>
      <c r="J1014">
        <f t="shared" si="122"/>
        <v>0.3029955268401745</v>
      </c>
      <c r="K1014">
        <f t="shared" si="123"/>
        <v>0.49535489346777323</v>
      </c>
      <c r="L1014">
        <f t="shared" si="124"/>
        <v>0.62503823952294624</v>
      </c>
      <c r="M1014">
        <f t="shared" si="125"/>
        <v>0.23854279769839098</v>
      </c>
      <c r="N1014">
        <f t="shared" si="126"/>
        <v>0.86358103722133728</v>
      </c>
      <c r="O1014">
        <f t="shared" si="127"/>
        <v>1.7709862009355426E-2</v>
      </c>
    </row>
    <row r="1015" spans="1:15">
      <c r="A1015">
        <v>4049.5</v>
      </c>
      <c r="B1015">
        <f>COUNTIF(DantongWorkSheet!$E$1:$E$1000, "&lt;=" &amp;A1015)</f>
        <v>758</v>
      </c>
      <c r="C1015">
        <f>COUNTIF(DantongWorkSheet!$E$1:$E$1000, "&gt;" &amp;A1015)</f>
        <v>242</v>
      </c>
      <c r="D1015">
        <f>COUNTIFS(DantongWorkSheet!$E$1:$E$1000, "&lt;=" &amp;$A1015, DantongWorkSheet!$U$1:$U$1000, 2)</f>
        <v>196</v>
      </c>
      <c r="E1015">
        <f>COUNTIFS(DantongWorkSheet!$E$1:$E$1000, "&lt;=" &amp;$A1015, DantongWorkSheet!$U$1:$U$1000, 1)</f>
        <v>562</v>
      </c>
      <c r="F1015">
        <f>COUNTIFS(DantongWorkSheet!$E$1:$E$1000, "&gt;" &amp;$A1015, DantongWorkSheet!$U$1:$U$1000, 2)</f>
        <v>104</v>
      </c>
      <c r="G1015">
        <f>COUNTIFS(DantongWorkSheet!$E$1:$E$1000, "&gt;" &amp;$A1015, DantongWorkSheet!$U$1:$U$1000, 1)</f>
        <v>138</v>
      </c>
      <c r="H1015">
        <f t="shared" si="120"/>
        <v>0.82458870649465199</v>
      </c>
      <c r="I1015">
        <f t="shared" si="121"/>
        <v>0.98571404007599583</v>
      </c>
      <c r="J1015">
        <f t="shared" si="122"/>
        <v>0.3029955268401745</v>
      </c>
      <c r="K1015">
        <f t="shared" si="123"/>
        <v>0.49535489346777323</v>
      </c>
      <c r="L1015">
        <f t="shared" si="124"/>
        <v>0.62503823952294624</v>
      </c>
      <c r="M1015">
        <f t="shared" si="125"/>
        <v>0.23854279769839098</v>
      </c>
      <c r="N1015">
        <f t="shared" si="126"/>
        <v>0.86358103722133728</v>
      </c>
      <c r="O1015">
        <f t="shared" si="127"/>
        <v>1.7709862009355426E-2</v>
      </c>
    </row>
    <row r="1016" spans="1:15">
      <c r="A1016">
        <v>3891.5</v>
      </c>
      <c r="B1016">
        <f>COUNTIF(DantongWorkSheet!$E$1:$E$1000, "&lt;=" &amp;A1016)</f>
        <v>738</v>
      </c>
      <c r="C1016">
        <f>COUNTIF(DantongWorkSheet!$E$1:$E$1000, "&gt;" &amp;A1016)</f>
        <v>262</v>
      </c>
      <c r="D1016">
        <f>COUNTIFS(DantongWorkSheet!$E$1:$E$1000, "&lt;=" &amp;$A1016, DantongWorkSheet!$U$1:$U$1000, 2)</f>
        <v>189</v>
      </c>
      <c r="E1016">
        <f>COUNTIFS(DantongWorkSheet!$E$1:$E$1000, "&lt;=" &amp;$A1016, DantongWorkSheet!$U$1:$U$1000, 1)</f>
        <v>549</v>
      </c>
      <c r="F1016">
        <f>COUNTIFS(DantongWorkSheet!$E$1:$E$1000, "&gt;" &amp;$A1016, DantongWorkSheet!$U$1:$U$1000, 2)</f>
        <v>111</v>
      </c>
      <c r="G1016">
        <f>COUNTIFS(DantongWorkSheet!$E$1:$E$1000, "&gt;" &amp;$A1016, DantongWorkSheet!$U$1:$U$1000, 1)</f>
        <v>151</v>
      </c>
      <c r="H1016">
        <f t="shared" si="120"/>
        <v>0.82080025498771758</v>
      </c>
      <c r="I1016">
        <f t="shared" si="121"/>
        <v>0.98312041832008901</v>
      </c>
      <c r="J1016">
        <f t="shared" si="122"/>
        <v>0.32347077160804794</v>
      </c>
      <c r="K1016">
        <f t="shared" si="123"/>
        <v>0.50627865617865486</v>
      </c>
      <c r="L1016">
        <f t="shared" si="124"/>
        <v>0.60575058818093552</v>
      </c>
      <c r="M1016">
        <f t="shared" si="125"/>
        <v>0.25757754959986334</v>
      </c>
      <c r="N1016">
        <f t="shared" si="126"/>
        <v>0.86332813778079887</v>
      </c>
      <c r="O1016">
        <f t="shared" si="127"/>
        <v>1.7962761449893838E-2</v>
      </c>
    </row>
    <row r="1017" spans="1:15">
      <c r="A1017">
        <v>3914.5</v>
      </c>
      <c r="B1017">
        <f>COUNTIF(DantongWorkSheet!$E$1:$E$1000, "&lt;=" &amp;A1017)</f>
        <v>741</v>
      </c>
      <c r="C1017">
        <f>COUNTIF(DantongWorkSheet!$E$1:$E$1000, "&gt;" &amp;A1017)</f>
        <v>259</v>
      </c>
      <c r="D1017">
        <f>COUNTIFS(DantongWorkSheet!$E$1:$E$1000, "&lt;=" &amp;$A1017, DantongWorkSheet!$U$1:$U$1000, 2)</f>
        <v>190</v>
      </c>
      <c r="E1017">
        <f>COUNTIFS(DantongWorkSheet!$E$1:$E$1000, "&lt;=" &amp;$A1017, DantongWorkSheet!$U$1:$U$1000, 1)</f>
        <v>551</v>
      </c>
      <c r="F1017">
        <f>COUNTIFS(DantongWorkSheet!$E$1:$E$1000, "&gt;" &amp;$A1017, DantongWorkSheet!$U$1:$U$1000, 2)</f>
        <v>110</v>
      </c>
      <c r="G1017">
        <f>COUNTIFS(DantongWorkSheet!$E$1:$E$1000, "&gt;" &amp;$A1017, DantongWorkSheet!$U$1:$U$1000, 1)</f>
        <v>149</v>
      </c>
      <c r="H1017">
        <f t="shared" si="120"/>
        <v>0.82128094174498645</v>
      </c>
      <c r="I1017">
        <f t="shared" si="121"/>
        <v>0.98358173156078321</v>
      </c>
      <c r="J1017">
        <f t="shared" si="122"/>
        <v>0.32044882329598368</v>
      </c>
      <c r="K1017">
        <f t="shared" si="123"/>
        <v>0.50478478321666309</v>
      </c>
      <c r="L1017">
        <f t="shared" si="124"/>
        <v>0.60856917783303499</v>
      </c>
      <c r="M1017">
        <f t="shared" si="125"/>
        <v>0.25474766847424285</v>
      </c>
      <c r="N1017">
        <f t="shared" si="126"/>
        <v>0.86331684630727779</v>
      </c>
      <c r="O1017">
        <f t="shared" si="127"/>
        <v>1.7974052923414918E-2</v>
      </c>
    </row>
    <row r="1018" spans="1:15">
      <c r="A1018">
        <v>3909</v>
      </c>
      <c r="B1018">
        <f>COUNTIF(DantongWorkSheet!$E$1:$E$1000, "&lt;=" &amp;A1018)</f>
        <v>739</v>
      </c>
      <c r="C1018">
        <f>COUNTIF(DantongWorkSheet!$E$1:$E$1000, "&gt;" &amp;A1018)</f>
        <v>261</v>
      </c>
      <c r="D1018">
        <f>COUNTIFS(DantongWorkSheet!$E$1:$E$1000, "&lt;=" &amp;$A1018, DantongWorkSheet!$U$1:$U$1000, 2)</f>
        <v>189</v>
      </c>
      <c r="E1018">
        <f>COUNTIFS(DantongWorkSheet!$E$1:$E$1000, "&lt;=" &amp;$A1018, DantongWorkSheet!$U$1:$U$1000, 1)</f>
        <v>550</v>
      </c>
      <c r="F1018">
        <f>COUNTIFS(DantongWorkSheet!$E$1:$E$1000, "&gt;" &amp;$A1018, DantongWorkSheet!$U$1:$U$1000, 2)</f>
        <v>111</v>
      </c>
      <c r="G1018">
        <f>COUNTIFS(DantongWorkSheet!$E$1:$E$1000, "&gt;" &amp;$A1018, DantongWorkSheet!$U$1:$U$1000, 1)</f>
        <v>150</v>
      </c>
      <c r="H1018">
        <f t="shared" si="120"/>
        <v>0.82026666672477777</v>
      </c>
      <c r="I1018">
        <f t="shared" si="121"/>
        <v>0.98383333473370116</v>
      </c>
      <c r="J1018">
        <f t="shared" si="122"/>
        <v>0.32246540685127684</v>
      </c>
      <c r="K1018">
        <f t="shared" si="123"/>
        <v>0.50578623319206484</v>
      </c>
      <c r="L1018">
        <f t="shared" si="124"/>
        <v>0.6061770667096108</v>
      </c>
      <c r="M1018">
        <f t="shared" si="125"/>
        <v>0.25678050036549599</v>
      </c>
      <c r="N1018">
        <f t="shared" si="126"/>
        <v>0.86295756707510685</v>
      </c>
      <c r="O1018">
        <f t="shared" si="127"/>
        <v>1.8333332155585857E-2</v>
      </c>
    </row>
    <row r="1019" spans="1:15">
      <c r="A1019">
        <v>3913.5</v>
      </c>
      <c r="B1019">
        <f>COUNTIF(DantongWorkSheet!$E$1:$E$1000, "&lt;=" &amp;A1019)</f>
        <v>740</v>
      </c>
      <c r="C1019">
        <f>COUNTIF(DantongWorkSheet!$E$1:$E$1000, "&gt;" &amp;A1019)</f>
        <v>260</v>
      </c>
      <c r="D1019">
        <f>COUNTIFS(DantongWorkSheet!$E$1:$E$1000, "&lt;=" &amp;$A1019, DantongWorkSheet!$U$1:$U$1000, 2)</f>
        <v>189</v>
      </c>
      <c r="E1019">
        <f>COUNTIFS(DantongWorkSheet!$E$1:$E$1000, "&lt;=" &amp;$A1019, DantongWorkSheet!$U$1:$U$1000, 1)</f>
        <v>551</v>
      </c>
      <c r="F1019">
        <f>COUNTIFS(DantongWorkSheet!$E$1:$E$1000, "&gt;" &amp;$A1019, DantongWorkSheet!$U$1:$U$1000, 2)</f>
        <v>111</v>
      </c>
      <c r="G1019">
        <f>COUNTIFS(DantongWorkSheet!$E$1:$E$1000, "&gt;" &amp;$A1019, DantongWorkSheet!$U$1:$U$1000, 1)</f>
        <v>149</v>
      </c>
      <c r="H1019">
        <f t="shared" si="120"/>
        <v>0.81973361402916256</v>
      </c>
      <c r="I1019">
        <f t="shared" si="121"/>
        <v>0.98453600259105511</v>
      </c>
      <c r="J1019">
        <f t="shared" si="122"/>
        <v>0.32145808986787344</v>
      </c>
      <c r="K1019">
        <f t="shared" si="123"/>
        <v>0.50528828262474446</v>
      </c>
      <c r="L1019">
        <f t="shared" si="124"/>
        <v>0.60660287438158034</v>
      </c>
      <c r="M1019">
        <f t="shared" si="125"/>
        <v>0.25597936067367433</v>
      </c>
      <c r="N1019">
        <f t="shared" si="126"/>
        <v>0.86258223505525466</v>
      </c>
      <c r="O1019">
        <f t="shared" si="127"/>
        <v>1.8708664175438039E-2</v>
      </c>
    </row>
  </sheetData>
  <sortState ref="A30:O1028">
    <sortCondition ref="O30:O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zoomScaleNormal="100" zoomScalePageLayoutView="150" workbookViewId="0">
      <selection activeCell="G279" sqref="G279"/>
    </sheetView>
  </sheetViews>
  <sheetFormatPr defaultColWidth="8.875" defaultRowHeight="15"/>
  <cols>
    <col min="1" max="1" width="30.25" bestFit="1" customWidth="1"/>
    <col min="2" max="2" width="32.875" bestFit="1" customWidth="1"/>
    <col min="3" max="3" width="15" bestFit="1" customWidth="1"/>
    <col min="4" max="4" width="18" bestFit="1" customWidth="1"/>
    <col min="5" max="5" width="16.375" bestFit="1" customWidth="1"/>
    <col min="6" max="6" width="16.375" customWidth="1"/>
    <col min="7" max="7" width="24.875" customWidth="1"/>
  </cols>
  <sheetData>
    <row r="1" spans="1:7">
      <c r="A1" t="s">
        <v>0</v>
      </c>
      <c r="B1" t="s">
        <v>1</v>
      </c>
      <c r="C1" t="s">
        <v>2</v>
      </c>
    </row>
    <row r="2" spans="1:7">
      <c r="A2">
        <f>COUNTIF(DantongWorkSheet!U1:U1000, 2)/1000</f>
        <v>0.3</v>
      </c>
      <c r="B2">
        <f>COUNTIF(DantongWorkSheet!U1:U1000, 1)/1000</f>
        <v>0.7</v>
      </c>
      <c r="C2">
        <f>-(A2*LOG(A2,2)+B2*LOG(B2,2))</f>
        <v>0.8812908992306927</v>
      </c>
    </row>
    <row r="5" spans="1:7">
      <c r="A5" t="s">
        <v>3</v>
      </c>
      <c r="B5" t="s">
        <v>5</v>
      </c>
      <c r="C5" t="s">
        <v>6</v>
      </c>
      <c r="D5" t="s">
        <v>7</v>
      </c>
      <c r="E5" t="s">
        <v>8</v>
      </c>
      <c r="F5" t="s">
        <v>14</v>
      </c>
      <c r="G5" t="s">
        <v>9</v>
      </c>
    </row>
    <row r="6" spans="1:7">
      <c r="A6" s="1">
        <v>11</v>
      </c>
      <c r="B6">
        <f>COUNTIF(DantongWorkSheet!$A$1:$A$1000, A6)</f>
        <v>274</v>
      </c>
      <c r="C6">
        <f>SUMIF(DantongWorkSheet!$A$1:$A$1000,A6,DantongWorkSheet!$V$1:$V$1000)/COUNTIF(DantongWorkSheet!$A$1:$A$1000, A6)</f>
        <v>0.49270072992700731</v>
      </c>
      <c r="D6">
        <f>1-C6</f>
        <v>0.50729927007299269</v>
      </c>
      <c r="E6">
        <f>-(C6*LOG(C6,2)+D6*LOG(D6,2))</f>
        <v>0.99984626284946931</v>
      </c>
      <c r="F6">
        <f>-B6/$B$10*LOG(B6/$B$10, 2)</f>
        <v>0.51176410326622757</v>
      </c>
      <c r="G6">
        <f>B6/$B$10*E6</f>
        <v>0.27395787602075461</v>
      </c>
    </row>
    <row r="7" spans="1:7">
      <c r="A7" s="1">
        <v>12</v>
      </c>
      <c r="B7">
        <f>COUNTIF(DantongWorkSheet!$A$1:$A$1000, A7)</f>
        <v>269</v>
      </c>
      <c r="C7">
        <f>SUMIF(DantongWorkSheet!$A$1:$A$1000,A7,DantongWorkSheet!$V$1:$V$1000)/COUNTIF(DantongWorkSheet!$A$1:$A$1000, A7)</f>
        <v>0.3903345724907063</v>
      </c>
      <c r="D7">
        <f>1-C7</f>
        <v>0.60966542750929364</v>
      </c>
      <c r="E7">
        <f>-(C7*LOG(C7,2)+D7*LOG(D7,2))</f>
        <v>0.96501512050343241</v>
      </c>
      <c r="F7">
        <f>-B7/$B$10*LOG(B7/$B$10, 2)</f>
        <v>0.50957259704636959</v>
      </c>
      <c r="G7">
        <f>B7/$B$10*E7</f>
        <v>0.25958906741542331</v>
      </c>
    </row>
    <row r="8" spans="1:7">
      <c r="A8" s="1">
        <v>14</v>
      </c>
      <c r="B8">
        <f>COUNTIF(DantongWorkSheet!$A$1:$A$1000, A8)</f>
        <v>394</v>
      </c>
      <c r="C8">
        <f>SUMIF(DantongWorkSheet!$A$1:$A$1000,A8,DantongWorkSheet!$V$1:$V$1000)/COUNTIF(DantongWorkSheet!$A$1:$A$1000, A8)</f>
        <v>0.116751269035533</v>
      </c>
      <c r="D8">
        <f>1-C8</f>
        <v>0.88324873096446699</v>
      </c>
      <c r="E8">
        <f>-(C8*LOG(C8,2)+D8*LOG(D8,2))</f>
        <v>0.51994982317723915</v>
      </c>
      <c r="F8">
        <f>-B8/$B$10*LOG(B8/$B$10, 2)</f>
        <v>0.52943059129105008</v>
      </c>
      <c r="G8">
        <f>B8/$B$10*E8</f>
        <v>0.20486023033183223</v>
      </c>
    </row>
    <row r="9" spans="1:7">
      <c r="A9" s="1">
        <v>13</v>
      </c>
      <c r="B9">
        <f>COUNTIF(DantongWorkSheet!$A$1:$A$1000, A9)</f>
        <v>63</v>
      </c>
      <c r="C9">
        <f>SUMIF(DantongWorkSheet!$A$1:$A$1000,A9,DantongWorkSheet!$V$1:$V$1000)/COUNTIF(DantongWorkSheet!$A$1:$A$1000, A9)</f>
        <v>0.22222222222222221</v>
      </c>
      <c r="D9">
        <f>1-C9</f>
        <v>0.77777777777777779</v>
      </c>
      <c r="E9">
        <f>-(C9*LOG(C9,2)+D9*LOG(D9,2))</f>
        <v>0.76420450650862026</v>
      </c>
      <c r="F9">
        <f>-B9/$B$10*LOG(B9/$B$10, 2)</f>
        <v>0.25127577475321677</v>
      </c>
      <c r="G9">
        <f>B9/$B$10*E9</f>
        <v>4.8144883910043075E-2</v>
      </c>
    </row>
    <row r="10" spans="1:7">
      <c r="B10">
        <f>SUM(B6:B9)</f>
        <v>1000</v>
      </c>
      <c r="E10" t="s">
        <v>4</v>
      </c>
      <c r="G10">
        <f>SUM(G6:G9)</f>
        <v>0.78655205767805325</v>
      </c>
    </row>
    <row r="11" spans="1:7">
      <c r="A11" t="s">
        <v>12</v>
      </c>
      <c r="E11" t="s">
        <v>10</v>
      </c>
      <c r="G11">
        <f>$C$2-G10</f>
        <v>9.4738841552639452E-2</v>
      </c>
    </row>
    <row r="12" spans="1:7">
      <c r="E12" t="s">
        <v>13</v>
      </c>
      <c r="G12">
        <f>G11/SUM(F6:F9)</f>
        <v>5.2573017438573268E-2</v>
      </c>
    </row>
    <row r="14" spans="1:7">
      <c r="A14" t="s">
        <v>11</v>
      </c>
      <c r="B14" t="s">
        <v>5</v>
      </c>
      <c r="C14" t="s">
        <v>15</v>
      </c>
      <c r="D14" t="s">
        <v>16</v>
      </c>
      <c r="E14" t="s">
        <v>8</v>
      </c>
      <c r="F14" t="s">
        <v>14</v>
      </c>
      <c r="G14" t="s">
        <v>9</v>
      </c>
    </row>
    <row r="15" spans="1:7">
      <c r="A15">
        <v>48</v>
      </c>
      <c r="B15">
        <f>COUNTIF(DantongWorkSheet!$B$1:$B$1000, A15)</f>
        <v>48</v>
      </c>
      <c r="C15">
        <f>COUNTIFS(DantongWorkSheet!$B$1:$B$1000, $A15, DantongWorkSheet!$U$1:$U$1000, 2)</f>
        <v>28</v>
      </c>
      <c r="D15">
        <f>COUNTIFS(DantongWorkSheet!$B$1:$B$1000, $A15, DantongWorkSheet!$U$1:$U$1000, 1)</f>
        <v>20</v>
      </c>
      <c r="E15">
        <f t="shared" ref="E15:E25" si="0">-(IF(C15, C15/B15*LOG(C15/B15,2), 0)+ IF(D15, D15/B15*LOG(D15/B15,2), 0))</f>
        <v>0.97986875665115269</v>
      </c>
      <c r="F15">
        <f t="shared" ref="F15:F24" si="1">-B15/$B$10*LOG(B15/$B$10, 2)</f>
        <v>0.2102794456291647</v>
      </c>
      <c r="G15">
        <f t="shared" ref="G15:G24" si="2">B15/$B$10*E15</f>
        <v>4.7033700319255328E-2</v>
      </c>
    </row>
    <row r="16" spans="1:7">
      <c r="A16">
        <v>12</v>
      </c>
      <c r="B16">
        <f>COUNTIF(DantongWorkSheet!$B$1:$B$1000, A16)</f>
        <v>179</v>
      </c>
      <c r="C16">
        <f>COUNTIFS(DantongWorkSheet!$B$1:$B$1000, $A16, DantongWorkSheet!$U$1:$U$1000, 2)</f>
        <v>49</v>
      </c>
      <c r="D16">
        <f>COUNTIFS(DantongWorkSheet!$B$1:$B$1000, $A16, DantongWorkSheet!$U$1:$U$1000, 1)</f>
        <v>130</v>
      </c>
      <c r="E16">
        <f t="shared" si="0"/>
        <v>0.84678450321205379</v>
      </c>
      <c r="F16">
        <f t="shared" si="1"/>
        <v>0.44427236282421168</v>
      </c>
      <c r="G16">
        <f t="shared" si="2"/>
        <v>0.15157442607495761</v>
      </c>
    </row>
    <row r="17" spans="1:7">
      <c r="A17">
        <v>42</v>
      </c>
      <c r="B17">
        <f>COUNTIF(DantongWorkSheet!$B$1:$B$1000, A17)</f>
        <v>11</v>
      </c>
      <c r="C17">
        <f>COUNTIFS(DantongWorkSheet!$B$1:$B$1000, $A17, DantongWorkSheet!$U$1:$U$1000, 2)</f>
        <v>3</v>
      </c>
      <c r="D17">
        <f>COUNTIFS(DantongWorkSheet!$B$1:$B$1000, $A17, DantongWorkSheet!$U$1:$U$1000, 1)</f>
        <v>8</v>
      </c>
      <c r="E17">
        <f t="shared" si="0"/>
        <v>0.84535093662243654</v>
      </c>
      <c r="F17">
        <f t="shared" si="1"/>
        <v>7.1569879326272678E-2</v>
      </c>
      <c r="G17">
        <f t="shared" si="2"/>
        <v>9.2988603028468023E-3</v>
      </c>
    </row>
    <row r="18" spans="1:7">
      <c r="A18">
        <v>24</v>
      </c>
      <c r="B18">
        <f>COUNTIF(DantongWorkSheet!$B$1:$B$1000, A18)</f>
        <v>184</v>
      </c>
      <c r="C18">
        <f>COUNTIFS(DantongWorkSheet!$B$1:$B$1000, $A18, DantongWorkSheet!$U$1:$U$1000, 2)</f>
        <v>56</v>
      </c>
      <c r="D18">
        <f>COUNTIFS(DantongWorkSheet!$B$1:$B$1000, $A18, DantongWorkSheet!$U$1:$U$1000, 1)</f>
        <v>128</v>
      </c>
      <c r="E18">
        <f t="shared" si="0"/>
        <v>0.88654089282208992</v>
      </c>
      <c r="F18">
        <f t="shared" si="1"/>
        <v>0.44936890846333366</v>
      </c>
      <c r="G18">
        <f t="shared" si="2"/>
        <v>0.16312352427926455</v>
      </c>
    </row>
    <row r="19" spans="1:7">
      <c r="A19">
        <v>36</v>
      </c>
      <c r="B19">
        <f>COUNTIF(DantongWorkSheet!$B$1:$B$1000, A19)</f>
        <v>83</v>
      </c>
      <c r="C19">
        <f>COUNTIFS(DantongWorkSheet!$B$1:$B$1000, $A19, DantongWorkSheet!$U$1:$U$1000, 2)</f>
        <v>37</v>
      </c>
      <c r="D19">
        <f>COUNTIFS(DantongWorkSheet!$B$1:$B$1000, $A19, DantongWorkSheet!$U$1:$U$1000, 1)</f>
        <v>46</v>
      </c>
      <c r="E19">
        <f t="shared" si="0"/>
        <v>0.99150178668555444</v>
      </c>
      <c r="F19">
        <f t="shared" si="1"/>
        <v>0.29803182282515844</v>
      </c>
      <c r="G19">
        <f t="shared" si="2"/>
        <v>8.2294648294901018E-2</v>
      </c>
    </row>
    <row r="20" spans="1:7">
      <c r="A20">
        <v>30</v>
      </c>
      <c r="B20">
        <f>COUNTIF(DantongWorkSheet!$B$1:$B$1000, A20)</f>
        <v>40</v>
      </c>
      <c r="C20">
        <f>COUNTIFS(DantongWorkSheet!$B$1:$B$1000, $A20, DantongWorkSheet!$U$1:$U$1000, 2)</f>
        <v>13</v>
      </c>
      <c r="D20">
        <f>COUNTIFS(DantongWorkSheet!$B$1:$B$1000, $A20, DantongWorkSheet!$U$1:$U$1000, 1)</f>
        <v>27</v>
      </c>
      <c r="E20">
        <f t="shared" si="0"/>
        <v>0.9097361225311662</v>
      </c>
      <c r="F20">
        <f t="shared" si="1"/>
        <v>0.18575424759098899</v>
      </c>
      <c r="G20">
        <f t="shared" si="2"/>
        <v>3.6389444901246647E-2</v>
      </c>
    </row>
    <row r="21" spans="1:7">
      <c r="A21">
        <v>15</v>
      </c>
      <c r="B21">
        <f>COUNTIF(DantongWorkSheet!$B$1:$B$1000, A21)</f>
        <v>64</v>
      </c>
      <c r="C21">
        <f>COUNTIFS(DantongWorkSheet!$B$1:$B$1000, $A21, DantongWorkSheet!$U$1:$U$1000, 2)</f>
        <v>12</v>
      </c>
      <c r="D21">
        <f>COUNTIFS(DantongWorkSheet!$B$1:$B$1000, $A21, DantongWorkSheet!$U$1:$U$1000, 1)</f>
        <v>52</v>
      </c>
      <c r="E21">
        <f t="shared" si="0"/>
        <v>0.69621226012514581</v>
      </c>
      <c r="F21">
        <f t="shared" si="1"/>
        <v>0.25381019421837359</v>
      </c>
      <c r="G21">
        <f t="shared" si="2"/>
        <v>4.4557584648009331E-2</v>
      </c>
    </row>
    <row r="22" spans="1:7">
      <c r="A22">
        <v>9</v>
      </c>
      <c r="B22">
        <f>COUNTIF(DantongWorkSheet!$B$1:$B$1000, A22)</f>
        <v>49</v>
      </c>
      <c r="C22">
        <f>COUNTIFS(DantongWorkSheet!$B$1:$B$1000, $A22, DantongWorkSheet!$U$1:$U$1000, 2)</f>
        <v>14</v>
      </c>
      <c r="D22">
        <f>COUNTIFS(DantongWorkSheet!$B$1:$B$1000, $A22, DantongWorkSheet!$U$1:$U$1000, 1)</f>
        <v>35</v>
      </c>
      <c r="E22">
        <f t="shared" si="0"/>
        <v>0.863120568566631</v>
      </c>
      <c r="F22">
        <f t="shared" si="1"/>
        <v>0.21320264758679705</v>
      </c>
      <c r="G22">
        <f t="shared" si="2"/>
        <v>4.2292907859764924E-2</v>
      </c>
    </row>
    <row r="23" spans="1:7">
      <c r="A23">
        <v>6</v>
      </c>
      <c r="B23">
        <f>COUNTIF(DantongWorkSheet!$B$1:$B$1000, A23)</f>
        <v>75</v>
      </c>
      <c r="C23">
        <f>COUNTIFS(DantongWorkSheet!$B$1:$B$1000, $A23, DantongWorkSheet!$U$1:$U$1000, 2)</f>
        <v>9</v>
      </c>
      <c r="D23">
        <f>COUNTIFS(DantongWorkSheet!$B$1:$B$1000, $A23, DantongWorkSheet!$U$1:$U$1000, 1)</f>
        <v>66</v>
      </c>
      <c r="E23">
        <f t="shared" si="0"/>
        <v>0.52936086528736437</v>
      </c>
      <c r="F23">
        <f t="shared" si="1"/>
        <v>0.28027241956246546</v>
      </c>
      <c r="G23">
        <f t="shared" si="2"/>
        <v>3.9702064896552328E-2</v>
      </c>
    </row>
    <row r="24" spans="1:7">
      <c r="A24">
        <v>10</v>
      </c>
      <c r="B24">
        <f>COUNTIF(DantongWorkSheet!$B$1:$B$1000, A24)</f>
        <v>28</v>
      </c>
      <c r="C24">
        <f>COUNTIFS(DantongWorkSheet!$B$1:$B$1000, $A24, DantongWorkSheet!$U$1:$U$1000, 2)</f>
        <v>3</v>
      </c>
      <c r="D24">
        <f>COUNTIFS(DantongWorkSheet!$B$1:$B$1000, $A24, DantongWorkSheet!$U$1:$U$1000, 1)</f>
        <v>25</v>
      </c>
      <c r="E24">
        <f t="shared" si="0"/>
        <v>0.49123734182433315</v>
      </c>
      <c r="F24">
        <f t="shared" si="1"/>
        <v>0.14443602215292553</v>
      </c>
      <c r="G24">
        <f t="shared" si="2"/>
        <v>1.3754645571081329E-2</v>
      </c>
    </row>
    <row r="25" spans="1:7">
      <c r="A25">
        <v>7</v>
      </c>
      <c r="B25">
        <f>COUNTIF(DantongWorkSheet!$B$1:$B$1000, A25)</f>
        <v>5</v>
      </c>
      <c r="C25">
        <f>COUNTIFS(DantongWorkSheet!$B$1:$B$1000, $A25, DantongWorkSheet!$U$1:$U$1000, 2)</f>
        <v>0</v>
      </c>
      <c r="D25">
        <f>COUNTIFS(DantongWorkSheet!$B$1:$B$1000, $A25, DantongWorkSheet!$U$1:$U$1000, 1)</f>
        <v>5</v>
      </c>
      <c r="E25">
        <f t="shared" si="0"/>
        <v>0</v>
      </c>
      <c r="F25">
        <f t="shared" ref="F25" si="3">-B25/$B$10*LOG(B25/$B$10, 2)</f>
        <v>3.821928094887362E-2</v>
      </c>
      <c r="G25">
        <f t="shared" ref="G25" si="4">B25/$B$10*E25</f>
        <v>0</v>
      </c>
    </row>
    <row r="26" spans="1:7">
      <c r="A26">
        <v>60</v>
      </c>
      <c r="B26">
        <f>COUNTIF(DantongWorkSheet!$B$1:$B$1000, A26)</f>
        <v>13</v>
      </c>
      <c r="C26">
        <f>COUNTIFS(DantongWorkSheet!$B$1:$B$1000, $A26, DantongWorkSheet!$U$1:$U$1000, 2)</f>
        <v>6</v>
      </c>
      <c r="D26">
        <f>COUNTIFS(DantongWorkSheet!$B$1:$B$1000, $A26, DantongWorkSheet!$U$1:$U$1000, 1)</f>
        <v>7</v>
      </c>
      <c r="E26">
        <f t="shared" ref="E26:E47" si="5">-(IF(C26, C26/B26*LOG(C26/B26,2), 0)+ IF(D26, D26/B26*LOG(D26/B26,2), 0))</f>
        <v>0.99572745208492563</v>
      </c>
      <c r="F26">
        <f t="shared" ref="F26:F47" si="6">-B26/$B$10*LOG(B26/$B$10, 2)</f>
        <v>8.1449479364772939E-2</v>
      </c>
      <c r="G26">
        <f t="shared" ref="G26:G47" si="7">B26/$B$10*E26</f>
        <v>1.2944456877104034E-2</v>
      </c>
    </row>
    <row r="27" spans="1:7">
      <c r="A27">
        <v>18</v>
      </c>
      <c r="B27">
        <f>COUNTIF(DantongWorkSheet!$B$1:$B$1000, A27)</f>
        <v>113</v>
      </c>
      <c r="C27">
        <f>COUNTIFS(DantongWorkSheet!$B$1:$B$1000, $A27, DantongWorkSheet!$U$1:$U$1000, 2)</f>
        <v>42</v>
      </c>
      <c r="D27">
        <f>COUNTIFS(DantongWorkSheet!$B$1:$B$1000, $A27, DantongWorkSheet!$U$1:$U$1000, 1)</f>
        <v>71</v>
      </c>
      <c r="E27">
        <f t="shared" si="5"/>
        <v>0.95195438505642349</v>
      </c>
      <c r="F27">
        <f t="shared" si="6"/>
        <v>0.35545340141389964</v>
      </c>
      <c r="G27">
        <f t="shared" si="7"/>
        <v>0.10757084551137586</v>
      </c>
    </row>
    <row r="28" spans="1:7">
      <c r="A28">
        <v>45</v>
      </c>
      <c r="B28">
        <f>COUNTIF(DantongWorkSheet!$B$1:$B$1000, A28)</f>
        <v>5</v>
      </c>
      <c r="C28">
        <f>COUNTIFS(DantongWorkSheet!$B$1:$B$1000, $A28, DantongWorkSheet!$U$1:$U$1000, 2)</f>
        <v>4</v>
      </c>
      <c r="D28">
        <f>COUNTIFS(DantongWorkSheet!$B$1:$B$1000, $A28, DantongWorkSheet!$U$1:$U$1000, 1)</f>
        <v>1</v>
      </c>
      <c r="E28">
        <f t="shared" si="5"/>
        <v>0.72192809488736231</v>
      </c>
      <c r="F28">
        <f t="shared" si="6"/>
        <v>3.821928094887362E-2</v>
      </c>
      <c r="G28">
        <f t="shared" si="7"/>
        <v>3.6096404744368118E-3</v>
      </c>
    </row>
    <row r="29" spans="1:7">
      <c r="A29">
        <v>11</v>
      </c>
      <c r="B29">
        <f>COUNTIF(DantongWorkSheet!$B$1:$B$1000, A29)</f>
        <v>9</v>
      </c>
      <c r="C29">
        <f>COUNTIFS(DantongWorkSheet!$B$1:$B$1000, $A29, DantongWorkSheet!$U$1:$U$1000, 2)</f>
        <v>0</v>
      </c>
      <c r="D29">
        <f>COUNTIFS(DantongWorkSheet!$B$1:$B$1000, $A29, DantongWorkSheet!$U$1:$U$1000, 1)</f>
        <v>9</v>
      </c>
      <c r="E29">
        <f t="shared" si="5"/>
        <v>0</v>
      </c>
      <c r="F29">
        <f t="shared" si="6"/>
        <v>6.1162733548977971E-2</v>
      </c>
      <c r="G29">
        <f t="shared" si="7"/>
        <v>0</v>
      </c>
    </row>
    <row r="30" spans="1:7">
      <c r="A30">
        <v>27</v>
      </c>
      <c r="B30">
        <f>COUNTIF(DantongWorkSheet!$B$1:$B$1000, A30)</f>
        <v>13</v>
      </c>
      <c r="C30">
        <f>COUNTIFS(DantongWorkSheet!$B$1:$B$1000, $A30, DantongWorkSheet!$U$1:$U$1000, 2)</f>
        <v>5</v>
      </c>
      <c r="D30">
        <f>COUNTIFS(DantongWorkSheet!$B$1:$B$1000, $A30, DantongWorkSheet!$U$1:$U$1000, 1)</f>
        <v>8</v>
      </c>
      <c r="E30">
        <f t="shared" si="5"/>
        <v>0.96123660472287598</v>
      </c>
      <c r="F30">
        <f t="shared" si="6"/>
        <v>8.1449479364772939E-2</v>
      </c>
      <c r="G30">
        <f t="shared" si="7"/>
        <v>1.2496075861397386E-2</v>
      </c>
    </row>
    <row r="31" spans="1:7">
      <c r="A31">
        <v>8</v>
      </c>
      <c r="B31">
        <f>COUNTIF(DantongWorkSheet!$B$1:$B$1000, A31)</f>
        <v>7</v>
      </c>
      <c r="C31">
        <f>COUNTIFS(DantongWorkSheet!$B$1:$B$1000, $A31, DantongWorkSheet!$U$1:$U$1000, 2)</f>
        <v>1</v>
      </c>
      <c r="D31">
        <f>COUNTIFS(DantongWorkSheet!$B$1:$B$1000, $A31, DantongWorkSheet!$U$1:$U$1000, 1)</f>
        <v>6</v>
      </c>
      <c r="E31">
        <f t="shared" si="5"/>
        <v>0.59167277858232747</v>
      </c>
      <c r="F31">
        <f t="shared" si="6"/>
        <v>5.0109005538231374E-2</v>
      </c>
      <c r="G31">
        <f t="shared" si="7"/>
        <v>4.1417094500762926E-3</v>
      </c>
    </row>
    <row r="32" spans="1:7">
      <c r="A32">
        <v>54</v>
      </c>
      <c r="B32">
        <f>COUNTIF(DantongWorkSheet!$B$1:$B$1000, A32)</f>
        <v>2</v>
      </c>
      <c r="C32">
        <f>COUNTIFS(DantongWorkSheet!$B$1:$B$1000, $A32, DantongWorkSheet!$U$1:$U$1000, 2)</f>
        <v>1</v>
      </c>
      <c r="D32">
        <f>COUNTIFS(DantongWorkSheet!$B$1:$B$1000, $A32, DantongWorkSheet!$U$1:$U$1000, 1)</f>
        <v>1</v>
      </c>
      <c r="E32">
        <f t="shared" si="5"/>
        <v>1</v>
      </c>
      <c r="F32">
        <f t="shared" si="6"/>
        <v>1.7931568569324173E-2</v>
      </c>
      <c r="G32">
        <f t="shared" si="7"/>
        <v>2E-3</v>
      </c>
    </row>
    <row r="33" spans="1:7">
      <c r="A33">
        <v>20</v>
      </c>
      <c r="B33">
        <f>COUNTIF(DantongWorkSheet!$B$1:$B$1000, A33)</f>
        <v>8</v>
      </c>
      <c r="C33">
        <f>COUNTIFS(DantongWorkSheet!$B$1:$B$1000, $A33, DantongWorkSheet!$U$1:$U$1000, 2)</f>
        <v>1</v>
      </c>
      <c r="D33">
        <f>COUNTIFS(DantongWorkSheet!$B$1:$B$1000, $A33, DantongWorkSheet!$U$1:$U$1000, 1)</f>
        <v>7</v>
      </c>
      <c r="E33">
        <f t="shared" si="5"/>
        <v>0.5435644431995964</v>
      </c>
      <c r="F33">
        <f t="shared" si="6"/>
        <v>5.5726274277296706E-2</v>
      </c>
      <c r="G33">
        <f t="shared" si="7"/>
        <v>4.3485155455967716E-3</v>
      </c>
    </row>
    <row r="34" spans="1:7">
      <c r="A34">
        <v>14</v>
      </c>
      <c r="B34">
        <f>COUNTIF(DantongWorkSheet!$B$1:$B$1000, A34)</f>
        <v>4</v>
      </c>
      <c r="C34">
        <f>COUNTIFS(DantongWorkSheet!$B$1:$B$1000, $A34, DantongWorkSheet!$U$1:$U$1000, 2)</f>
        <v>1</v>
      </c>
      <c r="D34">
        <f>COUNTIFS(DantongWorkSheet!$B$1:$B$1000, $A34, DantongWorkSheet!$U$1:$U$1000, 1)</f>
        <v>3</v>
      </c>
      <c r="E34">
        <f t="shared" si="5"/>
        <v>0.81127812445913283</v>
      </c>
      <c r="F34">
        <f t="shared" si="6"/>
        <v>3.1863137138648349E-2</v>
      </c>
      <c r="G34">
        <f t="shared" si="7"/>
        <v>3.2451124978365312E-3</v>
      </c>
    </row>
    <row r="35" spans="1:7">
      <c r="A35">
        <v>33</v>
      </c>
      <c r="B35">
        <f>COUNTIF(DantongWorkSheet!$B$1:$B$1000, A35)</f>
        <v>3</v>
      </c>
      <c r="C35">
        <f>COUNTIFS(DantongWorkSheet!$B$1:$B$1000, $A35, DantongWorkSheet!$U$1:$U$1000, 2)</f>
        <v>1</v>
      </c>
      <c r="D35">
        <f>COUNTIFS(DantongWorkSheet!$B$1:$B$1000, $A35, DantongWorkSheet!$U$1:$U$1000, 1)</f>
        <v>2</v>
      </c>
      <c r="E35">
        <f t="shared" si="5"/>
        <v>0.91829583405448956</v>
      </c>
      <c r="F35">
        <f t="shared" si="6"/>
        <v>2.5142465351822792E-2</v>
      </c>
      <c r="G35">
        <f t="shared" si="7"/>
        <v>2.7548875021634689E-3</v>
      </c>
    </row>
    <row r="36" spans="1:7">
      <c r="A36">
        <v>21</v>
      </c>
      <c r="B36">
        <f>COUNTIF(DantongWorkSheet!$B$1:$B$1000, A36)</f>
        <v>30</v>
      </c>
      <c r="C36">
        <f>COUNTIFS(DantongWorkSheet!$B$1:$B$1000, $A36, DantongWorkSheet!$U$1:$U$1000, 2)</f>
        <v>9</v>
      </c>
      <c r="D36">
        <f>COUNTIFS(DantongWorkSheet!$B$1:$B$1000, $A36, DantongWorkSheet!$U$1:$U$1000, 1)</f>
        <v>21</v>
      </c>
      <c r="E36">
        <f t="shared" si="5"/>
        <v>0.8812908992306927</v>
      </c>
      <c r="F36">
        <f t="shared" si="6"/>
        <v>0.15176681067160708</v>
      </c>
      <c r="G36">
        <f t="shared" si="7"/>
        <v>2.643872697692078E-2</v>
      </c>
    </row>
    <row r="37" spans="1:7">
      <c r="A37">
        <v>16</v>
      </c>
      <c r="B37">
        <f>COUNTIF(DantongWorkSheet!$B$1:$B$1000, A37)</f>
        <v>2</v>
      </c>
      <c r="C37">
        <f>COUNTIFS(DantongWorkSheet!$B$1:$B$1000, $A37, DantongWorkSheet!$U$1:$U$1000, 2)</f>
        <v>1</v>
      </c>
      <c r="D37">
        <f>COUNTIFS(DantongWorkSheet!$B$1:$B$1000, $A37, DantongWorkSheet!$U$1:$U$1000, 1)</f>
        <v>1</v>
      </c>
      <c r="E37">
        <f t="shared" si="5"/>
        <v>1</v>
      </c>
      <c r="F37">
        <f t="shared" si="6"/>
        <v>1.7931568569324173E-2</v>
      </c>
      <c r="G37">
        <f t="shared" si="7"/>
        <v>2E-3</v>
      </c>
    </row>
    <row r="38" spans="1:7">
      <c r="A38">
        <v>4</v>
      </c>
      <c r="B38">
        <f>COUNTIF(DantongWorkSheet!$B$1:$B$1000, A38)</f>
        <v>6</v>
      </c>
      <c r="C38">
        <f>COUNTIFS(DantongWorkSheet!$B$1:$B$1000, $A38, DantongWorkSheet!$U$1:$U$1000, 2)</f>
        <v>0</v>
      </c>
      <c r="D38">
        <f>COUNTIFS(DantongWorkSheet!$B$1:$B$1000, $A38, DantongWorkSheet!$U$1:$U$1000, 1)</f>
        <v>6</v>
      </c>
      <c r="E38">
        <f t="shared" si="5"/>
        <v>0</v>
      </c>
      <c r="F38">
        <f t="shared" si="6"/>
        <v>4.4284930703645593E-2</v>
      </c>
      <c r="G38">
        <f t="shared" si="7"/>
        <v>0</v>
      </c>
    </row>
    <row r="39" spans="1:7">
      <c r="A39">
        <v>47</v>
      </c>
      <c r="B39">
        <f>COUNTIF(DantongWorkSheet!$B$1:$B$1000, A39)</f>
        <v>1</v>
      </c>
      <c r="C39">
        <f>COUNTIFS(DantongWorkSheet!$B$1:$B$1000, $A39, DantongWorkSheet!$U$1:$U$1000, 2)</f>
        <v>0</v>
      </c>
      <c r="D39">
        <f>COUNTIFS(DantongWorkSheet!$B$1:$B$1000, $A39, DantongWorkSheet!$U$1:$U$1000, 1)</f>
        <v>1</v>
      </c>
      <c r="E39">
        <f t="shared" si="5"/>
        <v>0</v>
      </c>
      <c r="F39">
        <f t="shared" si="6"/>
        <v>9.9657842846620874E-3</v>
      </c>
      <c r="G39">
        <f t="shared" si="7"/>
        <v>0</v>
      </c>
    </row>
    <row r="40" spans="1:7">
      <c r="A40">
        <v>13</v>
      </c>
      <c r="B40">
        <f>COUNTIF(DantongWorkSheet!$B$1:$B$1000, A40)</f>
        <v>4</v>
      </c>
      <c r="C40">
        <f>COUNTIFS(DantongWorkSheet!$B$1:$B$1000, $A40, DantongWorkSheet!$U$1:$U$1000, 2)</f>
        <v>0</v>
      </c>
      <c r="D40">
        <f>COUNTIFS(DantongWorkSheet!$B$1:$B$1000, $A40, DantongWorkSheet!$U$1:$U$1000, 1)</f>
        <v>4</v>
      </c>
      <c r="E40">
        <f t="shared" si="5"/>
        <v>0</v>
      </c>
      <c r="F40">
        <f t="shared" si="6"/>
        <v>3.1863137138648349E-2</v>
      </c>
      <c r="G40">
        <f t="shared" si="7"/>
        <v>0</v>
      </c>
    </row>
    <row r="41" spans="1:7">
      <c r="A41">
        <v>22</v>
      </c>
      <c r="B41">
        <f>COUNTIF(DantongWorkSheet!$B$1:$B$1000, A41)</f>
        <v>2</v>
      </c>
      <c r="C41">
        <f>COUNTIFS(DantongWorkSheet!$B$1:$B$1000, $A41, DantongWorkSheet!$U$1:$U$1000, 2)</f>
        <v>0</v>
      </c>
      <c r="D41">
        <f>COUNTIFS(DantongWorkSheet!$B$1:$B$1000, $A41, DantongWorkSheet!$U$1:$U$1000, 1)</f>
        <v>2</v>
      </c>
      <c r="E41">
        <f t="shared" si="5"/>
        <v>0</v>
      </c>
      <c r="F41">
        <f t="shared" si="6"/>
        <v>1.7931568569324173E-2</v>
      </c>
      <c r="G41">
        <f t="shared" si="7"/>
        <v>0</v>
      </c>
    </row>
    <row r="42" spans="1:7">
      <c r="A42">
        <v>39</v>
      </c>
      <c r="B42">
        <f>COUNTIF(DantongWorkSheet!$B$1:$B$1000, A42)</f>
        <v>5</v>
      </c>
      <c r="C42">
        <f>COUNTIFS(DantongWorkSheet!$B$1:$B$1000, $A42, DantongWorkSheet!$U$1:$U$1000, 2)</f>
        <v>1</v>
      </c>
      <c r="D42">
        <f>COUNTIFS(DantongWorkSheet!$B$1:$B$1000, $A42, DantongWorkSheet!$U$1:$U$1000, 1)</f>
        <v>4</v>
      </c>
      <c r="E42">
        <f t="shared" si="5"/>
        <v>0.72192809488736231</v>
      </c>
      <c r="F42">
        <f t="shared" si="6"/>
        <v>3.821928094887362E-2</v>
      </c>
      <c r="G42">
        <f t="shared" si="7"/>
        <v>3.6096404744368118E-3</v>
      </c>
    </row>
    <row r="43" spans="1:7">
      <c r="A43">
        <v>28</v>
      </c>
      <c r="B43">
        <f>COUNTIF(DantongWorkSheet!$B$1:$B$1000, A43)</f>
        <v>3</v>
      </c>
      <c r="C43">
        <f>COUNTIFS(DantongWorkSheet!$B$1:$B$1000, $A43, DantongWorkSheet!$U$1:$U$1000, 2)</f>
        <v>1</v>
      </c>
      <c r="D43">
        <f>COUNTIFS(DantongWorkSheet!$B$1:$B$1000, $A43, DantongWorkSheet!$U$1:$U$1000, 1)</f>
        <v>2</v>
      </c>
      <c r="E43">
        <f t="shared" si="5"/>
        <v>0.91829583405448956</v>
      </c>
      <c r="F43">
        <f t="shared" si="6"/>
        <v>2.5142465351822792E-2</v>
      </c>
      <c r="G43">
        <f t="shared" si="7"/>
        <v>2.7548875021634689E-3</v>
      </c>
    </row>
    <row r="44" spans="1:7">
      <c r="A44">
        <v>5</v>
      </c>
      <c r="B44">
        <f>COUNTIF(DantongWorkSheet!$B$1:$B$1000, A44)</f>
        <v>1</v>
      </c>
      <c r="C44">
        <f>COUNTIFS(DantongWorkSheet!$B$1:$B$1000, $A44, DantongWorkSheet!$U$1:$U$1000, 2)</f>
        <v>0</v>
      </c>
      <c r="D44">
        <f>COUNTIFS(DantongWorkSheet!$B$1:$B$1000, $A44, DantongWorkSheet!$U$1:$U$1000, 1)</f>
        <v>1</v>
      </c>
      <c r="E44">
        <f t="shared" si="5"/>
        <v>0</v>
      </c>
      <c r="F44">
        <f t="shared" si="6"/>
        <v>9.9657842846620874E-3</v>
      </c>
      <c r="G44">
        <f t="shared" si="7"/>
        <v>0</v>
      </c>
    </row>
    <row r="45" spans="1:7">
      <c r="A45">
        <v>26</v>
      </c>
      <c r="B45">
        <f>COUNTIF(DantongWorkSheet!$B$1:$B$1000, A45)</f>
        <v>1</v>
      </c>
      <c r="C45">
        <f>COUNTIFS(DantongWorkSheet!$B$1:$B$1000, $A45, DantongWorkSheet!$U$1:$U$1000, 2)</f>
        <v>0</v>
      </c>
      <c r="D45">
        <f>COUNTIFS(DantongWorkSheet!$B$1:$B$1000, $A45, DantongWorkSheet!$U$1:$U$1000, 1)</f>
        <v>1</v>
      </c>
      <c r="E45">
        <f t="shared" si="5"/>
        <v>0</v>
      </c>
      <c r="F45">
        <f t="shared" si="6"/>
        <v>9.9657842846620874E-3</v>
      </c>
      <c r="G45">
        <f t="shared" si="7"/>
        <v>0</v>
      </c>
    </row>
    <row r="46" spans="1:7">
      <c r="A46">
        <v>72</v>
      </c>
      <c r="B46">
        <f>COUNTIF(DantongWorkSheet!$B$1:$B$1000, A46)</f>
        <v>1</v>
      </c>
      <c r="C46">
        <f>COUNTIFS(DantongWorkSheet!$B$1:$B$1000, $A46, DantongWorkSheet!$U$1:$U$1000, 2)</f>
        <v>1</v>
      </c>
      <c r="D46">
        <f>COUNTIFS(DantongWorkSheet!$B$1:$B$1000, $A46, DantongWorkSheet!$U$1:$U$1000, 1)</f>
        <v>0</v>
      </c>
      <c r="E46">
        <f t="shared" si="5"/>
        <v>0</v>
      </c>
      <c r="F46">
        <f t="shared" si="6"/>
        <v>9.9657842846620874E-3</v>
      </c>
      <c r="G46">
        <f t="shared" si="7"/>
        <v>0</v>
      </c>
    </row>
    <row r="47" spans="1:7">
      <c r="A47">
        <v>40</v>
      </c>
      <c r="B47">
        <f>COUNTIF(DantongWorkSheet!$B$1:$B$1000, A47)</f>
        <v>1</v>
      </c>
      <c r="C47">
        <f>COUNTIFS(DantongWorkSheet!$B$1:$B$1000, $A47, DantongWorkSheet!$U$1:$U$1000, 2)</f>
        <v>1</v>
      </c>
      <c r="D47">
        <f>COUNTIFS(DantongWorkSheet!$B$1:$B$1000, $A47, DantongWorkSheet!$U$1:$U$1000, 1)</f>
        <v>0</v>
      </c>
      <c r="E47">
        <f t="shared" si="5"/>
        <v>0</v>
      </c>
      <c r="F47">
        <f t="shared" si="6"/>
        <v>9.9657842846620874E-3</v>
      </c>
      <c r="G47">
        <f t="shared" si="7"/>
        <v>0</v>
      </c>
    </row>
    <row r="48" spans="1:7">
      <c r="B48">
        <f>SUM(B15:B47)</f>
        <v>1000</v>
      </c>
      <c r="C48">
        <f>SUM(C15:C47)</f>
        <v>300</v>
      </c>
      <c r="D48">
        <f>SUM(D15:D47)</f>
        <v>700</v>
      </c>
      <c r="E48" t="s">
        <v>4</v>
      </c>
      <c r="G48">
        <f>SUM(G15:G47)</f>
        <v>0.81793630582138788</v>
      </c>
    </row>
    <row r="49" spans="1:7">
      <c r="E49" t="s">
        <v>10</v>
      </c>
      <c r="G49">
        <f>$C$2-G48</f>
        <v>6.3354593409304827E-2</v>
      </c>
    </row>
    <row r="50" spans="1:7">
      <c r="E50" t="s">
        <v>13</v>
      </c>
      <c r="G50">
        <f>G49/SUM(F15:F47)</f>
        <v>1.6828622621919198E-2</v>
      </c>
    </row>
    <row r="55" spans="1:7">
      <c r="A55" t="s">
        <v>17</v>
      </c>
      <c r="B55" t="s">
        <v>5</v>
      </c>
      <c r="C55" t="s">
        <v>15</v>
      </c>
      <c r="D55" t="s">
        <v>16</v>
      </c>
      <c r="E55" t="s">
        <v>8</v>
      </c>
      <c r="F55" t="s">
        <v>14</v>
      </c>
      <c r="G55" t="s">
        <v>9</v>
      </c>
    </row>
    <row r="56" spans="1:7">
      <c r="A56">
        <v>30</v>
      </c>
      <c r="B56">
        <f>COUNTIF(DantongWorkSheet!$C$1:$C$1000, A56)</f>
        <v>40</v>
      </c>
      <c r="C56">
        <f>COUNTIFS(DantongWorkSheet!$C$1:$C$1000, $A56, DantongWorkSheet!$U$1:$U$1000, 2)</f>
        <v>25</v>
      </c>
      <c r="D56">
        <f>COUNTIFS(DantongWorkSheet!$C$1:$C$1000, $A56, DantongWorkSheet!$U$1:$U$1000, 1)</f>
        <v>15</v>
      </c>
      <c r="E56">
        <f>-(IF(C56, C56/B56*LOG(C56/B56,2), 0)+ IF(D56, D56/B56*LOG(D56/B56,2), 0))</f>
        <v>0.95443400292496494</v>
      </c>
      <c r="F56">
        <f>-B56/$B$10*LOG(B56/$B$10, 2)</f>
        <v>0.18575424759098899</v>
      </c>
      <c r="G56">
        <f>B56/$B$10*E56</f>
        <v>3.8177360116998599E-2</v>
      </c>
    </row>
    <row r="57" spans="1:7">
      <c r="A57">
        <v>31</v>
      </c>
      <c r="B57">
        <f>COUNTIF(DantongWorkSheet!$C$1:$C$1000, A57)</f>
        <v>49</v>
      </c>
      <c r="C57">
        <f>COUNTIFS(DantongWorkSheet!$C$1:$C$1000, $A57, DantongWorkSheet!$U$1:$U$1000, 2)</f>
        <v>28</v>
      </c>
      <c r="D57">
        <f>COUNTIFS(DantongWorkSheet!$C$1:$C$1000, $A57, DantongWorkSheet!$U$1:$U$1000, 1)</f>
        <v>21</v>
      </c>
      <c r="E57">
        <f>-(IF(C57, C57/B57*LOG(C57/B57,2), 0)+ IF(D57, D57/B57*LOG(D57/B57,2), 0))</f>
        <v>0.98522813603425163</v>
      </c>
      <c r="F57">
        <f>-B57/$B$10*LOG(B57/$B$10, 2)</f>
        <v>0.21320264758679705</v>
      </c>
      <c r="G57">
        <f>B57/$B$10*E57</f>
        <v>4.8276178665678335E-2</v>
      </c>
    </row>
    <row r="58" spans="1:7">
      <c r="A58">
        <v>32</v>
      </c>
      <c r="B58">
        <f>COUNTIF(DantongWorkSheet!$C$1:$C$1000, A58)</f>
        <v>530</v>
      </c>
      <c r="C58">
        <f>COUNTIFS(DantongWorkSheet!$C$1:$C$1000, $A58, DantongWorkSheet!$U$1:$U$1000, 2)</f>
        <v>169</v>
      </c>
      <c r="D58">
        <f>COUNTIFS(DantongWorkSheet!$C$1:$C$1000, $A58, DantongWorkSheet!$U$1:$U$1000, 1)</f>
        <v>361</v>
      </c>
      <c r="E58">
        <f>-(IF(C58, C58/B58*LOG(C58/B58,2), 0)+ IF(D58, D58/B58*LOG(D58/B58,2), 0))</f>
        <v>0.90314611654875421</v>
      </c>
      <c r="F58">
        <f>-B58/$B$10*LOG(B58/$B$10, 2)</f>
        <v>0.48544593966210853</v>
      </c>
      <c r="G58">
        <f>B58/$B$10*E58</f>
        <v>0.47866744177083975</v>
      </c>
    </row>
    <row r="59" spans="1:7">
      <c r="A59">
        <v>33</v>
      </c>
      <c r="B59">
        <f>COUNTIF(DantongWorkSheet!$C$1:$C$1000, A59)</f>
        <v>88</v>
      </c>
      <c r="C59">
        <f>COUNTIFS(DantongWorkSheet!$C$1:$C$1000, $A59, DantongWorkSheet!$U$1:$U$1000, 2)</f>
        <v>28</v>
      </c>
      <c r="D59">
        <f>COUNTIFS(DantongWorkSheet!$C$1:$C$1000, $A59, DantongWorkSheet!$U$1:$U$1000, 1)</f>
        <v>60</v>
      </c>
      <c r="E59">
        <f>-(IF(C59, C59/B59*LOG(C59/B59,2), 0)+ IF(D59, D59/B59*LOG(D59/B59,2), 0))</f>
        <v>0.90239328279497888</v>
      </c>
      <c r="F59">
        <f>-B59/$B$10*LOG(B59/$B$10, 2)</f>
        <v>0.30855903461018153</v>
      </c>
      <c r="G59">
        <f>B59/$B$10*E59</f>
        <v>7.9410608885958134E-2</v>
      </c>
    </row>
    <row r="60" spans="1:7">
      <c r="A60">
        <v>34</v>
      </c>
      <c r="B60">
        <f>COUNTIF(DantongWorkSheet!$C$1:$C$1000, A60)</f>
        <v>293</v>
      </c>
      <c r="C60">
        <f>COUNTIFS(DantongWorkSheet!$C$1:$C$1000, $A60, DantongWorkSheet!$U$1:$U$1000, 2)</f>
        <v>50</v>
      </c>
      <c r="D60">
        <f>COUNTIFS(DantongWorkSheet!$C$1:$C$1000, $A60, DantongWorkSheet!$U$1:$U$1000, 1)</f>
        <v>243</v>
      </c>
      <c r="E60">
        <f>-(IF(C60, C60/B60*LOG(C60/B60,2), 0)+ IF(D60, D60/B60*LOG(D60/B60,2), 0))</f>
        <v>0.6591860425965107</v>
      </c>
      <c r="F60">
        <f>-B60/$B$10*LOG(B60/$B$10, 2)</f>
        <v>0.51891103706027297</v>
      </c>
      <c r="G60">
        <f>B60/$B$10*E60</f>
        <v>0.19314151048077763</v>
      </c>
    </row>
    <row r="61" spans="1:7">
      <c r="B61">
        <f>SUM(B56:B60)</f>
        <v>1000</v>
      </c>
      <c r="C61">
        <f>SUM(C56:C60)</f>
        <v>300</v>
      </c>
      <c r="D61">
        <f>SUM(D56:D60)</f>
        <v>700</v>
      </c>
      <c r="E61" t="s">
        <v>4</v>
      </c>
      <c r="G61">
        <f>SUM(G56:G60)</f>
        <v>0.83767309992025241</v>
      </c>
    </row>
    <row r="62" spans="1:7">
      <c r="E62" t="s">
        <v>10</v>
      </c>
      <c r="G62">
        <f>$C$2-G61</f>
        <v>4.3617799310440297E-2</v>
      </c>
    </row>
    <row r="63" spans="1:7">
      <c r="E63" t="s">
        <v>13</v>
      </c>
      <c r="G63">
        <f>G62/SUM(F56:F60)</f>
        <v>2.5479578036756906E-2</v>
      </c>
    </row>
    <row r="65" spans="1:7">
      <c r="B65" t="s">
        <v>44</v>
      </c>
      <c r="C65">
        <f>MIN(DantongWorkSheet!$E$1:$E$1000)</f>
        <v>250</v>
      </c>
      <c r="D65" t="s">
        <v>45</v>
      </c>
      <c r="E65">
        <f>MAX(DantongWorkSheet!$E$1:$E$1000)</f>
        <v>18424</v>
      </c>
    </row>
    <row r="66" spans="1:7">
      <c r="A66" s="5" t="s">
        <v>43</v>
      </c>
      <c r="B66" t="s">
        <v>5</v>
      </c>
      <c r="C66" t="s">
        <v>15</v>
      </c>
      <c r="D66" t="s">
        <v>16</v>
      </c>
      <c r="E66" t="s">
        <v>8</v>
      </c>
      <c r="F66" t="s">
        <v>14</v>
      </c>
      <c r="G66" t="s">
        <v>9</v>
      </c>
    </row>
    <row r="67" spans="1:7">
      <c r="A67" s="5" t="s">
        <v>46</v>
      </c>
      <c r="B67">
        <f>COUNTIFS(DantongWorkSheet!$E$1:$E$1000, "&gt;=250", DantongWorkSheet!$E$1:$E$1000, "&lt;=1364")</f>
        <v>250</v>
      </c>
      <c r="C67">
        <f>COUNTIFS(DantongWorkSheet!$E$1:$E$1000, "&gt;=250", DantongWorkSheet!$E$1:$E$1000, "&lt;=1364", DantongWorkSheet!$U$1:$U$1000, 2)</f>
        <v>77</v>
      </c>
      <c r="D67">
        <f>COUNTIFS(DantongWorkSheet!$E$1:$E$1000, "&gt;=250", DantongWorkSheet!$E$1:$E$1000, "&lt;=1364", DantongWorkSheet!$U$1:$U$1000, 1)</f>
        <v>173</v>
      </c>
      <c r="E67">
        <f>-(IF(C67, C67/B67*LOG(C67/B67,2), 0)+ IF(D67, D67/B67*LOG(D67/B67,2), 0))</f>
        <v>0.89085129660344398</v>
      </c>
      <c r="F67">
        <f>-B67/$B$10*LOG(B67/$B$10, 2)</f>
        <v>0.5</v>
      </c>
      <c r="G67">
        <f>B67/$B$10*E67</f>
        <v>0.22271282415086099</v>
      </c>
    </row>
    <row r="68" spans="1:7">
      <c r="A68" s="5" t="s">
        <v>47</v>
      </c>
      <c r="B68">
        <f>COUNTIFS(DantongWorkSheet!$E$1:$E$1000, "&gt;1364", DantongWorkSheet!$E$1:$E$1000, "&lt;=2319")</f>
        <v>250</v>
      </c>
      <c r="C68">
        <f>COUNTIFS(DantongWorkSheet!$E$1:$E$1000, "&gt;1364", DantongWorkSheet!$E$1:$E$1000, "&lt;=2319", DantongWorkSheet!$U$1:$U$1000, 2)</f>
        <v>62</v>
      </c>
      <c r="D68">
        <f>COUNTIFS(DantongWorkSheet!$E$1:$E$1000, "&gt;1364", DantongWorkSheet!$E$1:$E$1000, "&lt;=2319", DantongWorkSheet!$U$1:$U$1000, 1)</f>
        <v>188</v>
      </c>
      <c r="E68">
        <f>-(IF(C68, C68/B68*LOG(C68/B68,2), 0)+ IF(D68, D68/B68*LOG(D68/B68,2), 0))</f>
        <v>0.80809278322455858</v>
      </c>
      <c r="F68">
        <f>-B68/$B$10*LOG(B68/$B$10, 2)</f>
        <v>0.5</v>
      </c>
      <c r="G68">
        <f>B68/$B$10*E68</f>
        <v>0.20202319580613964</v>
      </c>
    </row>
    <row r="69" spans="1:7">
      <c r="A69" s="5" t="s">
        <v>48</v>
      </c>
      <c r="B69">
        <f>COUNTIFS(DantongWorkSheet!$E$1:$E$1000, "&gt;2319", DantongWorkSheet!$E$1:$E$1000, "&lt;=3972")</f>
        <v>250</v>
      </c>
      <c r="C69">
        <f>COUNTIFS(DantongWorkSheet!$E$1:$E$1000, "&gt;2319", DantongWorkSheet!$E$1:$E$1000, "&lt;=3972", DantongWorkSheet!$U$1:$U$1000, 2)</f>
        <v>56</v>
      </c>
      <c r="D69">
        <f>COUNTIFS(DantongWorkSheet!$E$1:$E$1000, "&gt;2319", DantongWorkSheet!$E$1:$E$1000, "&lt;=3972", DantongWorkSheet!$U$1:$U$1000, 1)</f>
        <v>194</v>
      </c>
      <c r="E69">
        <f>-(IF(C69, C69/B69*LOG(C69/B69,2), 0)+ IF(D69, D69/B69*LOG(D69/B69,2), 0))</f>
        <v>0.76740441658397263</v>
      </c>
      <c r="F69">
        <f>-B69/$B$10*LOG(B69/$B$10, 2)</f>
        <v>0.5</v>
      </c>
      <c r="G69">
        <f>B69/$B$10*E69</f>
        <v>0.19185110414599316</v>
      </c>
    </row>
    <row r="70" spans="1:7">
      <c r="A70" s="5" t="s">
        <v>49</v>
      </c>
      <c r="B70">
        <f>COUNTIFS(DantongWorkSheet!$E$1:$E$1000, "&gt;3972")</f>
        <v>250</v>
      </c>
      <c r="C70">
        <f>COUNTIFS(DantongWorkSheet!$E$1:$E$1000, "&gt;3972", DantongWorkSheet!$U$1:$U$1000, 2)</f>
        <v>105</v>
      </c>
      <c r="D70">
        <f>COUNTIFS(DantongWorkSheet!$E$1:$E$1000, "&gt;3972", DantongWorkSheet!$U$1:$U$1000, 1)</f>
        <v>145</v>
      </c>
      <c r="E70">
        <f>-(IF(C70, C70/B70*LOG(C70/B70,2), 0)+ IF(D70, D70/B70*LOG(D70/B70,2), 0))</f>
        <v>0.98145389503365354</v>
      </c>
      <c r="F70">
        <f>-B70/$B$10*LOG(B70/$B$10, 2)</f>
        <v>0.5</v>
      </c>
      <c r="G70">
        <f>B70/$B$10*E70</f>
        <v>0.24536347375841339</v>
      </c>
    </row>
    <row r="71" spans="1:7">
      <c r="B71">
        <f>SUM(B67:B70)</f>
        <v>1000</v>
      </c>
      <c r="C71">
        <f>SUM(C67:C70)</f>
        <v>300</v>
      </c>
      <c r="D71">
        <f>SUM(D67:D70)</f>
        <v>700</v>
      </c>
      <c r="E71" t="s">
        <v>4</v>
      </c>
      <c r="G71">
        <f>SUM(G67:G70)</f>
        <v>0.86195059786140715</v>
      </c>
    </row>
    <row r="72" spans="1:7">
      <c r="E72" t="s">
        <v>10</v>
      </c>
      <c r="G72">
        <f>$C$2-G71</f>
        <v>1.9340301369285551E-2</v>
      </c>
    </row>
    <row r="73" spans="1:7">
      <c r="E73" t="s">
        <v>13</v>
      </c>
      <c r="G73">
        <f>G72/SUM(F67:F70)</f>
        <v>9.6701506846427754E-3</v>
      </c>
    </row>
    <row r="76" spans="1:7">
      <c r="A76" s="5" t="s">
        <v>20</v>
      </c>
      <c r="B76" t="s">
        <v>5</v>
      </c>
      <c r="C76" t="s">
        <v>15</v>
      </c>
      <c r="D76" t="s">
        <v>16</v>
      </c>
      <c r="E76" t="s">
        <v>8</v>
      </c>
      <c r="F76" t="s">
        <v>14</v>
      </c>
      <c r="G76" t="s">
        <v>9</v>
      </c>
    </row>
    <row r="77" spans="1:7">
      <c r="A77">
        <v>40</v>
      </c>
      <c r="B77">
        <f>COUNTIFS(DantongWorkSheet!$D$1:$D$1000, "=40")</f>
        <v>234</v>
      </c>
      <c r="C77">
        <f>COUNTIFS(DantongWorkSheet!$D$1:$D$1000, "=40", DantongWorkSheet!$U$1:$U$1000, 2)</f>
        <v>89</v>
      </c>
      <c r="D77">
        <f>COUNTIFS(DantongWorkSheet!$D$1:$D$1000, "=40", DantongWorkSheet!$U$1:$U$1000, 1)</f>
        <v>145</v>
      </c>
      <c r="E77">
        <f>-(IF(C77, C77/B77*LOG(C77/B77,2), 0)+ IF(D77, D77/B77*LOG(D77/B77,2), 0))</f>
        <v>0.95828312382197334</v>
      </c>
      <c r="F77">
        <f>-B77/$B$10*LOG(B77/$B$10, 2)</f>
        <v>0.49032817822841179</v>
      </c>
      <c r="G77">
        <f>B77/$B$10*E77</f>
        <v>0.22423825097434177</v>
      </c>
    </row>
    <row r="78" spans="1:7">
      <c r="A78">
        <v>41</v>
      </c>
      <c r="B78">
        <f>COUNTIFS(DantongWorkSheet!$D$1:$D$1000, "=41")</f>
        <v>103</v>
      </c>
      <c r="C78">
        <f>COUNTIFS(DantongWorkSheet!$D$1:$D$1000, "=41", DantongWorkSheet!$U$1:$U$1000, 2)</f>
        <v>17</v>
      </c>
      <c r="D78">
        <f>COUNTIFS(DantongWorkSheet!$D$1:$D$1000, "=41", DantongWorkSheet!$U$1:$U$1000, 1)</f>
        <v>86</v>
      </c>
      <c r="E78">
        <f t="shared" ref="E78:E86" si="8">-(IF(C78, C78/B78*LOG(C78/B78,2), 0)+ IF(D78, D78/B78*LOG(D78/B78,2), 0))</f>
        <v>0.64625162227412924</v>
      </c>
      <c r="F78">
        <f t="shared" ref="F78:F86" si="9">-B78/$B$10*LOG(B78/$B$10, 2)</f>
        <v>0.3377662270203235</v>
      </c>
      <c r="G78">
        <f>B78/$B$10*E78</f>
        <v>6.6563917094235314E-2</v>
      </c>
    </row>
    <row r="79" spans="1:7">
      <c r="A79">
        <v>42</v>
      </c>
      <c r="B79">
        <f>COUNTIFS(DantongWorkSheet!$D$1:$D$1000, "=42")</f>
        <v>181</v>
      </c>
      <c r="C79">
        <f>COUNTIFS(DantongWorkSheet!$D$1:$D$1000, "=42", DantongWorkSheet!$U$1:$U$1000, 2)</f>
        <v>58</v>
      </c>
      <c r="D79">
        <f>COUNTIFS(DantongWorkSheet!$D$1:$D$1000, "=42", DantongWorkSheet!$U$1:$U$1000, 1)</f>
        <v>123</v>
      </c>
      <c r="E79">
        <f t="shared" si="8"/>
        <v>0.90486145683941699</v>
      </c>
      <c r="F79">
        <f t="shared" si="9"/>
        <v>0.44633484996177758</v>
      </c>
      <c r="G79">
        <f>B79/$B$10*E79</f>
        <v>0.16377992368793448</v>
      </c>
    </row>
    <row r="80" spans="1:7">
      <c r="A80">
        <v>43</v>
      </c>
      <c r="B80">
        <f>COUNTIFS(DantongWorkSheet!$D$1:$D$1000, "=43")</f>
        <v>280</v>
      </c>
      <c r="C80">
        <f>COUNTIFS(DantongWorkSheet!$D$1:$D$1000, "=43", DantongWorkSheet!$U$1:$U$1000, 2)</f>
        <v>62</v>
      </c>
      <c r="D80">
        <f>COUNTIFS(DantongWorkSheet!$D$1:$D$1000, "=43", DantongWorkSheet!$U$1:$U$1000, 1)</f>
        <v>218</v>
      </c>
      <c r="E80">
        <f t="shared" si="8"/>
        <v>0.76276746678298002</v>
      </c>
      <c r="F80">
        <f t="shared" si="9"/>
        <v>0.51422035496079377</v>
      </c>
      <c r="G80">
        <f>B80/$B$10*E80</f>
        <v>0.21357489069923444</v>
      </c>
    </row>
    <row r="81" spans="1:7">
      <c r="A81">
        <v>44</v>
      </c>
      <c r="B81">
        <f>COUNTIFS(DantongWorkSheet!$D$1:$D$1000, "=44")</f>
        <v>12</v>
      </c>
      <c r="C81">
        <f>COUNTIFS(DantongWorkSheet!$D$1:$D$1000, "=44", DantongWorkSheet!$U$1:$U$1000, 2)</f>
        <v>4</v>
      </c>
      <c r="D81">
        <f>COUNTIFS(DantongWorkSheet!$D$1:$D$1000, "=44", DantongWorkSheet!$U$1:$U$1000, 1)</f>
        <v>8</v>
      </c>
      <c r="E81">
        <f t="shared" si="8"/>
        <v>0.91829583405448956</v>
      </c>
      <c r="F81">
        <f t="shared" si="9"/>
        <v>7.6569861407291176E-2</v>
      </c>
      <c r="G81">
        <f t="shared" ref="G81:G86" si="10">B81/$B$10*E81</f>
        <v>1.1019550008653876E-2</v>
      </c>
    </row>
    <row r="82" spans="1:7">
      <c r="A82">
        <v>45</v>
      </c>
      <c r="B82">
        <f>COUNTIFS(DantongWorkSheet!$D$1:$D$1000, "=45")</f>
        <v>22</v>
      </c>
      <c r="C82">
        <f>COUNTIFS(DantongWorkSheet!$D$1:$D$1000, "=45", DantongWorkSheet!$U$1:$U$1000, 2)</f>
        <v>8</v>
      </c>
      <c r="D82">
        <f>COUNTIFS(DantongWorkSheet!$D$1:$D$1000, "=45", DantongWorkSheet!$U$1:$U$1000, 1)</f>
        <v>14</v>
      </c>
      <c r="E82">
        <f t="shared" si="8"/>
        <v>0.94566030460064021</v>
      </c>
      <c r="F82">
        <f t="shared" si="9"/>
        <v>0.12113975865254537</v>
      </c>
      <c r="G82">
        <f t="shared" si="10"/>
        <v>2.0804526701214084E-2</v>
      </c>
    </row>
    <row r="83" spans="1:7">
      <c r="A83">
        <v>46</v>
      </c>
      <c r="B83">
        <f>COUNTIFS(DantongWorkSheet!$D$1:$D$1000, "=46")</f>
        <v>50</v>
      </c>
      <c r="C83">
        <f>COUNTIFS(DantongWorkSheet!$D$1:$D$1000, "=46", DantongWorkSheet!$U$1:$U$1000, 2)</f>
        <v>22</v>
      </c>
      <c r="D83">
        <f>COUNTIFS(DantongWorkSheet!$D$1:$D$1000, "=46", DantongWorkSheet!$U$1:$U$1000, 1)</f>
        <v>28</v>
      </c>
      <c r="E83">
        <f t="shared" si="8"/>
        <v>0.98958752122205573</v>
      </c>
      <c r="F83">
        <f t="shared" si="9"/>
        <v>0.21609640474436814</v>
      </c>
      <c r="G83">
        <f t="shared" si="10"/>
        <v>4.9479376061102788E-2</v>
      </c>
    </row>
    <row r="84" spans="1:7">
      <c r="A84">
        <v>48</v>
      </c>
      <c r="B84">
        <f>COUNTIFS(DantongWorkSheet!$D$1:$D$1000, "=48")</f>
        <v>9</v>
      </c>
      <c r="C84">
        <f>COUNTIFS(DantongWorkSheet!$D$1:$D$1000, "=48", DantongWorkSheet!$U$1:$U$1000, 2)</f>
        <v>1</v>
      </c>
      <c r="D84">
        <f>COUNTIFS(DantongWorkSheet!$D$1:$D$1000, "=48", DantongWorkSheet!$U$1:$U$1000, 1)</f>
        <v>8</v>
      </c>
      <c r="E84">
        <f t="shared" si="8"/>
        <v>0.50325833477564574</v>
      </c>
      <c r="F84">
        <f t="shared" si="9"/>
        <v>6.1162733548977971E-2</v>
      </c>
      <c r="G84">
        <f t="shared" si="10"/>
        <v>4.5293250129808116E-3</v>
      </c>
    </row>
    <row r="85" spans="1:7">
      <c r="A85">
        <v>49</v>
      </c>
      <c r="B85">
        <f>COUNTIFS(DantongWorkSheet!$D$1:$D$1000, "=49")</f>
        <v>97</v>
      </c>
      <c r="C85">
        <f>COUNTIFS(DantongWorkSheet!$D$1:$D$1000, "=49", DantongWorkSheet!$U$1:$U$1000, 2)</f>
        <v>34</v>
      </c>
      <c r="D85">
        <f>COUNTIFS(DantongWorkSheet!$D$1:$D$1000, "=49", DantongWorkSheet!$U$1:$U$1000, 1)</f>
        <v>63</v>
      </c>
      <c r="E85">
        <f t="shared" si="8"/>
        <v>0.93452756607366094</v>
      </c>
      <c r="F85">
        <f t="shared" si="9"/>
        <v>0.32648952992007108</v>
      </c>
      <c r="G85">
        <f t="shared" si="10"/>
        <v>9.064917390914512E-2</v>
      </c>
    </row>
    <row r="86" spans="1:7">
      <c r="A86">
        <v>410</v>
      </c>
      <c r="B86">
        <f>COUNTIFS(DantongWorkSheet!$D$1:$D$1000, "=410")</f>
        <v>12</v>
      </c>
      <c r="C86">
        <f>COUNTIFS(DantongWorkSheet!$D$1:$D$1000, "=410", DantongWorkSheet!$U$1:$U$1000, 2)</f>
        <v>5</v>
      </c>
      <c r="D86">
        <f>COUNTIFS(DantongWorkSheet!$D$1:$D$1000, "=410", DantongWorkSheet!$U$1:$U$1000, 1)</f>
        <v>7</v>
      </c>
      <c r="E86">
        <f t="shared" si="8"/>
        <v>0.97986875665115269</v>
      </c>
      <c r="F86">
        <f t="shared" si="9"/>
        <v>7.6569861407291176E-2</v>
      </c>
      <c r="G86">
        <f t="shared" si="10"/>
        <v>1.1758425079813832E-2</v>
      </c>
    </row>
    <row r="87" spans="1:7">
      <c r="B87">
        <f>SUM(B77:B86)</f>
        <v>1000</v>
      </c>
      <c r="C87">
        <f>SUM(C77:C86)</f>
        <v>300</v>
      </c>
      <c r="D87">
        <f>SUM(D77:D86)</f>
        <v>700</v>
      </c>
      <c r="E87" t="s">
        <v>4</v>
      </c>
      <c r="G87">
        <f>SUM(G77:G86)</f>
        <v>0.85639735922865634</v>
      </c>
    </row>
    <row r="88" spans="1:7">
      <c r="E88" t="s">
        <v>10</v>
      </c>
      <c r="G88">
        <f>$C$2-G87</f>
        <v>2.4893540002036363E-2</v>
      </c>
    </row>
    <row r="89" spans="1:7">
      <c r="E89" t="s">
        <v>13</v>
      </c>
      <c r="G89">
        <f>G88/SUM(F77:F86)</f>
        <v>9.3350386675213927E-3</v>
      </c>
    </row>
    <row r="93" spans="1:7">
      <c r="A93" s="5" t="s">
        <v>23</v>
      </c>
      <c r="B93" t="s">
        <v>5</v>
      </c>
      <c r="C93" t="s">
        <v>15</v>
      </c>
      <c r="D93" t="s">
        <v>16</v>
      </c>
      <c r="E93" t="s">
        <v>8</v>
      </c>
      <c r="F93" t="s">
        <v>14</v>
      </c>
      <c r="G93" t="s">
        <v>9</v>
      </c>
    </row>
    <row r="94" spans="1:7">
      <c r="A94">
        <v>61</v>
      </c>
      <c r="B94">
        <f>COUNTIFS(DantongWorkSheet!$F$1:$F$1000, "=61")</f>
        <v>603</v>
      </c>
      <c r="C94">
        <f>COUNTIFS(DantongWorkSheet!$F$1:$F$1000, "=61", DantongWorkSheet!$U$1:$U$1000, 2)</f>
        <v>217</v>
      </c>
      <c r="D94">
        <f>COUNTIFS(DantongWorkSheet!$F$1:$F$1000, "=61", DantongWorkSheet!$U$1:$U$1000, 1)</f>
        <v>386</v>
      </c>
      <c r="E94">
        <f>-(IF(C94, C94/B94*LOG(C94/B94,2), 0)+ IF(D94, D94/B94*LOG(D94/B94,2), 0))</f>
        <v>0.94257300810915434</v>
      </c>
      <c r="F94">
        <f>-B94/$B$10*LOG(B94/$B$10, 2)</f>
        <v>0.44005136593548738</v>
      </c>
      <c r="G94">
        <f>B94/$B$10*E94</f>
        <v>0.56837152388982004</v>
      </c>
    </row>
    <row r="95" spans="1:7">
      <c r="A95">
        <v>62</v>
      </c>
      <c r="B95">
        <f>COUNTIFS(DantongWorkSheet!$F$1:$F$1000, "=62")</f>
        <v>103</v>
      </c>
      <c r="C95">
        <f>COUNTIFS(DantongWorkSheet!$F$1:$F$1000, "=62", DantongWorkSheet!$U$1:$U$1000, 2)</f>
        <v>34</v>
      </c>
      <c r="D95">
        <f>COUNTIFS(DantongWorkSheet!$F$1:$F$1000, "=62", DantongWorkSheet!$U$1:$U$1000, 1)</f>
        <v>69</v>
      </c>
      <c r="E95">
        <f t="shared" ref="E95:E98" si="11">-(IF(C95, C95/B95*LOG(C95/B95,2), 0)+ IF(D95, D95/B95*LOG(D95/B95,2), 0))</f>
        <v>0.91502553572491541</v>
      </c>
      <c r="F95">
        <f t="shared" ref="F95:F98" si="12">-B95/$B$10*LOG(B95/$B$10, 2)</f>
        <v>0.3377662270203235</v>
      </c>
      <c r="G95">
        <f>B95/$B$10*E95</f>
        <v>9.4247630179666281E-2</v>
      </c>
    </row>
    <row r="96" spans="1:7">
      <c r="A96">
        <v>63</v>
      </c>
      <c r="B96">
        <f>COUNTIFS(DantongWorkSheet!$F$1:$F$1000, "=63")</f>
        <v>63</v>
      </c>
      <c r="C96">
        <f>COUNTIFS(DantongWorkSheet!$F$1:$F$1000, "=63", DantongWorkSheet!$U$1:$U$1000, 2)</f>
        <v>11</v>
      </c>
      <c r="D96">
        <f>COUNTIFS(DantongWorkSheet!$F$1:$F$1000, "=63", DantongWorkSheet!$U$1:$U$1000, 1)</f>
        <v>52</v>
      </c>
      <c r="E96">
        <f t="shared" si="11"/>
        <v>0.668127333843614</v>
      </c>
      <c r="F96">
        <f t="shared" si="12"/>
        <v>0.25127577475321677</v>
      </c>
      <c r="G96">
        <f>B96/$B$10*E96</f>
        <v>4.209202203214768E-2</v>
      </c>
    </row>
    <row r="97" spans="1:7">
      <c r="A97">
        <v>64</v>
      </c>
      <c r="B97">
        <f>COUNTIFS(DantongWorkSheet!$F$1:$F$1000, "=64")</f>
        <v>48</v>
      </c>
      <c r="C97">
        <f>COUNTIFS(DantongWorkSheet!$F$1:$F$1000, "=64", DantongWorkSheet!$U$1:$U$1000, 2)</f>
        <v>6</v>
      </c>
      <c r="D97">
        <f>COUNTIFS(DantongWorkSheet!$F$1:$F$1000, "=64", DantongWorkSheet!$U$1:$U$1000, 1)</f>
        <v>42</v>
      </c>
      <c r="E97">
        <f t="shared" si="11"/>
        <v>0.5435644431995964</v>
      </c>
      <c r="F97">
        <f t="shared" si="12"/>
        <v>0.2102794456291647</v>
      </c>
      <c r="G97">
        <f>B97/$B$10*E97</f>
        <v>2.609109327358063E-2</v>
      </c>
    </row>
    <row r="98" spans="1:7">
      <c r="A98">
        <v>65</v>
      </c>
      <c r="B98">
        <f>COUNTIFS(DantongWorkSheet!$F$1:$F$1000, "=65")</f>
        <v>183</v>
      </c>
      <c r="C98">
        <f>COUNTIFS(DantongWorkSheet!$F$1:$F$1000, "=65", DantongWorkSheet!$U$1:$U$1000, 2)</f>
        <v>32</v>
      </c>
      <c r="D98">
        <f>COUNTIFS(DantongWorkSheet!$F$1:$F$1000, "=65", DantongWorkSheet!$U$1:$U$1000, 1)</f>
        <v>151</v>
      </c>
      <c r="E98">
        <f t="shared" si="11"/>
        <v>0.66871013534367674</v>
      </c>
      <c r="F98">
        <f t="shared" si="12"/>
        <v>0.44836545368718217</v>
      </c>
      <c r="G98">
        <f t="shared" ref="G98" si="13">B98/$B$10*E98</f>
        <v>0.12237395476789284</v>
      </c>
    </row>
    <row r="99" spans="1:7">
      <c r="B99">
        <f>SUM(B89:B98)</f>
        <v>1000</v>
      </c>
      <c r="C99">
        <f>SUM(C89:C98)</f>
        <v>300</v>
      </c>
      <c r="D99">
        <f>SUM(D89:D98)</f>
        <v>700</v>
      </c>
      <c r="E99" t="s">
        <v>4</v>
      </c>
      <c r="G99">
        <f>SUM(G94:G98)</f>
        <v>0.85317622414310745</v>
      </c>
    </row>
    <row r="100" spans="1:7">
      <c r="E100" t="s">
        <v>10</v>
      </c>
      <c r="G100">
        <f>$C$2-G99</f>
        <v>2.811467508758525E-2</v>
      </c>
    </row>
    <row r="101" spans="1:7">
      <c r="E101" t="s">
        <v>13</v>
      </c>
      <c r="G101">
        <f>G100/SUM(F94:F98)</f>
        <v>1.6658196141477045E-2</v>
      </c>
    </row>
    <row r="104" spans="1:7">
      <c r="A104" s="5" t="s">
        <v>28</v>
      </c>
      <c r="B104" t="s">
        <v>5</v>
      </c>
      <c r="C104" t="s">
        <v>15</v>
      </c>
      <c r="D104" t="s">
        <v>16</v>
      </c>
      <c r="E104" t="s">
        <v>8</v>
      </c>
      <c r="F104" t="s">
        <v>14</v>
      </c>
      <c r="G104" t="s">
        <v>9</v>
      </c>
    </row>
    <row r="105" spans="1:7">
      <c r="A105">
        <v>1</v>
      </c>
      <c r="B105">
        <f>COUNTIFS(DantongWorkSheet!$K$1:$K$1000, "=1")</f>
        <v>130</v>
      </c>
      <c r="C105">
        <f>COUNTIFS(DantongWorkSheet!$K$1:$K$1000, "=1", DantongWorkSheet!$U$1:$U$1000, 2)</f>
        <v>36</v>
      </c>
      <c r="D105">
        <f>COUNTIFS(DantongWorkSheet!$K$1:$K$1000, "=1", DantongWorkSheet!$U$1:$U$1000, 1)</f>
        <v>94</v>
      </c>
      <c r="E105">
        <f>-(IF(C105, C105/B105*LOG(C105/B105,2), 0)+ IF(D105, D105/B105*LOG(D105/B105,2), 0))</f>
        <v>0.85122433526213781</v>
      </c>
      <c r="F105">
        <f>-B105/$B$10*LOG(B105/$B$10, 2)</f>
        <v>0.38264414131237223</v>
      </c>
      <c r="G105">
        <f>B105/$B$10*E105</f>
        <v>0.11065916358407792</v>
      </c>
    </row>
    <row r="106" spans="1:7">
      <c r="A106">
        <v>2</v>
      </c>
      <c r="B106">
        <f>COUNTIFS(DantongWorkSheet!$K$1:$K$1000, "=2")</f>
        <v>308</v>
      </c>
      <c r="C106">
        <f>COUNTIFS(DantongWorkSheet!$K$1:$K$1000, "=2", DantongWorkSheet!$U$1:$U$1000, 2)</f>
        <v>97</v>
      </c>
      <c r="D106">
        <f>COUNTIFS(DantongWorkSheet!$K$1:$K$1000, "=2", DantongWorkSheet!$U$1:$U$1000, 1)</f>
        <v>211</v>
      </c>
      <c r="E106">
        <f t="shared" ref="E106:E108" si="14">-(IF(C106, C106/B106*LOG(C106/B106,2), 0)+ IF(D106, D106/B106*LOG(D106/B106,2), 0))</f>
        <v>0.89878824683331882</v>
      </c>
      <c r="F106">
        <f t="shared" ref="F106:F108" si="15">-B106/$B$10*LOG(B106/$B$10, 2)</f>
        <v>0.52329130514189315</v>
      </c>
      <c r="G106">
        <f>B106/$B$10*E106</f>
        <v>0.27682678002466221</v>
      </c>
    </row>
    <row r="107" spans="1:7">
      <c r="A107">
        <v>3</v>
      </c>
      <c r="B107">
        <f>COUNTIFS(DantongWorkSheet!$K$1:$K$1000, "=3")</f>
        <v>149</v>
      </c>
      <c r="C107">
        <f>COUNTIFS(DantongWorkSheet!$K$1:$K$1000, "=3", DantongWorkSheet!$U$1:$U$1000, 2)</f>
        <v>43</v>
      </c>
      <c r="D107">
        <f>COUNTIFS(DantongWorkSheet!$K$1:$K$1000, "=3", DantongWorkSheet!$U$1:$U$1000, 1)</f>
        <v>106</v>
      </c>
      <c r="E107">
        <f t="shared" si="14"/>
        <v>0.86689367055686417</v>
      </c>
      <c r="F107">
        <f t="shared" si="15"/>
        <v>0.40924574886578891</v>
      </c>
      <c r="G107">
        <f>B107/$B$10*E107</f>
        <v>0.12916715691297276</v>
      </c>
    </row>
    <row r="108" spans="1:7">
      <c r="A108">
        <v>4</v>
      </c>
      <c r="B108">
        <f>COUNTIFS(DantongWorkSheet!$K$1:$K$1000, "=4")</f>
        <v>413</v>
      </c>
      <c r="C108">
        <f>COUNTIFS(DantongWorkSheet!$K$1:$K$1000, "=4", DantongWorkSheet!$U$1:$U$1000, 2)</f>
        <v>124</v>
      </c>
      <c r="D108">
        <f>COUNTIFS(DantongWorkSheet!$K$1:$K$1000, "=4", DantongWorkSheet!$U$1:$U$1000, 1)</f>
        <v>289</v>
      </c>
      <c r="E108">
        <f t="shared" si="14"/>
        <v>0.88158667667206358</v>
      </c>
      <c r="F108">
        <f t="shared" si="15"/>
        <v>0.52689974736921097</v>
      </c>
      <c r="G108">
        <f>B108/$B$10*E108</f>
        <v>0.36409529746556224</v>
      </c>
    </row>
    <row r="109" spans="1:7">
      <c r="B109">
        <f>SUM(B100:B108)</f>
        <v>1000</v>
      </c>
      <c r="C109">
        <f>SUM(C100:C108)</f>
        <v>300</v>
      </c>
      <c r="D109">
        <f>SUM(D100:D108)</f>
        <v>700</v>
      </c>
      <c r="E109" t="s">
        <v>4</v>
      </c>
      <c r="G109">
        <f>SUM(G105:G108)</f>
        <v>0.88074839798727511</v>
      </c>
    </row>
    <row r="110" spans="1:7">
      <c r="E110" t="s">
        <v>10</v>
      </c>
      <c r="G110">
        <f>$C$2-G109</f>
        <v>5.4250124341759243E-4</v>
      </c>
    </row>
    <row r="111" spans="1:7">
      <c r="E111" t="s">
        <v>13</v>
      </c>
      <c r="G111">
        <f>G110/SUM(F105:F108)</f>
        <v>2.9450456320643083E-4</v>
      </c>
    </row>
    <row r="114" spans="1:7">
      <c r="A114" s="5" t="s">
        <v>64</v>
      </c>
      <c r="B114" t="s">
        <v>5</v>
      </c>
      <c r="C114" t="s">
        <v>15</v>
      </c>
      <c r="D114" t="s">
        <v>16</v>
      </c>
      <c r="E114" t="s">
        <v>8</v>
      </c>
      <c r="F114" t="s">
        <v>14</v>
      </c>
      <c r="G114" t="s">
        <v>9</v>
      </c>
    </row>
    <row r="115" spans="1:7">
      <c r="A115">
        <v>121</v>
      </c>
      <c r="B115">
        <f>COUNTIFS(DantongWorkSheet!$L$1:$L$1000, "=121")</f>
        <v>282</v>
      </c>
      <c r="C115">
        <f>COUNTIFS(DantongWorkSheet!$L$1:$L$1000, "=121", DantongWorkSheet!$U$1:$U$1000, 2)</f>
        <v>60</v>
      </c>
      <c r="D115">
        <f>COUNTIFS(DantongWorkSheet!$L$1:$L$1000, "=121", DantongWorkSheet!$U$1:$U$1000, 1)</f>
        <v>222</v>
      </c>
      <c r="E115">
        <f>-(IF(C115, C115/B115*LOG(C115/B115,2), 0)+ IF(D115, D115/B115*LOG(D115/B115,2), 0))</f>
        <v>0.74673660748306792</v>
      </c>
      <c r="F115">
        <f>-B115/$B$10*LOG(B115/$B$10, 2)</f>
        <v>0.51499768689824876</v>
      </c>
      <c r="G115">
        <f>B115/$B$10*E115</f>
        <v>0.21057972331022512</v>
      </c>
    </row>
    <row r="116" spans="1:7">
      <c r="A116">
        <v>122</v>
      </c>
      <c r="B116">
        <f>COUNTIFS(DantongWorkSheet!$L$1:$L$1000, "=122")</f>
        <v>232</v>
      </c>
      <c r="C116">
        <f>COUNTIFS(DantongWorkSheet!$L$1:$L$1000, "=122", DantongWorkSheet!$U$1:$U$1000, 2)</f>
        <v>71</v>
      </c>
      <c r="D116">
        <f>COUNTIFS(DantongWorkSheet!$L$1:$L$1000, "=122", DantongWorkSheet!$U$1:$U$1000, 1)</f>
        <v>161</v>
      </c>
      <c r="E116">
        <f t="shared" ref="E116:E118" si="16">-(IF(C116, C116/B116*LOG(C116/B116,2), 0)+ IF(D116, D116/B116*LOG(D116/B116,2), 0))</f>
        <v>0.88854279313927154</v>
      </c>
      <c r="F116">
        <f t="shared" ref="F116:F118" si="17">-B116/$B$10*LOG(B116/$B$10, 2)</f>
        <v>0.48901036317200752</v>
      </c>
      <c r="G116">
        <f>B116/$B$10*E116</f>
        <v>0.20614192800831102</v>
      </c>
    </row>
    <row r="117" spans="1:7">
      <c r="A117">
        <v>123</v>
      </c>
      <c r="B117">
        <f>COUNTIFS(DantongWorkSheet!$L$1:$L$1000, "=123")</f>
        <v>332</v>
      </c>
      <c r="C117">
        <f>COUNTIFS(DantongWorkSheet!$L$1:$L$1000, "=123", DantongWorkSheet!$U$1:$U$1000, 2)</f>
        <v>102</v>
      </c>
      <c r="D117">
        <f>COUNTIFS(DantongWorkSheet!$L$1:$L$1000, "=123", DantongWorkSheet!$U$1:$U$1000, 1)</f>
        <v>230</v>
      </c>
      <c r="E117">
        <f t="shared" si="16"/>
        <v>0.88994877894241031</v>
      </c>
      <c r="F117">
        <f t="shared" si="17"/>
        <v>0.52812729130063385</v>
      </c>
      <c r="G117">
        <f>B117/$B$10*E117</f>
        <v>0.29546299460888026</v>
      </c>
    </row>
    <row r="118" spans="1:7">
      <c r="A118">
        <v>124</v>
      </c>
      <c r="B118">
        <f>COUNTIFS(DantongWorkSheet!$L$1:$L$1000, "=124")</f>
        <v>154</v>
      </c>
      <c r="C118">
        <f>COUNTIFS(DantongWorkSheet!$L$1:$L$1000, "=124", DantongWorkSheet!$U$1:$U$1000, 2)</f>
        <v>67</v>
      </c>
      <c r="D118">
        <f>COUNTIFS(DantongWorkSheet!$L$1:$L$1000, "=124", DantongWorkSheet!$U$1:$U$1000, 1)</f>
        <v>87</v>
      </c>
      <c r="E118">
        <f t="shared" si="16"/>
        <v>0.98779913875003045</v>
      </c>
      <c r="F118">
        <f t="shared" si="17"/>
        <v>0.41564565257094666</v>
      </c>
      <c r="G118">
        <f>B118/$B$10*E118</f>
        <v>0.15212106736750469</v>
      </c>
    </row>
    <row r="119" spans="1:7">
      <c r="B119">
        <f>SUM(B110:B118)</f>
        <v>1000</v>
      </c>
      <c r="C119">
        <f>SUM(C110:C118)</f>
        <v>300</v>
      </c>
      <c r="D119">
        <f>SUM(D110:D118)</f>
        <v>700</v>
      </c>
      <c r="E119" t="s">
        <v>4</v>
      </c>
      <c r="G119">
        <f>SUM(G115:G118)</f>
        <v>0.86430571329492101</v>
      </c>
    </row>
    <row r="120" spans="1:7">
      <c r="E120" t="s">
        <v>10</v>
      </c>
      <c r="G120">
        <f>$C$2-G119</f>
        <v>1.6985185935771696E-2</v>
      </c>
    </row>
    <row r="121" spans="1:7">
      <c r="E121" t="s">
        <v>13</v>
      </c>
      <c r="G121">
        <f>G120/SUM(F115:F118)</f>
        <v>8.7202750147991719E-3</v>
      </c>
    </row>
    <row r="124" spans="1:7">
      <c r="A124" s="5" t="s">
        <v>30</v>
      </c>
      <c r="B124" t="s">
        <v>5</v>
      </c>
      <c r="C124" t="s">
        <v>15</v>
      </c>
      <c r="D124" t="s">
        <v>16</v>
      </c>
      <c r="E124" t="s">
        <v>8</v>
      </c>
      <c r="F124" t="s">
        <v>14</v>
      </c>
      <c r="G124" t="s">
        <v>9</v>
      </c>
    </row>
    <row r="125" spans="1:7">
      <c r="A125">
        <v>19</v>
      </c>
      <c r="B125">
        <f>COUNTIFS(DantongWorkSheet!$M$1:$M$1000, "=19")</f>
        <v>2</v>
      </c>
      <c r="C125">
        <f>COUNTIFS(DantongWorkSheet!$M$1:$M$1000, "=19", DantongWorkSheet!$U$1:$U$1000, 2)</f>
        <v>1</v>
      </c>
      <c r="D125">
        <f>COUNTIFS(DantongWorkSheet!$M$1:$M$1000, "=19", DantongWorkSheet!$U$1:$U$1000, 1)</f>
        <v>1</v>
      </c>
      <c r="E125">
        <f>-(IF(C125, C125/B125*LOG(C125/B125,2), 0)+ IF(D125, D125/B125*LOG(D125/B125,2), 0))</f>
        <v>1</v>
      </c>
      <c r="F125">
        <f>-B125/$B$10*LOG(B125/$B$10, 2)</f>
        <v>1.7931568569324173E-2</v>
      </c>
      <c r="G125">
        <f>B125/$B$10*E125</f>
        <v>2E-3</v>
      </c>
    </row>
    <row r="126" spans="1:7">
      <c r="A126">
        <v>20</v>
      </c>
      <c r="B126">
        <f>COUNTIFS(DantongWorkSheet!$M$1:$M$1000, "=20")</f>
        <v>14</v>
      </c>
      <c r="C126">
        <f>COUNTIFS(DantongWorkSheet!$M$1:$M$1000, "=20", DantongWorkSheet!$U$1:$U$1000, 2)</f>
        <v>5</v>
      </c>
      <c r="D126">
        <f>COUNTIFS(DantongWorkSheet!$M$1:$M$1000, "=20", DantongWorkSheet!$U$1:$U$1000, 1)</f>
        <v>9</v>
      </c>
      <c r="E126">
        <f t="shared" ref="E126:E129" si="18">-(IF(C126, C126/B126*LOG(C126/B126,2), 0)+ IF(D126, D126/B126*LOG(D126/B126,2), 0))</f>
        <v>0.94028595867063092</v>
      </c>
      <c r="F126">
        <f t="shared" ref="F126:F129" si="19">-B126/$B$10*LOG(B126/$B$10, 2)</f>
        <v>8.6218011076462778E-2</v>
      </c>
      <c r="G126">
        <f>B126/$B$10*E126</f>
        <v>1.3164003421388832E-2</v>
      </c>
    </row>
    <row r="127" spans="1:7">
      <c r="A127">
        <v>21</v>
      </c>
      <c r="B127">
        <f>COUNTIFS(DantongWorkSheet!$M$1:$M$1000, "=21")</f>
        <v>14</v>
      </c>
      <c r="C127">
        <f>COUNTIFS(DantongWorkSheet!$M$1:$M$1000, "=21", DantongWorkSheet!$U$1:$U$1000, 2)</f>
        <v>5</v>
      </c>
      <c r="D127">
        <f>COUNTIFS(DantongWorkSheet!$M$1:$M$1000, "=21", DantongWorkSheet!$U$1:$U$1000, 1)</f>
        <v>9</v>
      </c>
      <c r="E127">
        <f t="shared" si="18"/>
        <v>0.94028595867063092</v>
      </c>
      <c r="F127">
        <f t="shared" si="19"/>
        <v>8.6218011076462778E-2</v>
      </c>
      <c r="G127">
        <f>B127/$B$10*E127</f>
        <v>1.3164003421388832E-2</v>
      </c>
    </row>
    <row r="128" spans="1:7">
      <c r="A128">
        <v>22</v>
      </c>
      <c r="B128">
        <f>COUNTIFS(DantongWorkSheet!$M$1:$M$1000, "=22")</f>
        <v>27</v>
      </c>
      <c r="C128">
        <f>COUNTIFS(DantongWorkSheet!$M$1:$M$1000, "=22", DantongWorkSheet!$U$1:$U$1000, 2)</f>
        <v>11</v>
      </c>
      <c r="D128">
        <f>COUNTIFS(DantongWorkSheet!$M$1:$M$1000, "=22", DantongWorkSheet!$U$1:$U$1000, 1)</f>
        <v>16</v>
      </c>
      <c r="E128">
        <f t="shared" si="18"/>
        <v>0.97511906494086609</v>
      </c>
      <c r="F128">
        <f t="shared" si="19"/>
        <v>0.14069421312746269</v>
      </c>
      <c r="G128">
        <f>B128/$B$10*E128</f>
        <v>2.6328214753403384E-2</v>
      </c>
    </row>
    <row r="129" spans="1:7">
      <c r="A129">
        <v>23</v>
      </c>
      <c r="B129">
        <f>COUNTIFS(DantongWorkSheet!$M$1:$M$1000, "=23")</f>
        <v>48</v>
      </c>
      <c r="C129">
        <f>COUNTIFS(DantongWorkSheet!$M$1:$M$1000, "=23", DantongWorkSheet!$U$1:$U$1000, 2)</f>
        <v>20</v>
      </c>
      <c r="D129">
        <f>COUNTIFS(DantongWorkSheet!$M$1:$M$1000, "=23", DantongWorkSheet!$U$1:$U$1000, 1)</f>
        <v>28</v>
      </c>
      <c r="E129">
        <f t="shared" si="18"/>
        <v>0.97986875665115269</v>
      </c>
      <c r="F129">
        <f t="shared" si="19"/>
        <v>0.2102794456291647</v>
      </c>
      <c r="G129">
        <f t="shared" ref="G129:G177" si="20">B129/$B$10*E129</f>
        <v>4.7033700319255328E-2</v>
      </c>
    </row>
    <row r="130" spans="1:7">
      <c r="A130">
        <v>24</v>
      </c>
      <c r="B130">
        <f>COUNTIFS(DantongWorkSheet!$M$1:$M$1000, "=24")</f>
        <v>44</v>
      </c>
      <c r="C130">
        <f>COUNTIFS(DantongWorkSheet!$M$1:$M$1000, "=24", DantongWorkSheet!$U$1:$U$1000, 2)</f>
        <v>19</v>
      </c>
      <c r="D130">
        <f>COUNTIFS(DantongWorkSheet!$M$1:$M$1000, "=24", DantongWorkSheet!$U$1:$U$1000, 1)</f>
        <v>25</v>
      </c>
      <c r="E130">
        <f t="shared" ref="E130:E177" si="21">-(IF(C130, C130/B130*LOG(C130/B130,2), 0)+ IF(D130, D130/B130*LOG(D130/B130,2), 0))</f>
        <v>0.98654463000556447</v>
      </c>
      <c r="F130">
        <f t="shared" ref="F130:F177" si="22">-B130/$B$10*LOG(B130/$B$10, 2)</f>
        <v>0.19827951730509075</v>
      </c>
      <c r="G130">
        <f t="shared" si="20"/>
        <v>4.3407963720244837E-2</v>
      </c>
    </row>
    <row r="131" spans="1:7">
      <c r="A131">
        <v>25</v>
      </c>
      <c r="B131">
        <f>COUNTIFS(DantongWorkSheet!$M$1:$M$1000, "=25")</f>
        <v>41</v>
      </c>
      <c r="C131">
        <f>COUNTIFS(DantongWorkSheet!$M$1:$M$1000, "=25", DantongWorkSheet!$U$1:$U$1000, 2)</f>
        <v>19</v>
      </c>
      <c r="D131">
        <f>COUNTIFS(DantongWorkSheet!$M$1:$M$1000, "=25", DantongWorkSheet!$U$1:$U$1000, 1)</f>
        <v>22</v>
      </c>
      <c r="E131">
        <f t="shared" si="21"/>
        <v>0.99613448350957956</v>
      </c>
      <c r="F131">
        <f t="shared" si="22"/>
        <v>0.18893752348180415</v>
      </c>
      <c r="G131">
        <f t="shared" si="20"/>
        <v>4.0841513823892762E-2</v>
      </c>
    </row>
    <row r="132" spans="1:7">
      <c r="A132">
        <v>26</v>
      </c>
      <c r="B132">
        <f>COUNTIFS(DantongWorkSheet!$M$1:$M$1000, "=26")</f>
        <v>50</v>
      </c>
      <c r="C132">
        <f>COUNTIFS(DantongWorkSheet!$M$1:$M$1000, "=26", DantongWorkSheet!$U$1:$U$1000, 2)</f>
        <v>14</v>
      </c>
      <c r="D132">
        <f>COUNTIFS(DantongWorkSheet!$M$1:$M$1000, "=26", DantongWorkSheet!$U$1:$U$1000, 1)</f>
        <v>36</v>
      </c>
      <c r="E132">
        <f t="shared" si="21"/>
        <v>0.85545081056013073</v>
      </c>
      <c r="F132">
        <f t="shared" si="22"/>
        <v>0.21609640474436814</v>
      </c>
      <c r="G132">
        <f t="shared" si="20"/>
        <v>4.2772540528006539E-2</v>
      </c>
    </row>
    <row r="133" spans="1:7">
      <c r="A133">
        <v>27</v>
      </c>
      <c r="B133">
        <f>COUNTIFS(DantongWorkSheet!$M$1:$M$1000, "=27")</f>
        <v>51</v>
      </c>
      <c r="C133">
        <f>COUNTIFS(DantongWorkSheet!$M$1:$M$1000, "=27", DantongWorkSheet!$U$1:$U$1000, 2)</f>
        <v>13</v>
      </c>
      <c r="D133">
        <f>COUNTIFS(DantongWorkSheet!$M$1:$M$1000, "=27", DantongWorkSheet!$U$1:$U$1000, 1)</f>
        <v>38</v>
      </c>
      <c r="E133">
        <f t="shared" si="21"/>
        <v>0.8189555018403103</v>
      </c>
      <c r="F133">
        <f t="shared" si="22"/>
        <v>0.21896130607722017</v>
      </c>
      <c r="G133">
        <f t="shared" si="20"/>
        <v>4.1766730593855821E-2</v>
      </c>
    </row>
    <row r="134" spans="1:7">
      <c r="A134">
        <v>28</v>
      </c>
      <c r="B134">
        <f>COUNTIFS(DantongWorkSheet!$M$1:$M$1000, "=28")</f>
        <v>43</v>
      </c>
      <c r="C134">
        <f>COUNTIFS(DantongWorkSheet!$M$1:$M$1000, "=28", DantongWorkSheet!$U$1:$U$1000, 2)</f>
        <v>15</v>
      </c>
      <c r="D134">
        <f>COUNTIFS(DantongWorkSheet!$M$1:$M$1000, "=28", DantongWorkSheet!$U$1:$U$1000, 1)</f>
        <v>28</v>
      </c>
      <c r="E134">
        <f t="shared" si="21"/>
        <v>0.93302529535929113</v>
      </c>
      <c r="F134">
        <f t="shared" si="22"/>
        <v>0.19519933978827955</v>
      </c>
      <c r="G134">
        <f t="shared" si="20"/>
        <v>4.0120087700449517E-2</v>
      </c>
    </row>
    <row r="135" spans="1:7">
      <c r="A135">
        <v>29</v>
      </c>
      <c r="B135">
        <f>COUNTIFS(DantongWorkSheet!$M$1:$M$1000, "=29")</f>
        <v>37</v>
      </c>
      <c r="C135">
        <f>COUNTIFS(DantongWorkSheet!$M$1:$M$1000, "=29", DantongWorkSheet!$U$1:$U$1000, 2)</f>
        <v>15</v>
      </c>
      <c r="D135">
        <f>COUNTIFS(DantongWorkSheet!$M$1:$M$1000, "=29", DantongWorkSheet!$U$1:$U$1000, 1)</f>
        <v>22</v>
      </c>
      <c r="E135">
        <f t="shared" si="21"/>
        <v>0.97402486443575209</v>
      </c>
      <c r="F135">
        <f t="shared" si="22"/>
        <v>0.17598424400422605</v>
      </c>
      <c r="G135">
        <f t="shared" si="20"/>
        <v>3.6038919984122827E-2</v>
      </c>
    </row>
    <row r="136" spans="1:7">
      <c r="A136">
        <v>30</v>
      </c>
      <c r="B136">
        <f>COUNTIFS(DantongWorkSheet!$M$1:$M$1000, "=30")</f>
        <v>40</v>
      </c>
      <c r="C136">
        <f>COUNTIFS(DantongWorkSheet!$M$1:$M$1000, "=30", DantongWorkSheet!$U$1:$U$1000, 2)</f>
        <v>11</v>
      </c>
      <c r="D136">
        <f>COUNTIFS(DantongWorkSheet!$M$1:$M$1000, "=30", DantongWorkSheet!$U$1:$U$1000, 1)</f>
        <v>29</v>
      </c>
      <c r="E136">
        <f t="shared" si="21"/>
        <v>0.84854817829461582</v>
      </c>
      <c r="F136">
        <f t="shared" si="22"/>
        <v>0.18575424759098899</v>
      </c>
      <c r="G136">
        <f t="shared" si="20"/>
        <v>3.3941927131784635E-2</v>
      </c>
    </row>
    <row r="137" spans="1:7">
      <c r="A137">
        <v>31</v>
      </c>
      <c r="B137">
        <f>COUNTIFS(DantongWorkSheet!$M$1:$M$1000, "=31")</f>
        <v>38</v>
      </c>
      <c r="C137">
        <f>COUNTIFS(DantongWorkSheet!$M$1:$M$1000, "=31", DantongWorkSheet!$U$1:$U$1000, 2)</f>
        <v>11</v>
      </c>
      <c r="D137">
        <f>COUNTIFS(DantongWorkSheet!$M$1:$M$1000, "=31", DantongWorkSheet!$U$1:$U$1000, 1)</f>
        <v>27</v>
      </c>
      <c r="E137">
        <f t="shared" si="21"/>
        <v>0.86804039861664029</v>
      </c>
      <c r="F137">
        <f t="shared" si="22"/>
        <v>0.17927855730630307</v>
      </c>
      <c r="G137">
        <f t="shared" si="20"/>
        <v>3.2985535147432327E-2</v>
      </c>
    </row>
    <row r="138" spans="1:7">
      <c r="A138">
        <v>32</v>
      </c>
      <c r="B138">
        <f>COUNTIFS(DantongWorkSheet!$M$1:$M$1000, "=32")</f>
        <v>34</v>
      </c>
      <c r="C138">
        <f>COUNTIFS(DantongWorkSheet!$M$1:$M$1000, "=32", DantongWorkSheet!$U$1:$U$1000, 2)</f>
        <v>9</v>
      </c>
      <c r="D138">
        <f>COUNTIFS(DantongWorkSheet!$M$1:$M$1000, "=32", DantongWorkSheet!$U$1:$U$1000, 1)</f>
        <v>25</v>
      </c>
      <c r="E138">
        <f t="shared" si="21"/>
        <v>0.83376490721066499</v>
      </c>
      <c r="F138">
        <f t="shared" si="22"/>
        <v>0.16586292907599945</v>
      </c>
      <c r="G138">
        <f t="shared" si="20"/>
        <v>2.8348006845162612E-2</v>
      </c>
    </row>
    <row r="139" spans="1:7">
      <c r="A139">
        <v>33</v>
      </c>
      <c r="B139">
        <f>COUNTIFS(DantongWorkSheet!$M$1:$M$1000, "=33")</f>
        <v>33</v>
      </c>
      <c r="C139">
        <f>COUNTIFS(DantongWorkSheet!$M$1:$M$1000, "=33", DantongWorkSheet!$U$1:$U$1000, 2)</f>
        <v>13</v>
      </c>
      <c r="D139">
        <f>COUNTIFS(DantongWorkSheet!$M$1:$M$1000, "=33", DantongWorkSheet!$U$1:$U$1000, 1)</f>
        <v>20</v>
      </c>
      <c r="E139">
        <f t="shared" si="21"/>
        <v>0.96729477894689442</v>
      </c>
      <c r="F139">
        <f t="shared" si="22"/>
        <v>0.16240587545501992</v>
      </c>
      <c r="G139">
        <f t="shared" si="20"/>
        <v>3.1920727705247516E-2</v>
      </c>
    </row>
    <row r="140" spans="1:7">
      <c r="A140">
        <v>34</v>
      </c>
      <c r="B140">
        <f>COUNTIFS(DantongWorkSheet!$M$1:$M$1000, "=34")</f>
        <v>32</v>
      </c>
      <c r="C140">
        <f>COUNTIFS(DantongWorkSheet!$M$1:$M$1000, "=34", DantongWorkSheet!$U$1:$U$1000, 2)</f>
        <v>11</v>
      </c>
      <c r="D140">
        <f>COUNTIFS(DantongWorkSheet!$M$1:$M$1000, "=34", DantongWorkSheet!$U$1:$U$1000, 1)</f>
        <v>21</v>
      </c>
      <c r="E140">
        <f t="shared" si="21"/>
        <v>0.92836207239486779</v>
      </c>
      <c r="F140">
        <f t="shared" si="22"/>
        <v>0.15890509710918679</v>
      </c>
      <c r="G140">
        <f t="shared" si="20"/>
        <v>2.9707586316635771E-2</v>
      </c>
    </row>
    <row r="141" spans="1:7">
      <c r="A141">
        <v>35</v>
      </c>
      <c r="B141">
        <f>COUNTIFS(DantongWorkSheet!$M$1:$M$1000, "=35")</f>
        <v>40</v>
      </c>
      <c r="C141">
        <f>COUNTIFS(DantongWorkSheet!$M$1:$M$1000, "=35", DantongWorkSheet!$U$1:$U$1000, 2)</f>
        <v>6</v>
      </c>
      <c r="D141">
        <f>COUNTIFS(DantongWorkSheet!$M$1:$M$1000, "=35", DantongWorkSheet!$U$1:$U$1000, 1)</f>
        <v>34</v>
      </c>
      <c r="E141">
        <f t="shared" si="21"/>
        <v>0.60984030471640038</v>
      </c>
      <c r="F141">
        <f t="shared" si="22"/>
        <v>0.18575424759098899</v>
      </c>
      <c r="G141">
        <f t="shared" si="20"/>
        <v>2.4393612188656016E-2</v>
      </c>
    </row>
    <row r="142" spans="1:7">
      <c r="A142">
        <v>36</v>
      </c>
      <c r="B142">
        <f>COUNTIFS(DantongWorkSheet!$M$1:$M$1000, "=36")</f>
        <v>39</v>
      </c>
      <c r="C142">
        <f>COUNTIFS(DantongWorkSheet!$M$1:$M$1000, "=36", DantongWorkSheet!$U$1:$U$1000, 2)</f>
        <v>6</v>
      </c>
      <c r="D142">
        <f>COUNTIFS(DantongWorkSheet!$M$1:$M$1000, "=36", DantongWorkSheet!$U$1:$U$1000, 1)</f>
        <v>33</v>
      </c>
      <c r="E142">
        <f t="shared" si="21"/>
        <v>0.61938219467876376</v>
      </c>
      <c r="F142">
        <f t="shared" si="22"/>
        <v>0.1825349005661937</v>
      </c>
      <c r="G142">
        <f t="shared" si="20"/>
        <v>2.4155905592471785E-2</v>
      </c>
    </row>
    <row r="143" spans="1:7">
      <c r="A143">
        <v>37</v>
      </c>
      <c r="B143">
        <f>COUNTIFS(DantongWorkSheet!$M$1:$M$1000, "=37")</f>
        <v>29</v>
      </c>
      <c r="C143">
        <f>COUNTIFS(DantongWorkSheet!$M$1:$M$1000, "=37", DantongWorkSheet!$U$1:$U$1000, 2)</f>
        <v>8</v>
      </c>
      <c r="D143">
        <f>COUNTIFS(DantongWorkSheet!$M$1:$M$1000, "=37", DantongWorkSheet!$U$1:$U$1000, 1)</f>
        <v>21</v>
      </c>
      <c r="E143">
        <f t="shared" si="21"/>
        <v>0.84975113725329743</v>
      </c>
      <c r="F143">
        <f t="shared" si="22"/>
        <v>0.14812629539650093</v>
      </c>
      <c r="G143">
        <f t="shared" si="20"/>
        <v>2.4642782980345626E-2</v>
      </c>
    </row>
    <row r="144" spans="1:7">
      <c r="A144">
        <v>38</v>
      </c>
      <c r="B144">
        <f>COUNTIFS(DantongWorkSheet!$M$1:$M$1000, "=38")</f>
        <v>24</v>
      </c>
      <c r="C144">
        <f>COUNTIFS(DantongWorkSheet!$M$1:$M$1000, "=38", DantongWorkSheet!$U$1:$U$1000, 2)</f>
        <v>4</v>
      </c>
      <c r="D144">
        <f>COUNTIFS(DantongWorkSheet!$M$1:$M$1000, "=38", DantongWorkSheet!$U$1:$U$1000, 1)</f>
        <v>20</v>
      </c>
      <c r="E144">
        <f t="shared" si="21"/>
        <v>0.65002242164835411</v>
      </c>
      <c r="F144">
        <f t="shared" si="22"/>
        <v>0.12913972281458236</v>
      </c>
      <c r="G144">
        <f t="shared" si="20"/>
        <v>1.5600538119560499E-2</v>
      </c>
    </row>
    <row r="145" spans="1:7">
      <c r="A145">
        <v>39</v>
      </c>
      <c r="B145">
        <f>COUNTIFS(DantongWorkSheet!$M$1:$M$1000, "=39")</f>
        <v>21</v>
      </c>
      <c r="C145">
        <f>COUNTIFS(DantongWorkSheet!$M$1:$M$1000, "=39", DantongWorkSheet!$U$1:$U$1000, 2)</f>
        <v>6</v>
      </c>
      <c r="D145">
        <f>COUNTIFS(DantongWorkSheet!$M$1:$M$1000, "=39", DantongWorkSheet!$U$1:$U$1000, 1)</f>
        <v>15</v>
      </c>
      <c r="E145">
        <f t="shared" si="21"/>
        <v>0.863120568566631</v>
      </c>
      <c r="F145">
        <f t="shared" si="22"/>
        <v>0.11704280409954985</v>
      </c>
      <c r="G145">
        <f t="shared" si="20"/>
        <v>1.8125531939899252E-2</v>
      </c>
    </row>
    <row r="146" spans="1:7">
      <c r="A146">
        <v>40</v>
      </c>
      <c r="B146">
        <f>COUNTIFS(DantongWorkSheet!$M$1:$M$1000, "=40")</f>
        <v>25</v>
      </c>
      <c r="C146">
        <f>COUNTIFS(DantongWorkSheet!$M$1:$M$1000, "=40", DantongWorkSheet!$U$1:$U$1000, 2)</f>
        <v>6</v>
      </c>
      <c r="D146">
        <f>COUNTIFS(DantongWorkSheet!$M$1:$M$1000, "=40", DantongWorkSheet!$U$1:$U$1000, 1)</f>
        <v>19</v>
      </c>
      <c r="E146">
        <f t="shared" si="21"/>
        <v>0.79504027938452226</v>
      </c>
      <c r="F146">
        <f t="shared" si="22"/>
        <v>0.13304820237218407</v>
      </c>
      <c r="G146">
        <f t="shared" si="20"/>
        <v>1.9876006984613059E-2</v>
      </c>
    </row>
    <row r="147" spans="1:7">
      <c r="A147">
        <v>41</v>
      </c>
      <c r="B147">
        <f>COUNTIFS(DantongWorkSheet!$M$1:$M$1000, "=41")</f>
        <v>17</v>
      </c>
      <c r="C147">
        <f>COUNTIFS(DantongWorkSheet!$M$1:$M$1000, "=41", DantongWorkSheet!$U$1:$U$1000, 2)</f>
        <v>4</v>
      </c>
      <c r="D147">
        <f>COUNTIFS(DantongWorkSheet!$M$1:$M$1000, "=41", DantongWorkSheet!$U$1:$U$1000, 1)</f>
        <v>13</v>
      </c>
      <c r="E147">
        <f t="shared" si="21"/>
        <v>0.78712658620126907</v>
      </c>
      <c r="F147">
        <f t="shared" si="22"/>
        <v>9.9931464537999712E-2</v>
      </c>
      <c r="G147">
        <f t="shared" si="20"/>
        <v>1.3381151965421575E-2</v>
      </c>
    </row>
    <row r="148" spans="1:7">
      <c r="A148">
        <v>42</v>
      </c>
      <c r="B148">
        <f>COUNTIFS(DantongWorkSheet!$M$1:$M$1000, "=42")</f>
        <v>22</v>
      </c>
      <c r="C148">
        <f>COUNTIFS(DantongWorkSheet!$M$1:$M$1000, "=42", DantongWorkSheet!$U$1:$U$1000, 2)</f>
        <v>8</v>
      </c>
      <c r="D148">
        <f>COUNTIFS(DantongWorkSheet!$M$1:$M$1000, "=42", DantongWorkSheet!$U$1:$U$1000, 1)</f>
        <v>14</v>
      </c>
      <c r="E148">
        <f t="shared" si="21"/>
        <v>0.94566030460064021</v>
      </c>
      <c r="F148">
        <f t="shared" si="22"/>
        <v>0.12113975865254537</v>
      </c>
      <c r="G148">
        <f t="shared" si="20"/>
        <v>2.0804526701214084E-2</v>
      </c>
    </row>
    <row r="149" spans="1:7">
      <c r="A149">
        <v>43</v>
      </c>
      <c r="B149">
        <f>COUNTIFS(DantongWorkSheet!$M$1:$M$1000, "=43")</f>
        <v>17</v>
      </c>
      <c r="C149">
        <f>COUNTIFS(DantongWorkSheet!$M$1:$M$1000, "=43", DantongWorkSheet!$U$1:$U$1000, 2)</f>
        <v>5</v>
      </c>
      <c r="D149">
        <f>COUNTIFS(DantongWorkSheet!$M$1:$M$1000, "=43", DantongWorkSheet!$U$1:$U$1000, 1)</f>
        <v>12</v>
      </c>
      <c r="E149">
        <f t="shared" si="21"/>
        <v>0.87398104812735777</v>
      </c>
      <c r="F149">
        <f t="shared" si="22"/>
        <v>9.9931464537999712E-2</v>
      </c>
      <c r="G149">
        <f t="shared" si="20"/>
        <v>1.4857677818165084E-2</v>
      </c>
    </row>
    <row r="150" spans="1:7">
      <c r="A150">
        <v>44</v>
      </c>
      <c r="B150">
        <f>COUNTIFS(DantongWorkSheet!$M$1:$M$1000, "=44")</f>
        <v>17</v>
      </c>
      <c r="C150">
        <f>COUNTIFS(DantongWorkSheet!$M$1:$M$1000, "=44", DantongWorkSheet!$U$1:$U$1000, 2)</f>
        <v>5</v>
      </c>
      <c r="D150">
        <f>COUNTIFS(DantongWorkSheet!$M$1:$M$1000, "=44", DantongWorkSheet!$U$1:$U$1000, 1)</f>
        <v>12</v>
      </c>
      <c r="E150">
        <f t="shared" si="21"/>
        <v>0.87398104812735777</v>
      </c>
      <c r="F150">
        <f t="shared" si="22"/>
        <v>9.9931464537999712E-2</v>
      </c>
      <c r="G150">
        <f t="shared" si="20"/>
        <v>1.4857677818165084E-2</v>
      </c>
    </row>
    <row r="151" spans="1:7">
      <c r="A151">
        <v>45</v>
      </c>
      <c r="B151">
        <f>COUNTIFS(DantongWorkSheet!$M$1:$M$1000, "=45")</f>
        <v>15</v>
      </c>
      <c r="C151">
        <f>COUNTIFS(DantongWorkSheet!$M$1:$M$1000, "=45", DantongWorkSheet!$U$1:$U$1000, 2)</f>
        <v>3</v>
      </c>
      <c r="D151">
        <f>COUNTIFS(DantongWorkSheet!$M$1:$M$1000, "=45", DantongWorkSheet!$U$1:$U$1000, 1)</f>
        <v>12</v>
      </c>
      <c r="E151">
        <f t="shared" si="21"/>
        <v>0.72192809488736231</v>
      </c>
      <c r="F151">
        <f t="shared" si="22"/>
        <v>9.0883405335803538E-2</v>
      </c>
      <c r="G151">
        <f t="shared" si="20"/>
        <v>1.0828921423310434E-2</v>
      </c>
    </row>
    <row r="152" spans="1:7">
      <c r="A152">
        <v>46</v>
      </c>
      <c r="B152">
        <f>COUNTIFS(DantongWorkSheet!$M$1:$M$1000, "=46")</f>
        <v>18</v>
      </c>
      <c r="C152">
        <f>COUNTIFS(DantongWorkSheet!$M$1:$M$1000, "=46", DantongWorkSheet!$U$1:$U$1000, 2)</f>
        <v>4</v>
      </c>
      <c r="D152">
        <f>COUNTIFS(DantongWorkSheet!$M$1:$M$1000, "=46", DantongWorkSheet!$U$1:$U$1000, 1)</f>
        <v>14</v>
      </c>
      <c r="E152">
        <f t="shared" si="21"/>
        <v>0.76420450650862026</v>
      </c>
      <c r="F152">
        <f t="shared" si="22"/>
        <v>0.10432546709795594</v>
      </c>
      <c r="G152">
        <f t="shared" si="20"/>
        <v>1.3755681117155165E-2</v>
      </c>
    </row>
    <row r="153" spans="1:7">
      <c r="A153">
        <v>47</v>
      </c>
      <c r="B153">
        <f>COUNTIFS(DantongWorkSheet!$M$1:$M$1000, "=47")</f>
        <v>17</v>
      </c>
      <c r="C153">
        <f>COUNTIFS(DantongWorkSheet!$M$1:$M$1000, "=47", DantongWorkSheet!$U$1:$U$1000, 2)</f>
        <v>5</v>
      </c>
      <c r="D153">
        <f>COUNTIFS(DantongWorkSheet!$M$1:$M$1000, "=47", DantongWorkSheet!$U$1:$U$1000, 1)</f>
        <v>12</v>
      </c>
      <c r="E153">
        <f t="shared" si="21"/>
        <v>0.87398104812735777</v>
      </c>
      <c r="F153">
        <f t="shared" si="22"/>
        <v>9.9931464537999712E-2</v>
      </c>
      <c r="G153">
        <f t="shared" si="20"/>
        <v>1.4857677818165084E-2</v>
      </c>
    </row>
    <row r="154" spans="1:7">
      <c r="A154">
        <v>48</v>
      </c>
      <c r="B154">
        <f>COUNTIFS(DantongWorkSheet!$M$1:$M$1000, "=48")</f>
        <v>12</v>
      </c>
      <c r="C154">
        <f>COUNTIFS(DantongWorkSheet!$M$1:$M$1000, "=48", DantongWorkSheet!$U$1:$U$1000, 2)</f>
        <v>3</v>
      </c>
      <c r="D154">
        <f>COUNTIFS(DantongWorkSheet!$M$1:$M$1000, "=48", DantongWorkSheet!$U$1:$U$1000, 1)</f>
        <v>9</v>
      </c>
      <c r="E154">
        <f t="shared" si="21"/>
        <v>0.81127812445913283</v>
      </c>
      <c r="F154">
        <f t="shared" si="22"/>
        <v>7.6569861407291176E-2</v>
      </c>
      <c r="G154">
        <f t="shared" si="20"/>
        <v>9.7353374935095945E-3</v>
      </c>
    </row>
    <row r="155" spans="1:7">
      <c r="A155">
        <v>49</v>
      </c>
      <c r="B155">
        <f>COUNTIFS(DantongWorkSheet!$M$1:$M$1000, "=49")</f>
        <v>14</v>
      </c>
      <c r="C155">
        <f>COUNTIFS(DantongWorkSheet!$M$1:$M$1000, "=49", DantongWorkSheet!$U$1:$U$1000, 2)</f>
        <v>1</v>
      </c>
      <c r="D155">
        <f>COUNTIFS(DantongWorkSheet!$M$1:$M$1000, "=49", DantongWorkSheet!$U$1:$U$1000, 1)</f>
        <v>13</v>
      </c>
      <c r="E155">
        <f t="shared" si="21"/>
        <v>0.37123232664087563</v>
      </c>
      <c r="F155">
        <f t="shared" si="22"/>
        <v>8.6218011076462778E-2</v>
      </c>
      <c r="G155">
        <f t="shared" si="20"/>
        <v>5.1972525729722593E-3</v>
      </c>
    </row>
    <row r="156" spans="1:7">
      <c r="A156">
        <v>50</v>
      </c>
      <c r="B156">
        <f>COUNTIFS(DantongWorkSheet!$M$1:$M$1000, "=50")</f>
        <v>12</v>
      </c>
      <c r="C156">
        <f>COUNTIFS(DantongWorkSheet!$M$1:$M$1000, "=50", DantongWorkSheet!$U$1:$U$1000, 2)</f>
        <v>3</v>
      </c>
      <c r="D156">
        <f>COUNTIFS(DantongWorkSheet!$M$1:$M$1000, "=50", DantongWorkSheet!$U$1:$U$1000, 1)</f>
        <v>9</v>
      </c>
      <c r="E156">
        <f t="shared" si="21"/>
        <v>0.81127812445913283</v>
      </c>
      <c r="F156">
        <f t="shared" si="22"/>
        <v>7.6569861407291176E-2</v>
      </c>
      <c r="G156">
        <f t="shared" si="20"/>
        <v>9.7353374935095945E-3</v>
      </c>
    </row>
    <row r="157" spans="1:7">
      <c r="A157">
        <v>51</v>
      </c>
      <c r="B157">
        <f>COUNTIFS(DantongWorkSheet!$M$1:$M$1000, "=51")</f>
        <v>8</v>
      </c>
      <c r="C157">
        <f>COUNTIFS(DantongWorkSheet!$M$1:$M$1000, "=51", DantongWorkSheet!$U$1:$U$1000, 2)</f>
        <v>1</v>
      </c>
      <c r="D157">
        <f>COUNTIFS(DantongWorkSheet!$M$1:$M$1000, "=51", DantongWorkSheet!$U$1:$U$1000, 1)</f>
        <v>7</v>
      </c>
      <c r="E157">
        <f t="shared" si="21"/>
        <v>0.5435644431995964</v>
      </c>
      <c r="F157">
        <f t="shared" si="22"/>
        <v>5.5726274277296706E-2</v>
      </c>
      <c r="G157">
        <f t="shared" si="20"/>
        <v>4.3485155455967716E-3</v>
      </c>
    </row>
    <row r="158" spans="1:7">
      <c r="A158">
        <v>52</v>
      </c>
      <c r="B158">
        <f>COUNTIFS(DantongWorkSheet!$M$1:$M$1000, "=52")</f>
        <v>9</v>
      </c>
      <c r="C158">
        <f>COUNTIFS(DantongWorkSheet!$M$1:$M$1000, "=52", DantongWorkSheet!$U$1:$U$1000, 2)</f>
        <v>1</v>
      </c>
      <c r="D158">
        <f>COUNTIFS(DantongWorkSheet!$M$1:$M$1000, "=52", DantongWorkSheet!$U$1:$U$1000, 1)</f>
        <v>8</v>
      </c>
      <c r="E158">
        <f t="shared" si="21"/>
        <v>0.50325833477564574</v>
      </c>
      <c r="F158">
        <f t="shared" si="22"/>
        <v>6.1162733548977971E-2</v>
      </c>
      <c r="G158">
        <f t="shared" si="20"/>
        <v>4.5293250129808116E-3</v>
      </c>
    </row>
    <row r="159" spans="1:7">
      <c r="A159">
        <v>53</v>
      </c>
      <c r="B159">
        <f>COUNTIFS(DantongWorkSheet!$M$1:$M$1000, "=53")</f>
        <v>7</v>
      </c>
      <c r="C159">
        <f>COUNTIFS(DantongWorkSheet!$M$1:$M$1000, "=53", DantongWorkSheet!$U$1:$U$1000, 2)</f>
        <v>5</v>
      </c>
      <c r="D159">
        <f>COUNTIFS(DantongWorkSheet!$M$1:$M$1000, "=53", DantongWorkSheet!$U$1:$U$1000, 1)</f>
        <v>2</v>
      </c>
      <c r="E159">
        <f t="shared" si="21"/>
        <v>0.863120568566631</v>
      </c>
      <c r="F159">
        <f t="shared" si="22"/>
        <v>5.0109005538231374E-2</v>
      </c>
      <c r="G159">
        <f t="shared" si="20"/>
        <v>6.0418439799664169E-3</v>
      </c>
    </row>
    <row r="160" spans="1:7">
      <c r="A160">
        <v>54</v>
      </c>
      <c r="B160">
        <f>COUNTIFS(DantongWorkSheet!$M$1:$M$1000, "=54")</f>
        <v>10</v>
      </c>
      <c r="C160">
        <f>COUNTIFS(DantongWorkSheet!$M$1:$M$1000, "=54", DantongWorkSheet!$U$1:$U$1000, 2)</f>
        <v>2</v>
      </c>
      <c r="D160">
        <f>COUNTIFS(DantongWorkSheet!$M$1:$M$1000, "=54", DantongWorkSheet!$U$1:$U$1000, 1)</f>
        <v>8</v>
      </c>
      <c r="E160">
        <f t="shared" si="21"/>
        <v>0.72192809488736231</v>
      </c>
      <c r="F160">
        <f t="shared" si="22"/>
        <v>6.6438561897747245E-2</v>
      </c>
      <c r="G160">
        <f t="shared" si="20"/>
        <v>7.2192809488736236E-3</v>
      </c>
    </row>
    <row r="161" spans="1:7">
      <c r="A161">
        <v>55</v>
      </c>
      <c r="B161">
        <f>COUNTIFS(DantongWorkSheet!$M$1:$M$1000, "=55")</f>
        <v>8</v>
      </c>
      <c r="C161">
        <f>COUNTIFS(DantongWorkSheet!$M$1:$M$1000, "=55", DantongWorkSheet!$U$1:$U$1000, 2)</f>
        <v>3</v>
      </c>
      <c r="D161">
        <f>COUNTIFS(DantongWorkSheet!$M$1:$M$1000, "=55", DantongWorkSheet!$U$1:$U$1000, 1)</f>
        <v>5</v>
      </c>
      <c r="E161">
        <f t="shared" si="21"/>
        <v>0.95443400292496494</v>
      </c>
      <c r="F161">
        <f t="shared" si="22"/>
        <v>5.5726274277296706E-2</v>
      </c>
      <c r="G161">
        <f t="shared" si="20"/>
        <v>7.6354720233997196E-3</v>
      </c>
    </row>
    <row r="162" spans="1:7">
      <c r="A162">
        <v>56</v>
      </c>
      <c r="B162">
        <f>COUNTIFS(DantongWorkSheet!$M$1:$M$1000, "=56")</f>
        <v>3</v>
      </c>
      <c r="C162">
        <f>COUNTIFS(DantongWorkSheet!$M$1:$M$1000, "=56", DantongWorkSheet!$U$1:$U$1000, 2)</f>
        <v>0</v>
      </c>
      <c r="D162">
        <f>COUNTIFS(DantongWorkSheet!$M$1:$M$1000, "=56", DantongWorkSheet!$U$1:$U$1000, 1)</f>
        <v>3</v>
      </c>
      <c r="E162">
        <f t="shared" si="21"/>
        <v>0</v>
      </c>
      <c r="F162">
        <f t="shared" si="22"/>
        <v>2.5142465351822792E-2</v>
      </c>
      <c r="G162">
        <f t="shared" si="20"/>
        <v>0</v>
      </c>
    </row>
    <row r="163" spans="1:7">
      <c r="A163">
        <v>57</v>
      </c>
      <c r="B163">
        <f>COUNTIFS(DantongWorkSheet!$M$1:$M$1000, "=57")</f>
        <v>9</v>
      </c>
      <c r="C163">
        <f>COUNTIFS(DantongWorkSheet!$M$1:$M$1000, "=57", DantongWorkSheet!$U$1:$U$1000, 2)</f>
        <v>3</v>
      </c>
      <c r="D163">
        <f>COUNTIFS(DantongWorkSheet!$M$1:$M$1000, "=57", DantongWorkSheet!$U$1:$U$1000, 1)</f>
        <v>6</v>
      </c>
      <c r="E163">
        <f t="shared" si="21"/>
        <v>0.91829583405448956</v>
      </c>
      <c r="F163">
        <f t="shared" si="22"/>
        <v>6.1162733548977971E-2</v>
      </c>
      <c r="G163">
        <f t="shared" si="20"/>
        <v>8.2646625064904059E-3</v>
      </c>
    </row>
    <row r="164" spans="1:7">
      <c r="A164">
        <v>58</v>
      </c>
      <c r="B164">
        <f>COUNTIFS(DantongWorkSheet!$M$1:$M$1000, "=58")</f>
        <v>5</v>
      </c>
      <c r="C164">
        <f>COUNTIFS(DantongWorkSheet!$M$1:$M$1000, "=58", DantongWorkSheet!$U$1:$U$1000, 2)</f>
        <v>2</v>
      </c>
      <c r="D164">
        <f>COUNTIFS(DantongWorkSheet!$M$1:$M$1000, "=58", DantongWorkSheet!$U$1:$U$1000, 1)</f>
        <v>3</v>
      </c>
      <c r="E164">
        <f t="shared" si="21"/>
        <v>0.97095059445466858</v>
      </c>
      <c r="F164">
        <f t="shared" si="22"/>
        <v>3.821928094887362E-2</v>
      </c>
      <c r="G164">
        <f t="shared" si="20"/>
        <v>4.8547529722733429E-3</v>
      </c>
    </row>
    <row r="165" spans="1:7">
      <c r="A165">
        <v>59</v>
      </c>
      <c r="B165">
        <f>COUNTIFS(DantongWorkSheet!$M$1:$M$1000, "=59")</f>
        <v>3</v>
      </c>
      <c r="C165">
        <f>COUNTIFS(DantongWorkSheet!$M$1:$M$1000, "=59", DantongWorkSheet!$U$1:$U$1000, 2)</f>
        <v>1</v>
      </c>
      <c r="D165">
        <f>COUNTIFS(DantongWorkSheet!$M$1:$M$1000, "=59", DantongWorkSheet!$U$1:$U$1000, 1)</f>
        <v>2</v>
      </c>
      <c r="E165">
        <f t="shared" si="21"/>
        <v>0.91829583405448956</v>
      </c>
      <c r="F165">
        <f t="shared" si="22"/>
        <v>2.5142465351822792E-2</v>
      </c>
      <c r="G165">
        <f t="shared" si="20"/>
        <v>2.7548875021634689E-3</v>
      </c>
    </row>
    <row r="166" spans="1:7">
      <c r="A166">
        <v>60</v>
      </c>
      <c r="B166">
        <f>COUNTIFS(DantongWorkSheet!$M$1:$M$1000, "=60")</f>
        <v>6</v>
      </c>
      <c r="C166">
        <f>COUNTIFS(DantongWorkSheet!$M$1:$M$1000, "=60", DantongWorkSheet!$U$1:$U$1000, 2)</f>
        <v>3</v>
      </c>
      <c r="D166">
        <f>COUNTIFS(DantongWorkSheet!$M$1:$M$1000, "=60", DantongWorkSheet!$U$1:$U$1000, 1)</f>
        <v>3</v>
      </c>
      <c r="E166">
        <f t="shared" si="21"/>
        <v>1</v>
      </c>
      <c r="F166">
        <f t="shared" si="22"/>
        <v>4.4284930703645593E-2</v>
      </c>
      <c r="G166">
        <f t="shared" si="20"/>
        <v>6.0000000000000001E-3</v>
      </c>
    </row>
    <row r="167" spans="1:7">
      <c r="A167">
        <v>61</v>
      </c>
      <c r="B167">
        <f>COUNTIFS(DantongWorkSheet!$M$1:$M$1000, "=61")</f>
        <v>7</v>
      </c>
      <c r="C167">
        <f>COUNTIFS(DantongWorkSheet!$M$1:$M$1000, "=61", DantongWorkSheet!$U$1:$U$1000, 2)</f>
        <v>3</v>
      </c>
      <c r="D167">
        <f>COUNTIFS(DantongWorkSheet!$M$1:$M$1000, "=61", DantongWorkSheet!$U$1:$U$1000, 1)</f>
        <v>4</v>
      </c>
      <c r="E167">
        <f t="shared" si="21"/>
        <v>0.98522813603425163</v>
      </c>
      <c r="F167">
        <f t="shared" si="22"/>
        <v>5.0109005538231374E-2</v>
      </c>
      <c r="G167">
        <f t="shared" si="20"/>
        <v>6.8965969522397615E-3</v>
      </c>
    </row>
    <row r="168" spans="1:7">
      <c r="A168">
        <v>62</v>
      </c>
      <c r="B168">
        <f>COUNTIFS(DantongWorkSheet!$M$1:$M$1000, "=62")</f>
        <v>2</v>
      </c>
      <c r="C168">
        <f>COUNTIFS(DantongWorkSheet!$M$1:$M$1000, "=62", DantongWorkSheet!$U$1:$U$1000, 2)</f>
        <v>0</v>
      </c>
      <c r="D168">
        <f>COUNTIFS(DantongWorkSheet!$M$1:$M$1000, "=62", DantongWorkSheet!$U$1:$U$1000, 1)</f>
        <v>2</v>
      </c>
      <c r="E168">
        <f t="shared" si="21"/>
        <v>0</v>
      </c>
      <c r="F168">
        <f t="shared" si="22"/>
        <v>1.7931568569324173E-2</v>
      </c>
      <c r="G168">
        <f t="shared" si="20"/>
        <v>0</v>
      </c>
    </row>
    <row r="169" spans="1:7">
      <c r="A169">
        <v>63</v>
      </c>
      <c r="B169">
        <f>COUNTIFS(DantongWorkSheet!$M$1:$M$1000, "=63")</f>
        <v>8</v>
      </c>
      <c r="C169">
        <f>COUNTIFS(DantongWorkSheet!$M$1:$M$1000, "=63", DantongWorkSheet!$U$1:$U$1000, 2)</f>
        <v>1</v>
      </c>
      <c r="D169">
        <f>COUNTIFS(DantongWorkSheet!$M$1:$M$1000, "=63", DantongWorkSheet!$U$1:$U$1000, 1)</f>
        <v>7</v>
      </c>
      <c r="E169">
        <f t="shared" si="21"/>
        <v>0.5435644431995964</v>
      </c>
      <c r="F169">
        <f t="shared" si="22"/>
        <v>5.5726274277296706E-2</v>
      </c>
      <c r="G169">
        <f t="shared" si="20"/>
        <v>4.3485155455967716E-3</v>
      </c>
    </row>
    <row r="170" spans="1:7">
      <c r="A170">
        <v>64</v>
      </c>
      <c r="B170">
        <f>COUNTIFS(DantongWorkSheet!$M$1:$M$1000, "=64")</f>
        <v>5</v>
      </c>
      <c r="C170">
        <f>COUNTIFS(DantongWorkSheet!$M$1:$M$1000, "=64", DantongWorkSheet!$U$1:$U$1000, 2)</f>
        <v>0</v>
      </c>
      <c r="D170">
        <f>COUNTIFS(DantongWorkSheet!$M$1:$M$1000, "=64", DantongWorkSheet!$U$1:$U$1000, 1)</f>
        <v>5</v>
      </c>
      <c r="E170">
        <f t="shared" si="21"/>
        <v>0</v>
      </c>
      <c r="F170">
        <f t="shared" si="22"/>
        <v>3.821928094887362E-2</v>
      </c>
      <c r="G170">
        <f t="shared" si="20"/>
        <v>0</v>
      </c>
    </row>
    <row r="171" spans="1:7">
      <c r="A171">
        <v>65</v>
      </c>
      <c r="B171">
        <f>COUNTIFS(DantongWorkSheet!$M$1:$M$1000, "=65")</f>
        <v>5</v>
      </c>
      <c r="C171">
        <f>COUNTIFS(DantongWorkSheet!$M$1:$M$1000, "=65", DantongWorkSheet!$U$1:$U$1000, 2)</f>
        <v>1</v>
      </c>
      <c r="D171">
        <f>COUNTIFS(DantongWorkSheet!$M$1:$M$1000, "=65", DantongWorkSheet!$U$1:$U$1000, 1)</f>
        <v>4</v>
      </c>
      <c r="E171">
        <f t="shared" si="21"/>
        <v>0.72192809488736231</v>
      </c>
      <c r="F171">
        <f t="shared" si="22"/>
        <v>3.821928094887362E-2</v>
      </c>
      <c r="G171">
        <f t="shared" si="20"/>
        <v>3.6096404744368118E-3</v>
      </c>
    </row>
    <row r="172" spans="1:7">
      <c r="A172">
        <v>66</v>
      </c>
      <c r="B172">
        <f>COUNTIFS(DantongWorkSheet!$M$1:$M$1000, "=66")</f>
        <v>5</v>
      </c>
      <c r="C172">
        <f>COUNTIFS(DantongWorkSheet!$M$1:$M$1000, "=66", DantongWorkSheet!$U$1:$U$1000, 2)</f>
        <v>2</v>
      </c>
      <c r="D172">
        <f>COUNTIFS(DantongWorkSheet!$M$1:$M$1000, "=66", DantongWorkSheet!$U$1:$U$1000, 1)</f>
        <v>3</v>
      </c>
      <c r="E172">
        <f t="shared" si="21"/>
        <v>0.97095059445466858</v>
      </c>
      <c r="F172">
        <f t="shared" si="22"/>
        <v>3.821928094887362E-2</v>
      </c>
      <c r="G172">
        <f t="shared" si="20"/>
        <v>4.8547529722733429E-3</v>
      </c>
    </row>
    <row r="173" spans="1:7">
      <c r="A173">
        <v>67</v>
      </c>
      <c r="B173">
        <f>COUNTIFS(DantongWorkSheet!$M$1:$M$1000, "=67")</f>
        <v>3</v>
      </c>
      <c r="C173">
        <f>COUNTIFS(DantongWorkSheet!$M$1:$M$1000, "=67", DantongWorkSheet!$U$1:$U$1000, 2)</f>
        <v>0</v>
      </c>
      <c r="D173">
        <f>COUNTIFS(DantongWorkSheet!$M$1:$M$1000, "=67", DantongWorkSheet!$U$1:$U$1000, 1)</f>
        <v>3</v>
      </c>
      <c r="E173">
        <f t="shared" si="21"/>
        <v>0</v>
      </c>
      <c r="F173">
        <f t="shared" si="22"/>
        <v>2.5142465351822792E-2</v>
      </c>
      <c r="G173">
        <f t="shared" si="20"/>
        <v>0</v>
      </c>
    </row>
    <row r="174" spans="1:7">
      <c r="A174">
        <v>68</v>
      </c>
      <c r="B174">
        <f>COUNTIFS(DantongWorkSheet!$M$1:$M$1000, "=68")</f>
        <v>3</v>
      </c>
      <c r="C174">
        <f>COUNTIFS(DantongWorkSheet!$M$1:$M$1000, "=68", DantongWorkSheet!$U$1:$U$1000, 2)</f>
        <v>2</v>
      </c>
      <c r="D174">
        <f>COUNTIFS(DantongWorkSheet!$M$1:$M$1000, "=68", DantongWorkSheet!$U$1:$U$1000, 1)</f>
        <v>1</v>
      </c>
      <c r="E174">
        <f t="shared" si="21"/>
        <v>0.91829583405448956</v>
      </c>
      <c r="F174">
        <f t="shared" si="22"/>
        <v>2.5142465351822792E-2</v>
      </c>
      <c r="G174">
        <f t="shared" si="20"/>
        <v>2.7548875021634689E-3</v>
      </c>
    </row>
    <row r="175" spans="1:7">
      <c r="A175">
        <v>70</v>
      </c>
      <c r="B175">
        <f>COUNTIFS(DantongWorkSheet!$M$1:$M$1000, "70")</f>
        <v>1</v>
      </c>
      <c r="C175">
        <f>COUNTIFS(DantongWorkSheet!$M$1:$M$1000, "=70", DantongWorkSheet!$U$1:$U$1000, 2)</f>
        <v>0</v>
      </c>
      <c r="D175">
        <f>COUNTIFS(DantongWorkSheet!$M$1:$M$1000, "=70", DantongWorkSheet!$U$1:$U$1000, 1)</f>
        <v>1</v>
      </c>
      <c r="E175">
        <f t="shared" si="21"/>
        <v>0</v>
      </c>
      <c r="F175">
        <f t="shared" si="22"/>
        <v>9.9657842846620874E-3</v>
      </c>
      <c r="G175">
        <f t="shared" si="20"/>
        <v>0</v>
      </c>
    </row>
    <row r="176" spans="1:7">
      <c r="A176">
        <v>74</v>
      </c>
      <c r="B176">
        <f>COUNTIFS(DantongWorkSheet!$M$1:$M$1000, "=74")</f>
        <v>4</v>
      </c>
      <c r="C176">
        <f>COUNTIFS(DantongWorkSheet!$M$1:$M$1000, "=74", DantongWorkSheet!$U$1:$U$1000, 2)</f>
        <v>1</v>
      </c>
      <c r="D176">
        <f>COUNTIFS(DantongWorkSheet!$M$1:$M$1000, "=74", DantongWorkSheet!$U$1:$U$1000, 1)</f>
        <v>3</v>
      </c>
      <c r="E176">
        <f t="shared" si="21"/>
        <v>0.81127812445913283</v>
      </c>
      <c r="F176">
        <f t="shared" si="22"/>
        <v>3.1863137138648349E-2</v>
      </c>
      <c r="G176">
        <f t="shared" si="20"/>
        <v>3.2451124978365312E-3</v>
      </c>
    </row>
    <row r="177" spans="1:7">
      <c r="A177">
        <v>75</v>
      </c>
      <c r="B177">
        <f>COUNTIFS(DantongWorkSheet!$M$1:$M$1000, "=75")</f>
        <v>2</v>
      </c>
      <c r="C177">
        <f>COUNTIFS(DantongWorkSheet!$M$1:$M$1000, "=75", DantongWorkSheet!$U$1:$U$1000, 2)</f>
        <v>0</v>
      </c>
      <c r="D177">
        <f>COUNTIFS(DantongWorkSheet!$M$1:$M$1000, "=75", DantongWorkSheet!$U$1:$U$1000, 1)</f>
        <v>2</v>
      </c>
      <c r="E177">
        <f t="shared" si="21"/>
        <v>0</v>
      </c>
      <c r="F177">
        <f t="shared" si="22"/>
        <v>1.7931568569324173E-2</v>
      </c>
      <c r="G177">
        <f t="shared" si="20"/>
        <v>0</v>
      </c>
    </row>
    <row r="178" spans="1:7">
      <c r="B178">
        <f>SUM(B125:B177)</f>
        <v>1000</v>
      </c>
      <c r="C178">
        <f>SUM(C125:C177)</f>
        <v>300</v>
      </c>
      <c r="D178">
        <f>SUM(D125:D177)</f>
        <v>700</v>
      </c>
      <c r="E178" t="s">
        <v>4</v>
      </c>
      <c r="G178">
        <f>SUM(G125:G177)</f>
        <v>0.83570532787569685</v>
      </c>
    </row>
    <row r="179" spans="1:7">
      <c r="E179" t="s">
        <v>10</v>
      </c>
      <c r="G179">
        <f>$C$2-G178</f>
        <v>4.5585571354995857E-2</v>
      </c>
    </row>
    <row r="180" spans="1:7">
      <c r="E180" t="s">
        <v>13</v>
      </c>
      <c r="G180">
        <f>G179/SUM(F125:F177)</f>
        <v>8.6505560056119937E-3</v>
      </c>
    </row>
    <row r="182" spans="1:7">
      <c r="A182" s="5" t="s">
        <v>31</v>
      </c>
      <c r="B182" t="s">
        <v>5</v>
      </c>
      <c r="C182" t="s">
        <v>15</v>
      </c>
      <c r="D182" t="s">
        <v>16</v>
      </c>
      <c r="E182" t="s">
        <v>8</v>
      </c>
      <c r="F182" t="s">
        <v>14</v>
      </c>
      <c r="G182" t="s">
        <v>9</v>
      </c>
    </row>
    <row r="183" spans="1:7">
      <c r="A183">
        <v>141</v>
      </c>
      <c r="B183">
        <f>COUNTIFS(DantongWorkSheet!$N$1:$N$1000, "=141")</f>
        <v>139</v>
      </c>
      <c r="C183">
        <f>COUNTIFS(DantongWorkSheet!$N$1:$N$1000, "=141", DantongWorkSheet!$U$1:$U$1000, 2)</f>
        <v>57</v>
      </c>
      <c r="D183">
        <f>COUNTIFS(DantongWorkSheet!$N$1:$N$1000, "=141", DantongWorkSheet!$U$1:$U$1000, 1)</f>
        <v>82</v>
      </c>
      <c r="E183">
        <f>-(IF(C183, C183/B183*LOG(C183/B183,2), 0)+ IF(D183, D183/B183*LOG(D183/B183,2), 0))</f>
        <v>0.97653822965823311</v>
      </c>
      <c r="F183">
        <f>-B183/$B$10*LOG(B183/$B$10, 2)</f>
        <v>0.39571120645946256</v>
      </c>
      <c r="G183">
        <f>B183/$B$10*E183</f>
        <v>0.13573881392249443</v>
      </c>
    </row>
    <row r="184" spans="1:7">
      <c r="A184">
        <v>142</v>
      </c>
      <c r="B184">
        <f>COUNTIFS(DantongWorkSheet!$N$1:$N$1000, "=142")</f>
        <v>47</v>
      </c>
      <c r="C184">
        <f>COUNTIFS(DantongWorkSheet!$N$1:$N$1000, "=142", DantongWorkSheet!$U$1:$U$1000, 2)</f>
        <v>19</v>
      </c>
      <c r="D184">
        <f>COUNTIFS(DantongWorkSheet!$N$1:$N$1000, "=142", DantongWorkSheet!$U$1:$U$1000, 1)</f>
        <v>28</v>
      </c>
      <c r="E184">
        <f t="shared" ref="E184:E185" si="23">-(IF(C184, C184/B184*LOG(C184/B184,2), 0)+ IF(D184, D184/B184*LOG(D184/B184,2), 0))</f>
        <v>0.97338543522995569</v>
      </c>
      <c r="F184">
        <f t="shared" ref="F184:F185" si="24">-B184/$B$10*LOG(B184/$B$10, 2)</f>
        <v>0.20732618535026912</v>
      </c>
      <c r="G184">
        <f>B184/$B$10*E184</f>
        <v>4.5749115455807919E-2</v>
      </c>
    </row>
    <row r="185" spans="1:7">
      <c r="A185">
        <v>143</v>
      </c>
      <c r="B185">
        <f>COUNTIFS(DantongWorkSheet!$N$1:$N$1000, "=143")</f>
        <v>814</v>
      </c>
      <c r="C185">
        <f>COUNTIFS(DantongWorkSheet!$N$1:$N$1000, "=143", DantongWorkSheet!$U$1:$U$1000, 2)</f>
        <v>224</v>
      </c>
      <c r="D185">
        <f>COUNTIFS(DantongWorkSheet!$N$1:$N$1000, "=143", DantongWorkSheet!$U$1:$U$1000, 1)</f>
        <v>590</v>
      </c>
      <c r="E185">
        <f t="shared" si="23"/>
        <v>0.84880577339654995</v>
      </c>
      <c r="F185">
        <f t="shared" si="24"/>
        <v>0.24167603052221384</v>
      </c>
      <c r="G185">
        <f>B185/$B$10*E185</f>
        <v>0.69092789954479161</v>
      </c>
    </row>
    <row r="186" spans="1:7">
      <c r="B186">
        <f>SUM(B183:B185)</f>
        <v>1000</v>
      </c>
      <c r="C186">
        <f t="shared" ref="C186:D186" si="25">SUM(C183:C185)</f>
        <v>300</v>
      </c>
      <c r="D186">
        <f t="shared" si="25"/>
        <v>700</v>
      </c>
      <c r="E186" t="s">
        <v>4</v>
      </c>
      <c r="G186">
        <f>SUM(G183:G185)</f>
        <v>0.87241582892309399</v>
      </c>
    </row>
    <row r="187" spans="1:7">
      <c r="E187" t="s">
        <v>10</v>
      </c>
      <c r="G187">
        <f>$C$2-G186</f>
        <v>8.8750703075987092E-3</v>
      </c>
    </row>
    <row r="188" spans="1:7">
      <c r="E188" t="s">
        <v>13</v>
      </c>
      <c r="G188">
        <f>G187/SUM(F183:F185)</f>
        <v>1.0506605048488372E-2</v>
      </c>
    </row>
    <row r="191" spans="1:7">
      <c r="A191" s="5" t="s">
        <v>32</v>
      </c>
      <c r="B191" t="s">
        <v>5</v>
      </c>
      <c r="C191" t="s">
        <v>15</v>
      </c>
      <c r="D191" t="s">
        <v>16</v>
      </c>
      <c r="E191" t="s">
        <v>8</v>
      </c>
      <c r="F191" t="s">
        <v>14</v>
      </c>
      <c r="G191" t="s">
        <v>9</v>
      </c>
    </row>
    <row r="192" spans="1:7">
      <c r="A192">
        <v>151</v>
      </c>
      <c r="B192">
        <f>COUNTIFS(DantongWorkSheet!$O$1:$O$1000, "=151")</f>
        <v>179</v>
      </c>
      <c r="C192">
        <f>COUNTIFS(DantongWorkSheet!$O$1:$O$1000, "=151", DantongWorkSheet!$U$1:$U$1000, 2)</f>
        <v>70</v>
      </c>
      <c r="D192">
        <f>COUNTIFS(DantongWorkSheet!$O$1:$O$1000, "=151", DantongWorkSheet!$U$1:$U$1000, 1)</f>
        <v>109</v>
      </c>
      <c r="E192">
        <f>-(IF(C192, C192/B192*LOG(C192/B192,2), 0)+ IF(D192, D192/B192*LOG(D192/B192,2), 0))</f>
        <v>0.96548112594116919</v>
      </c>
      <c r="F192">
        <f>-B192/$B$10*LOG(B192/$B$10, 2)</f>
        <v>0.44427236282421168</v>
      </c>
      <c r="G192">
        <f>B192/$B$10*E192</f>
        <v>0.17282112154346929</v>
      </c>
    </row>
    <row r="193" spans="1:7">
      <c r="A193">
        <v>152</v>
      </c>
      <c r="B193">
        <f>COUNTIFS(DantongWorkSheet!$O$1:$O$1000, "=152")</f>
        <v>713</v>
      </c>
      <c r="C193">
        <f>COUNTIFS(DantongWorkSheet!$O$1:$O$1000, "=152", DantongWorkSheet!$U$1:$U$1000, 2)</f>
        <v>186</v>
      </c>
      <c r="D193">
        <f>COUNTIFS(DantongWorkSheet!$O$1:$O$1000, "=152", DantongWorkSheet!$U$1:$U$1000, 1)</f>
        <v>527</v>
      </c>
      <c r="E193">
        <f t="shared" ref="E193:E194" si="26">-(IF(C193, C193/B193*LOG(C193/B193,2), 0)+ IF(D193, D193/B193*LOG(D193/B193,2), 0))</f>
        <v>0.828055725379504</v>
      </c>
      <c r="F193">
        <f t="shared" ref="F193:F194" si="27">-B193/$B$10*LOG(B193/$B$10, 2)</f>
        <v>0.3479625509895759</v>
      </c>
      <c r="G193">
        <f>B193/$B$10*E193</f>
        <v>0.59040373219558628</v>
      </c>
    </row>
    <row r="194" spans="1:7">
      <c r="A194">
        <v>153</v>
      </c>
      <c r="B194">
        <f>COUNTIFS(DantongWorkSheet!$O$1:$O$1000, "=153")</f>
        <v>108</v>
      </c>
      <c r="C194">
        <f>COUNTIFS(DantongWorkSheet!$O$1:$O$1000, "=153", DantongWorkSheet!$U$1:$U$1000, 2)</f>
        <v>44</v>
      </c>
      <c r="D194">
        <f>COUNTIFS(DantongWorkSheet!$O$1:$O$1000, "=153", DantongWorkSheet!$U$1:$U$1000, 1)</f>
        <v>64</v>
      </c>
      <c r="E194">
        <f t="shared" si="26"/>
        <v>0.97511906494086609</v>
      </c>
      <c r="F194">
        <f t="shared" si="27"/>
        <v>0.3467768525098508</v>
      </c>
      <c r="G194">
        <f>B194/$B$10*E194</f>
        <v>0.10531285901361354</v>
      </c>
    </row>
    <row r="195" spans="1:7">
      <c r="B195">
        <f>SUM(B192:B194)</f>
        <v>1000</v>
      </c>
      <c r="C195">
        <f t="shared" ref="C195" si="28">SUM(C192:C194)</f>
        <v>300</v>
      </c>
      <c r="D195">
        <f t="shared" ref="D195" si="29">SUM(D192:D194)</f>
        <v>700</v>
      </c>
      <c r="E195" t="s">
        <v>4</v>
      </c>
      <c r="G195">
        <f>SUM(G192:G194)</f>
        <v>0.86853771275266911</v>
      </c>
    </row>
    <row r="196" spans="1:7">
      <c r="E196" t="s">
        <v>10</v>
      </c>
      <c r="G196">
        <f>$C$2-G195</f>
        <v>1.2753186478023593E-2</v>
      </c>
    </row>
    <row r="197" spans="1:7">
      <c r="E197" t="s">
        <v>13</v>
      </c>
      <c r="G197">
        <f>G196/SUM(F192:F194)</f>
        <v>1.1196711794459116E-2</v>
      </c>
    </row>
    <row r="200" spans="1:7">
      <c r="A200" s="5" t="s">
        <v>33</v>
      </c>
      <c r="B200" t="s">
        <v>5</v>
      </c>
      <c r="C200" t="s">
        <v>15</v>
      </c>
      <c r="D200" t="s">
        <v>16</v>
      </c>
      <c r="E200" t="s">
        <v>8</v>
      </c>
      <c r="F200" t="s">
        <v>14</v>
      </c>
      <c r="G200" t="s">
        <v>9</v>
      </c>
    </row>
    <row r="201" spans="1:7">
      <c r="A201">
        <v>1</v>
      </c>
      <c r="B201">
        <f>COUNTIFS(DantongWorkSheet!$P$1:$P$1000, "=1")</f>
        <v>633</v>
      </c>
      <c r="C201">
        <f>COUNTIFS(DantongWorkSheet!$P$1:$P$1000, "=1", DantongWorkSheet!$U$1:$U$1000, 2)</f>
        <v>200</v>
      </c>
      <c r="D201">
        <f>COUNTIFS(DantongWorkSheet!$P$1:$P$1000, "=1", DantongWorkSheet!$U$1:$U$1000, 1)</f>
        <v>433</v>
      </c>
      <c r="E201">
        <f>-(IF(C201, C201/B201*LOG(C201/B201,2), 0)+ IF(D201, D201/B201*LOG(D201/B201,2), 0))</f>
        <v>0.89992916189024208</v>
      </c>
      <c r="F201">
        <f>-B201/$B$10*LOG(B201/$B$10, 2)</f>
        <v>0.41760440278296102</v>
      </c>
      <c r="G201">
        <f>B201/$B$10*E201</f>
        <v>0.56965515947652323</v>
      </c>
    </row>
    <row r="202" spans="1:7">
      <c r="A202">
        <v>2</v>
      </c>
      <c r="B202">
        <f>COUNTIFS(DantongWorkSheet!$P$1:$P$1000, "=2")</f>
        <v>333</v>
      </c>
      <c r="C202">
        <f>COUNTIFS(DantongWorkSheet!$P$1:$P$1000, "=2", DantongWorkSheet!$U$1:$U$1000, 2)</f>
        <v>92</v>
      </c>
      <c r="D202">
        <f>COUNTIFS(DantongWorkSheet!$P$1:$P$1000, "=2", DantongWorkSheet!$U$1:$U$1000, 1)</f>
        <v>241</v>
      </c>
      <c r="E202">
        <f t="shared" ref="E202:E204" si="30">-(IF(C202, C202/B202*LOG(C202/B202,2), 0)+ IF(D202, D202/B202*LOG(D202/B202,2), 0))</f>
        <v>0.85032722596415722</v>
      </c>
      <c r="F202">
        <f t="shared" ref="F202:F204" si="31">-B202/$B$10*LOG(B202/$B$10, 2)</f>
        <v>0.5282731705577447</v>
      </c>
      <c r="G202">
        <f>B202/$B$10*E202</f>
        <v>0.28315896624606435</v>
      </c>
    </row>
    <row r="203" spans="1:7">
      <c r="A203">
        <v>3</v>
      </c>
      <c r="B203">
        <f>COUNTIFS(DantongWorkSheet!$P$1:$P$1000, "=3")</f>
        <v>28</v>
      </c>
      <c r="C203">
        <f>COUNTIFS(DantongWorkSheet!$P$1:$P$1000, "=3", DantongWorkSheet!$U$1:$U$1000, 2)</f>
        <v>6</v>
      </c>
      <c r="D203">
        <f>COUNTIFS(DantongWorkSheet!$P$1:$P$1000, "=3", DantongWorkSheet!$U$1:$U$1000, 1)</f>
        <v>22</v>
      </c>
      <c r="E203">
        <f>-(IF(C203, C203/B203*LOG(C203/B203,2), 0)+ IF(D203, D203/B203*LOG(D203/B203,2), 0))</f>
        <v>0.74959525725947995</v>
      </c>
      <c r="F203">
        <f>-B203/$B$10*LOG(B203/$B$10, 2)</f>
        <v>0.14443602215292553</v>
      </c>
      <c r="G203">
        <f>B203/$B$10*E203</f>
        <v>2.0988667203265438E-2</v>
      </c>
    </row>
    <row r="204" spans="1:7">
      <c r="A204">
        <v>4</v>
      </c>
      <c r="B204">
        <f>COUNTIFS(DantongWorkSheet!$P$1:$P$1000, "=4")</f>
        <v>6</v>
      </c>
      <c r="C204">
        <f>COUNTIFS(DantongWorkSheet!$P$1:$P$1000, "=4", DantongWorkSheet!$U$1:$U$1000, 2)</f>
        <v>2</v>
      </c>
      <c r="D204">
        <f>COUNTIFS(DantongWorkSheet!$P$1:$P$1000, "=4", DantongWorkSheet!$U$1:$U$1000, 1)</f>
        <v>4</v>
      </c>
      <c r="E204">
        <f t="shared" si="30"/>
        <v>0.91829583405448956</v>
      </c>
      <c r="F204">
        <f t="shared" si="31"/>
        <v>4.4284930703645593E-2</v>
      </c>
      <c r="G204">
        <f>B204/$B$10*E204</f>
        <v>5.5097750043269379E-3</v>
      </c>
    </row>
    <row r="205" spans="1:7">
      <c r="B205">
        <f>SUM(B201:B204)</f>
        <v>1000</v>
      </c>
      <c r="C205">
        <f t="shared" ref="C205" si="32">SUM(C201:C204)</f>
        <v>300</v>
      </c>
      <c r="D205">
        <f t="shared" ref="D205" si="33">SUM(D201:D204)</f>
        <v>700</v>
      </c>
      <c r="E205" t="s">
        <v>4</v>
      </c>
      <c r="G205">
        <f>SUM(G201:G204)</f>
        <v>0.87931256793017998</v>
      </c>
    </row>
    <row r="206" spans="1:7">
      <c r="E206" t="s">
        <v>10</v>
      </c>
      <c r="G206">
        <f>$C$2-G205</f>
        <v>1.9783313005127257E-3</v>
      </c>
    </row>
    <row r="207" spans="1:7">
      <c r="E207" t="s">
        <v>13</v>
      </c>
      <c r="G207">
        <f>G206/SUM(F201:F204)</f>
        <v>1.7436399350379077E-3</v>
      </c>
    </row>
    <row r="210" spans="1:7">
      <c r="A210" s="5" t="s">
        <v>66</v>
      </c>
      <c r="B210" t="s">
        <v>5</v>
      </c>
      <c r="C210" t="s">
        <v>15</v>
      </c>
      <c r="D210" t="s">
        <v>16</v>
      </c>
      <c r="E210" t="s">
        <v>8</v>
      </c>
      <c r="F210" t="s">
        <v>14</v>
      </c>
      <c r="G210" t="s">
        <v>9</v>
      </c>
    </row>
    <row r="211" spans="1:7">
      <c r="A211">
        <v>171</v>
      </c>
      <c r="B211">
        <f>COUNTIFS(DantongWorkSheet!$Q$1:$Q$1000, "=171")</f>
        <v>22</v>
      </c>
      <c r="C211">
        <f>COUNTIFS(DantongWorkSheet!$Q$1:$Q$1000, "=171", DantongWorkSheet!$U$1:$U$1000, 2)</f>
        <v>7</v>
      </c>
      <c r="D211">
        <f>COUNTIFS(DantongWorkSheet!$Q$1:$Q$1000, "=171", DantongWorkSheet!$U$1:$U$1000, 1)</f>
        <v>15</v>
      </c>
      <c r="E211">
        <f>-(IF(C211, C211/B211*LOG(C211/B211,2), 0)+ IF(D211, D211/B211*LOG(D211/B211,2), 0))</f>
        <v>0.90239328279497888</v>
      </c>
      <c r="F211">
        <f>-B211/$B$10*LOG(B211/$B$10, 2)</f>
        <v>0.12113975865254537</v>
      </c>
      <c r="G211">
        <f>B211/$B$10*E211</f>
        <v>1.9852652221489533E-2</v>
      </c>
    </row>
    <row r="212" spans="1:7">
      <c r="A212">
        <v>172</v>
      </c>
      <c r="B212">
        <f>COUNTIFS(DantongWorkSheet!$Q$1:$Q$1000, "=172")</f>
        <v>200</v>
      </c>
      <c r="C212">
        <f>COUNTIFS(DantongWorkSheet!$Q$1:$Q$1000, "=172", DantongWorkSheet!$U$1:$U$1000, 2)</f>
        <v>56</v>
      </c>
      <c r="D212">
        <f>COUNTIFS(DantongWorkSheet!$Q$1:$Q$1000, "=172", DantongWorkSheet!$U$1:$U$1000, 1)</f>
        <v>144</v>
      </c>
      <c r="E212">
        <f t="shared" ref="E212" si="34">-(IF(C212, C212/B212*LOG(C212/B212,2), 0)+ IF(D212, D212/B212*LOG(D212/B212,2), 0))</f>
        <v>0.85545081056013073</v>
      </c>
      <c r="F212">
        <f t="shared" ref="F212" si="35">-B212/$B$10*LOG(B212/$B$10, 2)</f>
        <v>0.46438561897747244</v>
      </c>
      <c r="G212">
        <f>B212/$B$10*E212</f>
        <v>0.17109016211202616</v>
      </c>
    </row>
    <row r="213" spans="1:7">
      <c r="A213">
        <v>173</v>
      </c>
      <c r="B213">
        <f>COUNTIFS(DantongWorkSheet!$Q$1:$Q$1000, "=173")</f>
        <v>630</v>
      </c>
      <c r="C213">
        <f>COUNTIFS(DantongWorkSheet!$Q$1:$Q$1000, "=173", DantongWorkSheet!$U$1:$U$1000, 2)</f>
        <v>186</v>
      </c>
      <c r="D213">
        <f>COUNTIFS(DantongWorkSheet!$Q$1:$Q$1000, "=173", DantongWorkSheet!$U$1:$U$1000, 1)</f>
        <v>444</v>
      </c>
      <c r="E213">
        <f>-(IF(C213, C213/B213*LOG(C213/B213,2), 0)+ IF(D213, D213/B213*LOG(D213/B213,2), 0))</f>
        <v>0.87539185406102349</v>
      </c>
      <c r="F213">
        <f>-B213/$B$10*LOG(B213/$B$10, 2)</f>
        <v>0.41994304775312918</v>
      </c>
      <c r="G213">
        <f>B213/$B$10*E213</f>
        <v>0.55149686805844478</v>
      </c>
    </row>
    <row r="214" spans="1:7">
      <c r="A214">
        <v>174</v>
      </c>
      <c r="B214">
        <f>COUNTIFS(DantongWorkSheet!$Q$1:$Q$1000, "=174")</f>
        <v>148</v>
      </c>
      <c r="C214">
        <f>COUNTIFS(DantongWorkSheet!$Q$1:$Q$1000, "=174", DantongWorkSheet!$U$1:$U$1000, 2)</f>
        <v>51</v>
      </c>
      <c r="D214">
        <f>COUNTIFS(DantongWorkSheet!$Q$1:$Q$1000, "=174", DantongWorkSheet!$U$1:$U$1000, 1)</f>
        <v>97</v>
      </c>
      <c r="E214">
        <f t="shared" ref="E214" si="36">-(IF(C214, C214/B214*LOG(C214/B214,2), 0)+ IF(D214, D214/B214*LOG(D214/B214,2), 0))</f>
        <v>0.92914770257018187</v>
      </c>
      <c r="F214">
        <f t="shared" ref="F214" si="37">-B214/$B$10*LOG(B214/$B$10, 2)</f>
        <v>0.40793697601690432</v>
      </c>
      <c r="G214">
        <f>B214/$B$10*E214</f>
        <v>0.1375138599803869</v>
      </c>
    </row>
    <row r="215" spans="1:7">
      <c r="B215">
        <f>SUM(B211:B214)</f>
        <v>1000</v>
      </c>
      <c r="C215">
        <f t="shared" ref="C215" si="38">SUM(C211:C214)</f>
        <v>300</v>
      </c>
      <c r="D215">
        <f t="shared" ref="D215" si="39">SUM(D211:D214)</f>
        <v>700</v>
      </c>
      <c r="E215" t="s">
        <v>4</v>
      </c>
      <c r="G215">
        <f>SUM(G211:G214)</f>
        <v>0.87995354237234735</v>
      </c>
    </row>
    <row r="216" spans="1:7">
      <c r="E216" t="s">
        <v>10</v>
      </c>
      <c r="G216">
        <f>$C$2-G215</f>
        <v>1.337356858345351E-3</v>
      </c>
    </row>
    <row r="217" spans="1:7">
      <c r="E217" t="s">
        <v>13</v>
      </c>
      <c r="G217">
        <f>G216/SUM(F211:F214)</f>
        <v>9.4619481220365354E-4</v>
      </c>
    </row>
    <row r="220" spans="1:7">
      <c r="A220" s="5" t="s">
        <v>67</v>
      </c>
      <c r="B220" t="s">
        <v>5</v>
      </c>
      <c r="C220" t="s">
        <v>15</v>
      </c>
      <c r="D220" t="s">
        <v>16</v>
      </c>
      <c r="E220" t="s">
        <v>8</v>
      </c>
      <c r="F220" t="s">
        <v>14</v>
      </c>
      <c r="G220" t="s">
        <v>9</v>
      </c>
    </row>
    <row r="221" spans="1:7">
      <c r="A221">
        <v>1</v>
      </c>
      <c r="B221">
        <f>COUNTIFS(DantongWorkSheet!$R$1:$R$1000, "=1")</f>
        <v>845</v>
      </c>
      <c r="C221">
        <f>COUNTIFS(DantongWorkSheet!$R$1:$R$1000, "=1", DantongWorkSheet!$U$1:$U$1000, 2)</f>
        <v>254</v>
      </c>
      <c r="D221">
        <f>COUNTIFS(DantongWorkSheet!$R$1:$R$1000, "=1", DantongWorkSheet!$U$1:$U$1000, 1)</f>
        <v>591</v>
      </c>
      <c r="E221">
        <f>-(IF(C221, C221/B221*LOG(C221/B221,2), 0)+ IF(D221, D221/B221*LOG(D221/B221,2), 0))</f>
        <v>0.88201300612214817</v>
      </c>
      <c r="F221">
        <f>-B221/$B$10*LOG(B221/$B$10, 2)</f>
        <v>0.20531535670119666</v>
      </c>
      <c r="G221">
        <f>B221/$B$10*E221</f>
        <v>0.74530099017321516</v>
      </c>
    </row>
    <row r="222" spans="1:7">
      <c r="A222">
        <v>2</v>
      </c>
      <c r="B222">
        <f>COUNTIFS(DantongWorkSheet!$R$1:$R$1000, "=2")</f>
        <v>155</v>
      </c>
      <c r="C222">
        <f>COUNTIFS(DantongWorkSheet!$R$1:$R$1000, "=2", DantongWorkSheet!$U$1:$U$1000, 2)</f>
        <v>46</v>
      </c>
      <c r="D222">
        <f>COUNTIFS(DantongWorkSheet!$R$1:$R$1000, "=2", DantongWorkSheet!$U$1:$U$1000, 1)</f>
        <v>109</v>
      </c>
      <c r="E222">
        <f t="shared" ref="E222" si="40">-(IF(C222, C222/B222*LOG(C222/B222,2), 0)+ IF(D222, D222/B222*LOG(D222/B222,2), 0))</f>
        <v>0.8773118802464468</v>
      </c>
      <c r="F222">
        <f t="shared" ref="F222" si="41">-B222/$B$10*LOG(B222/$B$10, 2)</f>
        <v>0.41689728130511666</v>
      </c>
      <c r="G222">
        <f>B222/$B$10*E222</f>
        <v>0.13598334143819926</v>
      </c>
    </row>
    <row r="223" spans="1:7">
      <c r="B223">
        <f>SUM(B221:B222)</f>
        <v>1000</v>
      </c>
      <c r="C223">
        <f>SUM(C221:C222)</f>
        <v>300</v>
      </c>
      <c r="D223">
        <f>SUM(D221:D222)</f>
        <v>700</v>
      </c>
      <c r="E223" t="s">
        <v>4</v>
      </c>
      <c r="G223">
        <f>SUM(G221:G222)</f>
        <v>0.8812843316114144</v>
      </c>
    </row>
    <row r="224" spans="1:7">
      <c r="E224" t="s">
        <v>10</v>
      </c>
      <c r="G224" s="8">
        <f>$C$2-G223</f>
        <v>6.5676192783081788E-6</v>
      </c>
    </row>
    <row r="225" spans="1:7">
      <c r="E225" t="s">
        <v>13</v>
      </c>
      <c r="G225">
        <f>G224/SUM(F221:F222)</f>
        <v>1.0555264996468201E-5</v>
      </c>
    </row>
    <row r="227" spans="1:7">
      <c r="A227" s="5" t="s">
        <v>68</v>
      </c>
      <c r="B227" t="s">
        <v>5</v>
      </c>
      <c r="C227" t="s">
        <v>15</v>
      </c>
      <c r="D227" t="s">
        <v>16</v>
      </c>
      <c r="E227" t="s">
        <v>8</v>
      </c>
      <c r="F227" t="s">
        <v>14</v>
      </c>
      <c r="G227" t="s">
        <v>9</v>
      </c>
    </row>
    <row r="228" spans="1:7">
      <c r="A228">
        <v>191</v>
      </c>
      <c r="B228">
        <f>COUNTIFS(DantongWorkSheet!$S$1:$S$1000, "=191")</f>
        <v>596</v>
      </c>
      <c r="C228">
        <f>COUNTIFS(DantongWorkSheet!$S$1:$S$1000, "=191", DantongWorkSheet!$U$1:$U$1000, 2)</f>
        <v>187</v>
      </c>
      <c r="D228">
        <f>COUNTIFS(DantongWorkSheet!$S$1:$S$1000, "=191", DantongWorkSheet!$U$1:$U$1000, 1)</f>
        <v>409</v>
      </c>
      <c r="E228">
        <f>-(IF(C228, C228/B228*LOG(C228/B228,2), 0)+ IF(D228, D228/B228*LOG(D228/B228,2), 0))</f>
        <v>0.89746434181759227</v>
      </c>
      <c r="F228">
        <f>-B228/$B$10*LOG(B228/$B$10, 2)</f>
        <v>0.44498299546315562</v>
      </c>
      <c r="G228">
        <f>B228/$B$10*E228</f>
        <v>0.53488874772328499</v>
      </c>
    </row>
    <row r="229" spans="1:7">
      <c r="A229">
        <v>192</v>
      </c>
      <c r="B229">
        <f>COUNTIFS(DantongWorkSheet!$S$1:$S$1000, "=192")</f>
        <v>404</v>
      </c>
      <c r="C229">
        <f>COUNTIFS(DantongWorkSheet!$S$1:$S$1000, "=192", DantongWorkSheet!$U$1:$U$1000, 2)</f>
        <v>113</v>
      </c>
      <c r="D229">
        <f>COUNTIFS(DantongWorkSheet!$S$1:$S$1000, "=192", DantongWorkSheet!$U$1:$U$1000, 1)</f>
        <v>291</v>
      </c>
      <c r="E229">
        <f t="shared" ref="E229" si="42">-(IF(C229, C229/B229*LOG(C229/B229,2), 0)+ IF(D229, D229/B229*LOG(D229/B229,2), 0))</f>
        <v>0.85504577102103529</v>
      </c>
      <c r="F229">
        <f t="shared" ref="F229" si="43">-B229/$B$10*LOG(B229/$B$10, 2)</f>
        <v>0.52825941197175807</v>
      </c>
      <c r="G229">
        <f>B229/$B$10*E229</f>
        <v>0.34543849149249828</v>
      </c>
    </row>
    <row r="230" spans="1:7">
      <c r="B230">
        <f>SUM(B228:B229)</f>
        <v>1000</v>
      </c>
      <c r="C230">
        <f>SUM(C228:C229)</f>
        <v>300</v>
      </c>
      <c r="D230">
        <f>SUM(D228:D229)</f>
        <v>700</v>
      </c>
      <c r="E230" t="s">
        <v>4</v>
      </c>
      <c r="G230">
        <f>SUM(G228:G229)</f>
        <v>0.88032723921578326</v>
      </c>
    </row>
    <row r="231" spans="1:7">
      <c r="E231" t="s">
        <v>10</v>
      </c>
      <c r="G231" s="8">
        <f>$C$2-G230</f>
        <v>9.6366001490943987E-4</v>
      </c>
    </row>
    <row r="232" spans="1:7">
      <c r="E232" t="s">
        <v>13</v>
      </c>
      <c r="G232">
        <f>G231/SUM(F228:F229)</f>
        <v>9.9015415640310079E-4</v>
      </c>
    </row>
    <row r="235" spans="1:7">
      <c r="A235" s="5" t="s">
        <v>37</v>
      </c>
      <c r="B235" t="s">
        <v>5</v>
      </c>
      <c r="C235" t="s">
        <v>15</v>
      </c>
      <c r="D235" t="s">
        <v>16</v>
      </c>
      <c r="E235" t="s">
        <v>8</v>
      </c>
      <c r="F235" t="s">
        <v>14</v>
      </c>
      <c r="G235" t="s">
        <v>9</v>
      </c>
    </row>
    <row r="236" spans="1:7">
      <c r="A236">
        <v>201</v>
      </c>
      <c r="B236">
        <f>COUNTIFS(DantongWorkSheet!$T$1:$T$1000, "=201")</f>
        <v>963</v>
      </c>
      <c r="C236">
        <f>COUNTIFS(DantongWorkSheet!$T$1:$T$1000, "=201", DantongWorkSheet!$U$1:$U$1000, 2)</f>
        <v>296</v>
      </c>
      <c r="D236">
        <f>COUNTIFS(DantongWorkSheet!$T$1:$T$1000, "=201", DantongWorkSheet!$U$1:$U$1000, 1)</f>
        <v>667</v>
      </c>
      <c r="E236">
        <f>-(IF(C236, C236/B236*LOG(C236/B236,2), 0)+ IF(D236, D236/B236*LOG(D236/B236,2), 0))</f>
        <v>0.89011748663236134</v>
      </c>
      <c r="F236">
        <f>-B236/$B$10*LOG(B236/$B$10, 2)</f>
        <v>5.2379781836338554E-2</v>
      </c>
      <c r="G236">
        <f>B236/$B$10*E236</f>
        <v>0.85718313962696391</v>
      </c>
    </row>
    <row r="237" spans="1:7">
      <c r="A237">
        <v>202</v>
      </c>
      <c r="B237">
        <f>COUNTIFS(DantongWorkSheet!$T$1:$T$1000, "=202")</f>
        <v>37</v>
      </c>
      <c r="C237">
        <f>COUNTIFS(DantongWorkSheet!$T$1:$T$1000, "=202", DantongWorkSheet!$U$1:$U$1000, 2)</f>
        <v>4</v>
      </c>
      <c r="D237">
        <f>COUNTIFS(DantongWorkSheet!$T$1:$T$1000, "=202", DantongWorkSheet!$U$1:$U$1000, 1)</f>
        <v>33</v>
      </c>
      <c r="E237">
        <f t="shared" ref="E237" si="44">-(IF(C237, C237/B237*LOG(C237/B237,2), 0)+ IF(D237, D237/B237*LOG(D237/B237,2), 0))</f>
        <v>0.49418293484978865</v>
      </c>
      <c r="F237">
        <f t="shared" ref="F237" si="45">-B237/$B$10*LOG(B237/$B$10, 2)</f>
        <v>0.17598424400422605</v>
      </c>
      <c r="G237">
        <f>B237/$B$10*E237</f>
        <v>1.8284768589442179E-2</v>
      </c>
    </row>
    <row r="238" spans="1:7">
      <c r="B238">
        <f>SUM(B236:B237)</f>
        <v>1000</v>
      </c>
      <c r="C238">
        <f>SUM(C236:C237)</f>
        <v>300</v>
      </c>
      <c r="D238">
        <f>SUM(D236:D237)</f>
        <v>700</v>
      </c>
      <c r="E238" t="s">
        <v>4</v>
      </c>
      <c r="G238">
        <f>SUM(G236:G237)</f>
        <v>0.87546790821640608</v>
      </c>
    </row>
    <row r="239" spans="1:7">
      <c r="E239" t="s">
        <v>10</v>
      </c>
      <c r="G239" s="8">
        <f>$C$2-G238</f>
        <v>5.822991014286627E-3</v>
      </c>
    </row>
    <row r="240" spans="1:7">
      <c r="E240" t="s">
        <v>13</v>
      </c>
      <c r="G240">
        <f>G239/SUM(F236:F237)</f>
        <v>2.549872289583836E-2</v>
      </c>
    </row>
    <row r="243" spans="1:7">
      <c r="A243" s="5" t="s">
        <v>69</v>
      </c>
      <c r="B243" t="s">
        <v>5</v>
      </c>
      <c r="C243" t="s">
        <v>15</v>
      </c>
      <c r="D243" t="s">
        <v>16</v>
      </c>
      <c r="E243" t="s">
        <v>8</v>
      </c>
      <c r="F243" t="s">
        <v>14</v>
      </c>
      <c r="G243" t="s">
        <v>9</v>
      </c>
    </row>
    <row r="244" spans="1:7">
      <c r="A244">
        <v>1</v>
      </c>
      <c r="B244">
        <f>COUNTIFS(DantongWorkSheet!$H$1:$H$1000, "=1")</f>
        <v>136</v>
      </c>
      <c r="C244">
        <f>COUNTIFS(DantongWorkSheet!$H$1:$H$1000, "=1", DantongWorkSheet!$U$1:$U$1000, 2)</f>
        <v>34</v>
      </c>
      <c r="D244">
        <f>COUNTIFS(DantongWorkSheet!$H$1:$H$1000, "=1", DantongWorkSheet!$U$1:$U$1000, 1)</f>
        <v>102</v>
      </c>
      <c r="E244">
        <f>-(IF(C244, C244/B244*LOG(C244/B244,2), 0)+ IF(D244, D244/B244*LOG(D244/B244,2), 0))</f>
        <v>0.81127812445913283</v>
      </c>
      <c r="F244">
        <f>-B244/$B$10*LOG(B244/$B$10, 2)</f>
        <v>0.39145171630399767</v>
      </c>
      <c r="G244">
        <f>B244/$B$10*E244</f>
        <v>0.11033382492644207</v>
      </c>
    </row>
    <row r="245" spans="1:7">
      <c r="A245">
        <v>2</v>
      </c>
      <c r="B245">
        <f>COUNTIFS(DantongWorkSheet!$H$1:$H$1000, "=2")</f>
        <v>231</v>
      </c>
      <c r="C245">
        <f>COUNTIFS(DantongWorkSheet!$H$1:$H$1000, "=2", DantongWorkSheet!$U$1:$U$1000, 2)</f>
        <v>62</v>
      </c>
      <c r="D245">
        <f>COUNTIFS(DantongWorkSheet!$H$1:$H$1000, "=2", DantongWorkSheet!$U$1:$U$1000, 1)</f>
        <v>169</v>
      </c>
      <c r="E245">
        <f t="shared" ref="E245:E246" si="46">-(IF(C245, C245/B245*LOG(C245/B245,2), 0)+ IF(D245, D245/B245*LOG(D245/B245,2), 0))</f>
        <v>0.83915685104516835</v>
      </c>
      <c r="F245">
        <f t="shared" ref="F245:F246" si="47">-B245/$B$10*LOG(B245/$B$10, 2)</f>
        <v>0.48834214118983282</v>
      </c>
      <c r="G245">
        <f t="shared" ref="G245:G246" si="48">B245/$B$10*E245</f>
        <v>0.19384523259143391</v>
      </c>
    </row>
    <row r="246" spans="1:7">
      <c r="A246">
        <v>3</v>
      </c>
      <c r="B246">
        <f>COUNTIFS(DantongWorkSheet!$H$1:$H$1000, "=3")</f>
        <v>157</v>
      </c>
      <c r="C246">
        <f>COUNTIFS(DantongWorkSheet!$H$1:$H$1000, "=3", DantongWorkSheet!$U$1:$U$1000, 2)</f>
        <v>45</v>
      </c>
      <c r="D246">
        <f>COUNTIFS(DantongWorkSheet!$H$1:$H$1000, "=3", DantongWorkSheet!$U$1:$U$1000, 1)</f>
        <v>112</v>
      </c>
      <c r="E246">
        <f t="shared" si="46"/>
        <v>0.86432049025922564</v>
      </c>
      <c r="F246">
        <f t="shared" si="47"/>
        <v>0.41937267511596221</v>
      </c>
      <c r="G246">
        <f t="shared" si="48"/>
        <v>0.13569831697069842</v>
      </c>
    </row>
    <row r="247" spans="1:7">
      <c r="A247">
        <v>4</v>
      </c>
      <c r="B247">
        <f>COUNTIFS(DantongWorkSheet!$H$1:$H$1000, "=4")</f>
        <v>476</v>
      </c>
      <c r="C247">
        <f>COUNTIFS(DantongWorkSheet!$H$1:$H$1000, "=4", DantongWorkSheet!$U$1:$U$1000, 2)</f>
        <v>159</v>
      </c>
      <c r="D247">
        <f>COUNTIFS(DantongWorkSheet!$H$1:$H$1000, "=4", DantongWorkSheet!$U$1:$U$1000, 1)</f>
        <v>317</v>
      </c>
      <c r="E247">
        <f t="shared" ref="E247" si="49">-(IF(C247, C247/B247*LOG(C247/B247,2), 0)+ IF(D247, D247/B247*LOG(D247/B247,2), 0))</f>
        <v>0.91899452287852212</v>
      </c>
      <c r="F247">
        <f t="shared" ref="F247" si="50">-B247/$B$10*LOG(B247/$B$10, 2)</f>
        <v>0.50978006416457233</v>
      </c>
      <c r="G247">
        <f>B247/$B$10*E247</f>
        <v>0.43744139289017653</v>
      </c>
    </row>
    <row r="248" spans="1:7">
      <c r="B248">
        <f>SUM(B244:B247)</f>
        <v>1000</v>
      </c>
      <c r="C248">
        <f>SUM(C244:C247)</f>
        <v>300</v>
      </c>
      <c r="D248">
        <f>SUM(D244:D247)</f>
        <v>700</v>
      </c>
      <c r="E248" t="s">
        <v>4</v>
      </c>
      <c r="G248">
        <f>SUM(G244:G247)</f>
        <v>0.87731876737875103</v>
      </c>
    </row>
    <row r="249" spans="1:7">
      <c r="E249" t="s">
        <v>10</v>
      </c>
      <c r="G249" s="8">
        <f>$C$2-G248</f>
        <v>3.9721318519416737E-3</v>
      </c>
    </row>
    <row r="250" spans="1:7">
      <c r="E250" t="s">
        <v>13</v>
      </c>
      <c r="G250">
        <f>G249/SUM(F244:F247)</f>
        <v>2.195825934842193E-3</v>
      </c>
    </row>
    <row r="253" spans="1:7">
      <c r="A253" s="5" t="s">
        <v>70</v>
      </c>
      <c r="B253" t="s">
        <v>5</v>
      </c>
      <c r="C253" t="s">
        <v>15</v>
      </c>
      <c r="D253" t="s">
        <v>16</v>
      </c>
      <c r="E253" t="s">
        <v>8</v>
      </c>
      <c r="F253" t="s">
        <v>14</v>
      </c>
      <c r="G253" t="s">
        <v>9</v>
      </c>
    </row>
    <row r="254" spans="1:7">
      <c r="A254">
        <v>91</v>
      </c>
      <c r="B254">
        <f>COUNTIFS(DantongWorkSheet!$I$1:$I$1000, "=91")</f>
        <v>50</v>
      </c>
      <c r="C254">
        <f>COUNTIFS(DantongWorkSheet!$I$1:$I$1000, "=91", DantongWorkSheet!$U$1:$U$1000, 2)</f>
        <v>20</v>
      </c>
      <c r="D254">
        <f>COUNTIFS(DantongWorkSheet!$I$1:$I$1000, "=91", DantongWorkSheet!$U$1:$U$1000, 1)</f>
        <v>30</v>
      </c>
      <c r="E254">
        <f>-(IF(C254, C254/B254*LOG(C254/B254,2), 0)+ IF(D254, D254/B254*LOG(D254/B254,2), 0))</f>
        <v>0.97095059445466858</v>
      </c>
      <c r="F254">
        <f>-B254/$B$10*LOG(B254/$B$10, 2)</f>
        <v>0.21609640474436814</v>
      </c>
      <c r="G254">
        <f>B254/$B$10*E254</f>
        <v>4.8547529722733435E-2</v>
      </c>
    </row>
    <row r="255" spans="1:7">
      <c r="A255">
        <v>92</v>
      </c>
      <c r="B255">
        <f>COUNTIFS(DantongWorkSheet!$I$1:$I$1000, "=92")</f>
        <v>310</v>
      </c>
      <c r="C255">
        <f>COUNTIFS(DantongWorkSheet!$I$1:$I$1000, "=92", DantongWorkSheet!$U$1:$U$1000, 2)</f>
        <v>109</v>
      </c>
      <c r="D255">
        <f>COUNTIFS(DantongWorkSheet!$I$1:$I$1000, "=92", DantongWorkSheet!$U$1:$U$1000, 1)</f>
        <v>201</v>
      </c>
      <c r="E255">
        <f t="shared" ref="E255:E257" si="51">-(IF(C255, C255/B255*LOG(C255/B255,2), 0)+ IF(D255, D255/B255*LOG(D255/B255,2), 0))</f>
        <v>0.9355002719592389</v>
      </c>
      <c r="F255">
        <f t="shared" ref="F255:F257" si="52">-B255/$B$10*LOG(B255/$B$10, 2)</f>
        <v>0.52379456261023327</v>
      </c>
      <c r="G255">
        <f t="shared" ref="G255:G256" si="53">B255/$B$10*E255</f>
        <v>0.29000508430736405</v>
      </c>
    </row>
    <row r="256" spans="1:7">
      <c r="A256">
        <v>93</v>
      </c>
      <c r="B256">
        <f>COUNTIFS(DantongWorkSheet!$I$1:$I$1000, "=93")</f>
        <v>548</v>
      </c>
      <c r="C256">
        <f>COUNTIFS(DantongWorkSheet!$I$1:$I$1000, "=93", DantongWorkSheet!$U$1:$U$1000, 2)</f>
        <v>146</v>
      </c>
      <c r="D256">
        <f>COUNTIFS(DantongWorkSheet!$I$1:$I$1000, "=93", DantongWorkSheet!$U$1:$U$1000, 1)</f>
        <v>402</v>
      </c>
      <c r="E256">
        <f t="shared" si="51"/>
        <v>0.83628543067875327</v>
      </c>
      <c r="F256">
        <f t="shared" si="52"/>
        <v>0.47552820653245503</v>
      </c>
      <c r="G256">
        <f t="shared" si="53"/>
        <v>0.45828441601195685</v>
      </c>
    </row>
    <row r="257" spans="1:7">
      <c r="A257">
        <v>94</v>
      </c>
      <c r="B257">
        <f>COUNTIFS(DantongWorkSheet!$I$1:$I$1000, "=94")</f>
        <v>92</v>
      </c>
      <c r="C257">
        <f>COUNTIFS(DantongWorkSheet!$I$1:$I$1000, "=94", DantongWorkSheet!$U$1:$U$1000, 2)</f>
        <v>25</v>
      </c>
      <c r="D257">
        <f>COUNTIFS(DantongWorkSheet!$I$1:$I$1000, "=94", DantongWorkSheet!$U$1:$U$1000, 1)</f>
        <v>67</v>
      </c>
      <c r="E257">
        <f t="shared" si="51"/>
        <v>0.84394912448050352</v>
      </c>
      <c r="F257">
        <f t="shared" si="52"/>
        <v>0.31668445423166686</v>
      </c>
      <c r="G257">
        <f>B257/$B$10*E257</f>
        <v>7.7643319452206316E-2</v>
      </c>
    </row>
    <row r="258" spans="1:7">
      <c r="B258">
        <f>SUM(B254:B257)</f>
        <v>1000</v>
      </c>
      <c r="C258">
        <f>SUM(C254:C257)</f>
        <v>300</v>
      </c>
      <c r="D258">
        <f>SUM(D254:D257)</f>
        <v>700</v>
      </c>
      <c r="E258" t="s">
        <v>4</v>
      </c>
      <c r="G258">
        <f>SUM(G254:G257)</f>
        <v>0.87448034949426079</v>
      </c>
    </row>
    <row r="259" spans="1:7">
      <c r="E259" t="s">
        <v>10</v>
      </c>
      <c r="G259" s="8">
        <f>$C$2-G258</f>
        <v>6.8105497364319145E-3</v>
      </c>
    </row>
    <row r="260" spans="1:7">
      <c r="E260" t="s">
        <v>13</v>
      </c>
      <c r="G260">
        <f>G259/SUM(F254:F257)</f>
        <v>4.4452278628140949E-3</v>
      </c>
    </row>
    <row r="263" spans="1:7">
      <c r="A263" s="5" t="s">
        <v>71</v>
      </c>
      <c r="B263" t="s">
        <v>5</v>
      </c>
      <c r="C263" t="s">
        <v>15</v>
      </c>
      <c r="D263" t="s">
        <v>16</v>
      </c>
      <c r="E263" t="s">
        <v>8</v>
      </c>
      <c r="F263" t="s">
        <v>14</v>
      </c>
      <c r="G263" t="s">
        <v>9</v>
      </c>
    </row>
    <row r="264" spans="1:7">
      <c r="A264">
        <v>101</v>
      </c>
      <c r="B264">
        <f>COUNTIFS(DantongWorkSheet!$J$1:$J$1000, "=101")</f>
        <v>907</v>
      </c>
      <c r="C264">
        <f>COUNTIFS(DantongWorkSheet!$J$1:$J$1000, "=101", DantongWorkSheet!$U$1:$U$1000, 2)</f>
        <v>272</v>
      </c>
      <c r="D264">
        <f>COUNTIFS(DantongWorkSheet!$J$1:$J$1000, "=101", DantongWorkSheet!$U$1:$U$1000, 1)</f>
        <v>635</v>
      </c>
      <c r="E264">
        <f>-(IF(C264, C264/B264*LOG(C264/B264,2), 0)+ IF(D264, D264/B264*LOG(D264/B264,2), 0))</f>
        <v>0.88115608432797921</v>
      </c>
      <c r="F264">
        <f>-B264/$B$10*LOG(B264/$B$10, 2)</f>
        <v>0.12772876852914306</v>
      </c>
      <c r="G264">
        <f>B264/$B$10*E264</f>
        <v>0.79920856848547717</v>
      </c>
    </row>
    <row r="265" spans="1:7">
      <c r="A265">
        <v>102</v>
      </c>
      <c r="B265">
        <f>COUNTIFS(DantongWorkSheet!$J$1:$J$1000, "=102")</f>
        <v>41</v>
      </c>
      <c r="C265">
        <f>COUNTIFS(DantongWorkSheet!$J$1:$J$1000, "=102", DantongWorkSheet!$U$1:$U$1000, 2)</f>
        <v>18</v>
      </c>
      <c r="D265">
        <f>COUNTIFS(DantongWorkSheet!$J$1:$J$1000, "=102", DantongWorkSheet!$U$1:$U$1000, 1)</f>
        <v>23</v>
      </c>
      <c r="E265">
        <f t="shared" ref="E265:E266" si="54">-(IF(C265, C265/B265*LOG(C265/B265,2), 0)+ IF(D265, D265/B265*LOG(D265/B265,2), 0))</f>
        <v>0.98924529692850038</v>
      </c>
      <c r="F265">
        <f t="shared" ref="F265:F266" si="55">-B265/$B$10*LOG(B265/$B$10, 2)</f>
        <v>0.18893752348180415</v>
      </c>
      <c r="G265">
        <f t="shared" ref="G265:G266" si="56">B265/$B$10*E265</f>
        <v>4.0559057174068519E-2</v>
      </c>
    </row>
    <row r="266" spans="1:7">
      <c r="A266">
        <v>103</v>
      </c>
      <c r="B266">
        <f>COUNTIFS(DantongWorkSheet!$J$1:$J$1000, "=103")</f>
        <v>52</v>
      </c>
      <c r="C266">
        <f>COUNTIFS(DantongWorkSheet!$J$1:$J$1000, "=103", DantongWorkSheet!$U$1:$U$1000, 2)</f>
        <v>10</v>
      </c>
      <c r="D266">
        <f>COUNTIFS(DantongWorkSheet!$J$1:$J$1000, "=103", DantongWorkSheet!$U$1:$U$1000, 1)</f>
        <v>42</v>
      </c>
      <c r="E266">
        <f t="shared" si="54"/>
        <v>0.70627408918760071</v>
      </c>
      <c r="F266">
        <f t="shared" si="55"/>
        <v>0.22179791745909175</v>
      </c>
      <c r="G266">
        <f t="shared" si="56"/>
        <v>3.6726252637755238E-2</v>
      </c>
    </row>
    <row r="267" spans="1:7">
      <c r="B267">
        <f>SUM(B264:B266)</f>
        <v>1000</v>
      </c>
      <c r="C267">
        <f>SUM(C264:C266)</f>
        <v>300</v>
      </c>
      <c r="D267">
        <f>SUM(D264:D266)</f>
        <v>700</v>
      </c>
      <c r="E267" t="s">
        <v>4</v>
      </c>
      <c r="G267">
        <f>SUM(G264:G266)</f>
        <v>0.87649387829730085</v>
      </c>
    </row>
    <row r="268" spans="1:7">
      <c r="E268" t="s">
        <v>10</v>
      </c>
      <c r="G268" s="8">
        <f>$C$2-G267</f>
        <v>4.797020933391849E-3</v>
      </c>
    </row>
    <row r="269" spans="1:7">
      <c r="E269" t="s">
        <v>13</v>
      </c>
      <c r="G269">
        <f>G268/SUM(F264:F266)</f>
        <v>8.9087089708582822E-3</v>
      </c>
    </row>
    <row r="271" spans="1:7">
      <c r="A271" s="5" t="s">
        <v>72</v>
      </c>
      <c r="B271" t="s">
        <v>5</v>
      </c>
      <c r="C271" t="s">
        <v>15</v>
      </c>
      <c r="D271" t="s">
        <v>16</v>
      </c>
      <c r="E271" t="s">
        <v>8</v>
      </c>
      <c r="F271" t="s">
        <v>14</v>
      </c>
      <c r="G271" t="s">
        <v>9</v>
      </c>
    </row>
    <row r="272" spans="1:7">
      <c r="A272">
        <v>71</v>
      </c>
      <c r="B272">
        <f>COUNTIFS(DantongWorkSheet!$G$1:$G$1000, "=71")</f>
        <v>62</v>
      </c>
      <c r="C272">
        <f>COUNTIFS(DantongWorkSheet!$G$1:$G$1000, "=71", DantongWorkSheet!$U$1:$U$1000, 2)</f>
        <v>23</v>
      </c>
      <c r="D272">
        <f>COUNTIFS(DantongWorkSheet!$G$1:$G$1000, "=71", DantongWorkSheet!$U$1:$U$1000, 1)</f>
        <v>39</v>
      </c>
      <c r="E272">
        <f>-(IF(C272, C272/B272*LOG(C272/B272,2), 0)+ IF(D272, D272/B272*LOG(D272/B272,2), 0))</f>
        <v>0.95141225353302072</v>
      </c>
      <c r="F272">
        <f>-B272/$B$10*LOG(B272/$B$10, 2)</f>
        <v>0.24871845440506316</v>
      </c>
      <c r="G272">
        <f>B272/$B$10*E272</f>
        <v>5.8987559719047282E-2</v>
      </c>
    </row>
    <row r="273" spans="1:7">
      <c r="A273">
        <v>72</v>
      </c>
      <c r="B273">
        <f>COUNTIFS(DantongWorkSheet!$G$1:$G$1000, "=72")</f>
        <v>172</v>
      </c>
      <c r="C273">
        <f>COUNTIFS(DantongWorkSheet!$G$1:$G$1000, "=72", DantongWorkSheet!$U$1:$U$1000, 2)</f>
        <v>70</v>
      </c>
      <c r="D273">
        <f>COUNTIFS(DantongWorkSheet!$G$1:$G$1000, "=72", DantongWorkSheet!$U$1:$U$1000, 1)</f>
        <v>102</v>
      </c>
      <c r="E273">
        <f t="shared" ref="E273:E274" si="57">-(IF(C273, C273/B273*LOG(C273/B273,2), 0)+ IF(D273, D273/B273*LOG(D273/B273,2), 0))</f>
        <v>0.97488570779953854</v>
      </c>
      <c r="F273">
        <f t="shared" ref="F273:F274" si="58">-B273/$B$10*LOG(B273/$B$10, 2)</f>
        <v>0.43679735915311807</v>
      </c>
      <c r="G273">
        <f t="shared" ref="G273:G274" si="59">B273/$B$10*E273</f>
        <v>0.16768034174152061</v>
      </c>
    </row>
    <row r="274" spans="1:7">
      <c r="A274">
        <v>73</v>
      </c>
      <c r="B274">
        <f>COUNTIFS(DantongWorkSheet!$G$1:$G$1000, "=73")</f>
        <v>339</v>
      </c>
      <c r="C274">
        <f>COUNTIFS(DantongWorkSheet!$G$1:$G$1000, "=73", DantongWorkSheet!$U$1:$U$1000, 2)</f>
        <v>104</v>
      </c>
      <c r="D274">
        <f>COUNTIFS(DantongWorkSheet!$G$1:$G$1000, "=73", DantongWorkSheet!$U$1:$U$1000, 1)</f>
        <v>235</v>
      </c>
      <c r="E274">
        <f t="shared" si="57"/>
        <v>0.88942697012912109</v>
      </c>
      <c r="F274">
        <f t="shared" si="58"/>
        <v>0.52905791649722689</v>
      </c>
      <c r="G274">
        <f t="shared" si="59"/>
        <v>0.30151574287377209</v>
      </c>
    </row>
    <row r="275" spans="1:7">
      <c r="A275">
        <v>74</v>
      </c>
      <c r="B275">
        <f>COUNTIFS(DantongWorkSheet!$G$1:$G$1000, "=74")</f>
        <v>174</v>
      </c>
      <c r="C275">
        <f>COUNTIFS(DantongWorkSheet!$G$1:$G$1000, "=74", DantongWorkSheet!$U$1:$U$1000, 2)</f>
        <v>39</v>
      </c>
      <c r="D275">
        <f>COUNTIFS(DantongWorkSheet!$G$1:$G$1000, "=74", DantongWorkSheet!$U$1:$U$1000, 1)</f>
        <v>135</v>
      </c>
      <c r="E275">
        <f>-(IF(C275, C275/B275*LOG(C275/B275,2), 0)+ IF(D275, D275/B275*LOG(D275/B275,2), 0))</f>
        <v>0.76765158701257974</v>
      </c>
      <c r="F275">
        <f>-B275/$B$10*LOG(B275/$B$10, 2)</f>
        <v>0.43897429725352444</v>
      </c>
      <c r="G275">
        <f>B275/$B$10*E275</f>
        <v>0.13357137614018885</v>
      </c>
    </row>
    <row r="276" spans="1:7">
      <c r="A276">
        <v>75</v>
      </c>
      <c r="B276">
        <f>COUNTIFS(DantongWorkSheet!$G$1:$G$1000, "=75")</f>
        <v>253</v>
      </c>
      <c r="C276">
        <f>COUNTIFS(DantongWorkSheet!$G$1:$G$1000, "=75", DantongWorkSheet!$U$1:$U$1000, 2)</f>
        <v>64</v>
      </c>
      <c r="D276">
        <f>COUNTIFS(DantongWorkSheet!$G$1:$G$1000, "=75", DantongWorkSheet!$U$1:$U$1000, 1)</f>
        <v>189</v>
      </c>
      <c r="E276">
        <f t="shared" ref="E276" si="60">-(IF(C276, C276/B276*LOG(C276/B276,2), 0)+ IF(D276, D276/B276*LOG(D276/B276,2), 0))</f>
        <v>0.81594290995999108</v>
      </c>
      <c r="F276">
        <f t="shared" ref="F276" si="61">-B276/$B$10*LOG(B276/$B$10, 2)</f>
        <v>0.50164604962184756</v>
      </c>
      <c r="G276">
        <f t="shared" ref="G276" si="62">B276/$B$10*E276</f>
        <v>0.20643355621987775</v>
      </c>
    </row>
    <row r="277" spans="1:7">
      <c r="B277">
        <f>SUM(B272:B276)</f>
        <v>1000</v>
      </c>
      <c r="C277">
        <f t="shared" ref="C277:D277" si="63">SUM(C272:C276)</f>
        <v>300</v>
      </c>
      <c r="D277">
        <f t="shared" si="63"/>
        <v>700</v>
      </c>
      <c r="E277" t="s">
        <v>4</v>
      </c>
      <c r="G277">
        <f>SUM(G272:G276)</f>
        <v>0.86818857669440663</v>
      </c>
    </row>
    <row r="278" spans="1:7">
      <c r="E278" t="s">
        <v>10</v>
      </c>
      <c r="G278" s="8">
        <f>$C$2-G277</f>
        <v>1.3102322536286071E-2</v>
      </c>
    </row>
    <row r="279" spans="1:7">
      <c r="E279" t="s">
        <v>13</v>
      </c>
      <c r="G279">
        <f>G278/SUM(F272:F274)</f>
        <v>1.0787589268613893E-2</v>
      </c>
    </row>
  </sheetData>
  <sortState ref="A56:G60">
    <sortCondition ref="A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:E5"/>
    </sheetView>
  </sheetViews>
  <sheetFormatPr defaultRowHeight="15"/>
  <cols>
    <col min="1" max="1" width="41" bestFit="1" customWidth="1"/>
    <col min="2" max="2" width="3.875" bestFit="1" customWidth="1"/>
    <col min="3" max="3" width="33.125" bestFit="1" customWidth="1"/>
    <col min="4" max="4" width="44" bestFit="1" customWidth="1"/>
  </cols>
  <sheetData>
    <row r="1" spans="1:5">
      <c r="A1" t="s">
        <v>73</v>
      </c>
      <c r="B1">
        <v>71</v>
      </c>
      <c r="C1" t="s">
        <v>65</v>
      </c>
      <c r="D1" t="str">
        <f>_xlfn.CONCAT(A1,B1,""")")</f>
        <v>COUNTIFS(DantongWorkSheet!$G$1:$G$1000, "=71")</v>
      </c>
      <c r="E1" t="str">
        <f>_xlfn.CONCAT(A1:C1)</f>
        <v>COUNTIFS(DantongWorkSheet!$G$1:$G$1000, "=71", DantongWorkSheet!$U$1:$U$1000, 2)</v>
      </c>
    </row>
    <row r="2" spans="1:5">
      <c r="A2" t="s">
        <v>73</v>
      </c>
      <c r="B2">
        <v>72</v>
      </c>
      <c r="C2" t="s">
        <v>65</v>
      </c>
      <c r="D2" t="str">
        <f t="shared" ref="D2:D4" si="0">_xlfn.CONCAT(A2,B2,""")")</f>
        <v>COUNTIFS(DantongWorkSheet!$G$1:$G$1000, "=72")</v>
      </c>
      <c r="E2" t="str">
        <f t="shared" ref="E2:E53" si="1">_xlfn.CONCAT(A2:C2)</f>
        <v>COUNTIFS(DantongWorkSheet!$G$1:$G$1000, "=72", DantongWorkSheet!$U$1:$U$1000, 2)</v>
      </c>
    </row>
    <row r="3" spans="1:5">
      <c r="A3" t="s">
        <v>73</v>
      </c>
      <c r="B3">
        <v>73</v>
      </c>
      <c r="C3" t="s">
        <v>65</v>
      </c>
      <c r="D3" t="str">
        <f t="shared" si="0"/>
        <v>COUNTIFS(DantongWorkSheet!$G$1:$G$1000, "=73")</v>
      </c>
      <c r="E3" t="str">
        <f t="shared" si="1"/>
        <v>COUNTIFS(DantongWorkSheet!$G$1:$G$1000, "=73", DantongWorkSheet!$U$1:$U$1000, 2)</v>
      </c>
    </row>
    <row r="4" spans="1:5">
      <c r="A4" t="s">
        <v>73</v>
      </c>
      <c r="B4">
        <v>74</v>
      </c>
      <c r="C4" t="s">
        <v>65</v>
      </c>
      <c r="D4" t="str">
        <f t="shared" si="0"/>
        <v>COUNTIFS(DantongWorkSheet!$G$1:$G$1000, "=74")</v>
      </c>
      <c r="E4" t="str">
        <f t="shared" si="1"/>
        <v>COUNTIFS(DantongWorkSheet!$G$1:$G$1000, "=74", DantongWorkSheet!$U$1:$U$1000, 2)</v>
      </c>
    </row>
    <row r="5" spans="1:5">
      <c r="A5" t="s">
        <v>73</v>
      </c>
      <c r="B5">
        <v>75</v>
      </c>
      <c r="C5" t="s">
        <v>65</v>
      </c>
      <c r="D5" t="str">
        <f>_xlfn.CONCAT(A5,B5,""")")</f>
        <v>COUNTIFS(DantongWorkSheet!$G$1:$G$1000, "=75")</v>
      </c>
      <c r="E5" t="str">
        <f>_xlfn.CONCAT(A5:C5)</f>
        <v>COUNTIFS(DantongWorkSheet!$G$1:$G$1000, "=75", DantongWorkSheet!$U$1:$U$1000, 2)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4" workbookViewId="0">
      <selection activeCell="D22" sqref="C22:D22"/>
    </sheetView>
  </sheetViews>
  <sheetFormatPr defaultRowHeight="15"/>
  <cols>
    <col min="3" max="4" width="11.875" bestFit="1" customWidth="1"/>
  </cols>
  <sheetData>
    <row r="1" spans="1:4" ht="15.75" thickBot="1">
      <c r="A1" s="9" t="s">
        <v>74</v>
      </c>
      <c r="B1" s="9" t="s">
        <v>75</v>
      </c>
      <c r="C1" s="9" t="s">
        <v>76</v>
      </c>
      <c r="D1" s="9" t="s">
        <v>77</v>
      </c>
    </row>
    <row r="2" spans="1:4" ht="15.75" thickBot="1">
      <c r="A2" s="10">
        <v>1</v>
      </c>
      <c r="B2" s="10" t="s">
        <v>18</v>
      </c>
      <c r="C2" s="10">
        <v>9.4738842000000004E-2</v>
      </c>
      <c r="D2" s="10">
        <v>5.2573017E-2</v>
      </c>
    </row>
    <row r="3" spans="1:4" ht="15.75" thickBot="1">
      <c r="A3" s="10">
        <v>2</v>
      </c>
      <c r="B3" s="10" t="s">
        <v>19</v>
      </c>
      <c r="C3" s="10">
        <v>6.3354593000000001E-2</v>
      </c>
      <c r="D3" s="10">
        <v>1.6828623000000001E-2</v>
      </c>
    </row>
    <row r="4" spans="1:4" ht="30.75" thickBot="1">
      <c r="A4" s="10">
        <v>3</v>
      </c>
      <c r="B4" s="10" t="s">
        <v>21</v>
      </c>
      <c r="C4" s="10">
        <v>4.3617798999999999E-2</v>
      </c>
      <c r="D4" s="10">
        <v>2.5479577999999999E-2</v>
      </c>
    </row>
    <row r="5" spans="1:4" ht="15.75" thickBot="1">
      <c r="A5" s="10">
        <v>4</v>
      </c>
      <c r="B5" s="10" t="s">
        <v>20</v>
      </c>
      <c r="C5" s="10">
        <v>2.4893539999999999E-2</v>
      </c>
      <c r="D5" s="10">
        <v>9.3350389999999998E-3</v>
      </c>
    </row>
    <row r="6" spans="1:4" ht="30.75" thickBot="1">
      <c r="A6" s="10">
        <v>5</v>
      </c>
      <c r="B6" s="10" t="s">
        <v>22</v>
      </c>
      <c r="C6" s="10">
        <v>1.9340301000000001E-2</v>
      </c>
      <c r="D6" s="10">
        <v>9.6701510000000001E-3</v>
      </c>
    </row>
    <row r="7" spans="1:4" ht="15.75" thickBot="1">
      <c r="A7" s="10">
        <v>6</v>
      </c>
      <c r="B7" s="10" t="s">
        <v>23</v>
      </c>
      <c r="C7" s="10">
        <v>2.8114674999999999E-2</v>
      </c>
      <c r="D7" s="10">
        <v>1.6658196E-2</v>
      </c>
    </row>
    <row r="8" spans="1:4" ht="45.75" thickBot="1">
      <c r="A8" s="10">
        <v>7</v>
      </c>
      <c r="B8" s="10" t="s">
        <v>24</v>
      </c>
      <c r="C8" s="11">
        <v>1.3102300000000001E-2</v>
      </c>
      <c r="D8" s="10">
        <v>1.0787589E-2</v>
      </c>
    </row>
    <row r="9" spans="1:4" ht="15.75" thickBot="1">
      <c r="A9" s="10">
        <v>8</v>
      </c>
      <c r="B9" s="10" t="s">
        <v>25</v>
      </c>
      <c r="C9" s="11">
        <v>3.9721299999999999E-3</v>
      </c>
      <c r="D9" s="10">
        <v>2.1958260000000001E-3</v>
      </c>
    </row>
    <row r="10" spans="1:4" ht="45.75" thickBot="1">
      <c r="A10" s="10">
        <v>9</v>
      </c>
      <c r="B10" s="10" t="s">
        <v>78</v>
      </c>
      <c r="C10" s="11">
        <v>6.8105500000000003E-3</v>
      </c>
      <c r="D10" s="10">
        <v>4.4452279999999999E-3</v>
      </c>
    </row>
    <row r="11" spans="1:4" ht="30.75" thickBot="1">
      <c r="A11" s="10">
        <v>10</v>
      </c>
      <c r="B11" s="10" t="s">
        <v>79</v>
      </c>
      <c r="C11" s="11">
        <v>4.7970199999999999E-3</v>
      </c>
      <c r="D11" s="10">
        <v>8.9087090000000008E-3</v>
      </c>
    </row>
    <row r="12" spans="1:4" ht="30.75" thickBot="1">
      <c r="A12" s="10">
        <v>11</v>
      </c>
      <c r="B12" s="10" t="s">
        <v>28</v>
      </c>
      <c r="C12" s="10">
        <v>5.4250100000000003E-4</v>
      </c>
      <c r="D12" s="10">
        <v>2.9450499999999997E-4</v>
      </c>
    </row>
    <row r="13" spans="1:4" ht="15.75" thickBot="1">
      <c r="A13" s="10">
        <v>12</v>
      </c>
      <c r="B13" s="10" t="s">
        <v>64</v>
      </c>
      <c r="C13" s="10">
        <v>1.6985185999999999E-2</v>
      </c>
      <c r="D13" s="10">
        <v>8.7202749999999996E-3</v>
      </c>
    </row>
    <row r="14" spans="1:4" ht="15.75" thickBot="1">
      <c r="A14" s="10">
        <v>13</v>
      </c>
      <c r="B14" s="10" t="s">
        <v>30</v>
      </c>
      <c r="C14" s="10">
        <v>4.5585570999999998E-2</v>
      </c>
      <c r="D14" s="10">
        <v>8.6505560000000002E-3</v>
      </c>
    </row>
    <row r="15" spans="1:4" ht="45.75" thickBot="1">
      <c r="A15" s="10">
        <v>14</v>
      </c>
      <c r="B15" s="10" t="s">
        <v>31</v>
      </c>
      <c r="C15" s="10">
        <v>8.8750700000000005E-3</v>
      </c>
      <c r="D15" s="10">
        <v>1.0506605E-2</v>
      </c>
    </row>
    <row r="16" spans="1:4" ht="15.75" thickBot="1">
      <c r="A16" s="10">
        <v>15</v>
      </c>
      <c r="B16" s="10" t="s">
        <v>32</v>
      </c>
      <c r="C16" s="10">
        <v>1.2753186E-2</v>
      </c>
      <c r="D16" s="10">
        <v>1.1196711999999999E-2</v>
      </c>
    </row>
    <row r="17" spans="1:4" ht="60.75" thickBot="1">
      <c r="A17" s="10">
        <v>16</v>
      </c>
      <c r="B17" s="10" t="s">
        <v>80</v>
      </c>
      <c r="C17" s="10">
        <v>1.9783309999999998E-3</v>
      </c>
      <c r="D17" s="10">
        <v>1.7436400000000001E-3</v>
      </c>
    </row>
    <row r="18" spans="1:4" ht="15.75" thickBot="1">
      <c r="A18" s="10">
        <v>17</v>
      </c>
      <c r="B18" s="10" t="s">
        <v>66</v>
      </c>
      <c r="C18" s="10">
        <v>1.337357E-3</v>
      </c>
      <c r="D18" s="10">
        <v>9.4619500000000004E-4</v>
      </c>
    </row>
    <row r="19" spans="1:4" ht="105.75" thickBot="1">
      <c r="A19" s="10">
        <v>18</v>
      </c>
      <c r="B19" s="10" t="s">
        <v>35</v>
      </c>
      <c r="C19" s="11">
        <v>6.5676200000000001E-6</v>
      </c>
      <c r="D19" s="11">
        <v>1.05553E-5</v>
      </c>
    </row>
    <row r="20" spans="1:4" ht="15.75" thickBot="1">
      <c r="A20" s="10">
        <v>19</v>
      </c>
      <c r="B20" s="10" t="s">
        <v>68</v>
      </c>
      <c r="C20" s="11">
        <v>9.6365999999999997E-4</v>
      </c>
      <c r="D20" s="10">
        <v>9.9015400000000003E-4</v>
      </c>
    </row>
    <row r="21" spans="1:4" ht="30.75" thickBot="1">
      <c r="A21" s="10">
        <v>20</v>
      </c>
      <c r="B21" s="10" t="s">
        <v>81</v>
      </c>
      <c r="C21" s="11">
        <v>5.8229900000000001E-3</v>
      </c>
      <c r="D21" s="10">
        <v>2.5498723000000001E-2</v>
      </c>
    </row>
    <row r="22" spans="1:4">
      <c r="C22">
        <f>AVERAGE(C2:C21)</f>
        <v>1.9879608481E-2</v>
      </c>
      <c r="D22">
        <f>AVERAGE(D2:D21)</f>
        <v>1.1271993814999999E-2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Sheet3</vt:lpstr>
      <vt:lpstr>Sheet2</vt:lpstr>
      <vt:lpstr>Sheet1</vt:lpstr>
      <vt:lpstr>DantongWorkSheet</vt:lpstr>
      <vt:lpstr>InformationGain for Continuous </vt:lpstr>
      <vt:lpstr>InformationGain</vt:lpstr>
      <vt:lpstr>Sheet4</vt:lpstr>
      <vt:lpstr>Sheet5</vt:lpstr>
      <vt:lpstr>DantongWorkSheet!Extract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</dc:creator>
  <cp:lastModifiedBy>Mahesh</cp:lastModifiedBy>
  <dcterms:created xsi:type="dcterms:W3CDTF">2014-08-06T19:08:53Z</dcterms:created>
  <dcterms:modified xsi:type="dcterms:W3CDTF">2016-10-08T21:33:11Z</dcterms:modified>
</cp:coreProperties>
</file>