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69055A8-D258-438C-8623-9A65DC85B3E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2" r:id="rId1"/>
    <sheet name="PERHITUNGAN EOQ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20" i="1"/>
  <c r="E22" i="1"/>
  <c r="F22" i="1" s="1"/>
  <c r="E21" i="1"/>
  <c r="F21" i="1" s="1"/>
  <c r="E20" i="1"/>
  <c r="E19" i="1"/>
  <c r="F19" i="1" s="1"/>
  <c r="E18" i="1"/>
  <c r="F18" i="1" s="1"/>
  <c r="E17" i="1"/>
  <c r="F17" i="1" s="1"/>
  <c r="E16" i="1"/>
  <c r="E15" i="1"/>
  <c r="F15" i="1" s="1"/>
  <c r="E14" i="1"/>
  <c r="F14" i="1" s="1"/>
  <c r="E13" i="1"/>
  <c r="F13" i="1" s="1"/>
  <c r="C2" i="1"/>
  <c r="D14" i="2"/>
  <c r="C3" i="1" s="1"/>
  <c r="E5" i="2"/>
  <c r="E6" i="2"/>
  <c r="E7" i="2"/>
  <c r="E8" i="2"/>
  <c r="E9" i="2"/>
  <c r="E10" i="2"/>
  <c r="E11" i="2"/>
  <c r="E12" i="2"/>
  <c r="E13" i="2"/>
  <c r="E4" i="2"/>
  <c r="H14" i="1" l="1"/>
  <c r="H13" i="1"/>
  <c r="H21" i="1"/>
  <c r="H19" i="1"/>
  <c r="H17" i="1"/>
  <c r="H15" i="1"/>
  <c r="H22" i="1"/>
  <c r="H20" i="1"/>
  <c r="H18" i="1"/>
  <c r="H16" i="1"/>
  <c r="E14" i="2"/>
  <c r="E15" i="2" s="1"/>
  <c r="C1" i="1" s="1"/>
  <c r="C5" i="1" s="1"/>
  <c r="G20" i="1" l="1"/>
  <c r="I20" i="1" s="1"/>
  <c r="G15" i="1"/>
  <c r="I15" i="1" s="1"/>
  <c r="G19" i="1"/>
  <c r="I19" i="1" s="1"/>
  <c r="G13" i="1"/>
  <c r="I13" i="1" s="1"/>
  <c r="G14" i="1"/>
  <c r="I14" i="1" s="1"/>
  <c r="G18" i="1"/>
  <c r="I18" i="1" s="1"/>
  <c r="G22" i="1"/>
  <c r="I22" i="1" s="1"/>
  <c r="G17" i="1"/>
  <c r="I17" i="1" s="1"/>
  <c r="G21" i="1"/>
  <c r="I21" i="1" s="1"/>
  <c r="G16" i="1"/>
  <c r="I16" i="1" s="1"/>
  <c r="C6" i="1"/>
  <c r="I23" i="1" l="1"/>
</calcChain>
</file>

<file path=xl/sharedStrings.xml><?xml version="1.0" encoding="utf-8"?>
<sst xmlns="http://schemas.openxmlformats.org/spreadsheetml/2006/main" count="39" uniqueCount="37">
  <si>
    <t>Ordering Cost (Co)/Biaya Pesanan Setiap Kali Lakukan Pemesanan</t>
  </si>
  <si>
    <t>D</t>
  </si>
  <si>
    <t>Co</t>
  </si>
  <si>
    <t>Ch</t>
  </si>
  <si>
    <t>EOQ</t>
  </si>
  <si>
    <t>Contoh Kasus</t>
  </si>
  <si>
    <t>PT. Racing Team Project menjual Oli ke Pelanggan</t>
  </si>
  <si>
    <t>Perusahaan ingin mengurangi biaya persediaan dengan mencari jumlah pesanan yang optimal</t>
  </si>
  <si>
    <t>Rata-rata Inventory</t>
  </si>
  <si>
    <t>Total Holding Cost ((Q/2)*Ch)</t>
  </si>
  <si>
    <t>Total Ordering Cost ((D/Q)*Co)</t>
  </si>
  <si>
    <t>Optimal Jumlah Unit yang di Pesan (=SQRT(2*D*Co/Ch)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</si>
  <si>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</si>
  <si>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</si>
  <si>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</si>
  <si>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</si>
  <si>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</si>
  <si>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</si>
  <si>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</si>
  <si>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</si>
  <si>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</si>
  <si>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</si>
  <si>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P</t>
  </si>
  <si>
    <t>Persen Biaya Penyimpanan</t>
  </si>
  <si>
    <t>Cc</t>
  </si>
  <si>
    <t>DATA PEMBELIAN</t>
  </si>
  <si>
    <t>ORDER</t>
  </si>
  <si>
    <t>JUMLAH</t>
  </si>
  <si>
    <t>TOTAL</t>
  </si>
  <si>
    <t xml:space="preserve"> @UNIT</t>
  </si>
  <si>
    <t>Qty</t>
  </si>
  <si>
    <t>Total Cost ((D/2)*Co)+((Q/2)*Ch))</t>
  </si>
  <si>
    <t>Harga Rata-rata per Unit</t>
  </si>
  <si>
    <t>Annual Demand (D)/Permintaan Keseluruhan</t>
  </si>
  <si>
    <t>Holding Cost (Ch)/Biaya Membawa/menyimpan per Unit tiap Pemesanan (=Cc*P)</t>
  </si>
  <si>
    <t>TOTAL COST MIN. (pemesanan unit yang paling optimal pada keseluruhan Order)</t>
  </si>
  <si>
    <t>Harga rata2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</si>
</sst>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workbookViewId="0">
      <selection activeCell="K7" sqref="K7"/>
    </sheetView>
  </sheetViews>
  <sheetFormatPr defaultRowHeight="14.4" x14ac:dyDescent="0.3"/>
  <cols>
    <col min="2" max="2" width="7.5546875" customWidth="1"/>
    <col min="3" max="3" width="7.6640625" customWidth="1"/>
    <col min="4" max="4" width="8.109375" bestFit="1" customWidth="1"/>
    <col min="5" max="5" width="10" bestFit="1" customWidth="1"/>
  </cols>
  <sheetData>
    <row r="1" spans="2:5" x14ac:dyDescent="0.3">
      <c r="B1" t="s">
        <v>25</v>
      </c>
    </row>
    <row r="3" spans="2:5" x14ac:dyDescent="0.3">
      <c r="B3" s="3" t="s">
        <v>26</v>
      </c>
      <c r="C3" s="3" t="s">
        <v>29</v>
      </c>
      <c r="D3" s="3" t="s">
        <v>27</v>
      </c>
      <c r="E3" s="3" t="s">
        <v>28</v>
      </c>
    </row>
    <row r="4" spans="2:5" x14ac:dyDescent="0.3">
      <c r="B4" s="3">
        <v>1</v>
      </c>
      <c r="C4" s="1">
        <v>40000</v>
      </c>
      <c r="D4" s="1">
        <v>48</v>
      </c>
      <c r="E4" s="1">
        <f t="shared" ref="E4:E13" si="0">D4*C4</f>
        <v>1920000</v>
      </c>
    </row>
    <row r="5" spans="2:5" x14ac:dyDescent="0.3">
      <c r="B5" s="3">
        <v>2</v>
      </c>
      <c r="C5" s="1">
        <v>39000</v>
      </c>
      <c r="D5" s="1">
        <v>12</v>
      </c>
      <c r="E5" s="1">
        <f t="shared" si="0"/>
        <v>468000</v>
      </c>
    </row>
    <row r="6" spans="2:5" x14ac:dyDescent="0.3">
      <c r="B6" s="3">
        <v>3</v>
      </c>
      <c r="C6" s="1">
        <v>39500</v>
      </c>
      <c r="D6" s="1">
        <v>24</v>
      </c>
      <c r="E6" s="1">
        <f t="shared" si="0"/>
        <v>948000</v>
      </c>
    </row>
    <row r="7" spans="2:5" x14ac:dyDescent="0.3">
      <c r="B7" s="3">
        <v>4</v>
      </c>
      <c r="C7" s="1">
        <v>37500</v>
      </c>
      <c r="D7" s="1">
        <v>60</v>
      </c>
      <c r="E7" s="1">
        <f t="shared" si="0"/>
        <v>2250000</v>
      </c>
    </row>
    <row r="8" spans="2:5" x14ac:dyDescent="0.3">
      <c r="B8" s="3">
        <v>5</v>
      </c>
      <c r="C8" s="1">
        <v>40250</v>
      </c>
      <c r="D8" s="1">
        <v>36</v>
      </c>
      <c r="E8" s="1">
        <f t="shared" si="0"/>
        <v>1449000</v>
      </c>
    </row>
    <row r="9" spans="2:5" x14ac:dyDescent="0.3">
      <c r="B9" s="3">
        <v>6</v>
      </c>
      <c r="C9" s="1">
        <v>40100</v>
      </c>
      <c r="D9" s="1">
        <v>12</v>
      </c>
      <c r="E9" s="1">
        <f t="shared" si="0"/>
        <v>481200</v>
      </c>
    </row>
    <row r="10" spans="2:5" x14ac:dyDescent="0.3">
      <c r="B10" s="3">
        <v>7</v>
      </c>
      <c r="C10" s="1">
        <v>38750</v>
      </c>
      <c r="D10" s="1">
        <v>24</v>
      </c>
      <c r="E10" s="1">
        <f t="shared" si="0"/>
        <v>930000</v>
      </c>
    </row>
    <row r="11" spans="2:5" x14ac:dyDescent="0.3">
      <c r="B11" s="3">
        <v>8</v>
      </c>
      <c r="C11" s="1">
        <v>39250</v>
      </c>
      <c r="D11" s="1">
        <v>36</v>
      </c>
      <c r="E11" s="1">
        <f t="shared" si="0"/>
        <v>1413000</v>
      </c>
    </row>
    <row r="12" spans="2:5" x14ac:dyDescent="0.3">
      <c r="B12" s="3">
        <v>9</v>
      </c>
      <c r="C12" s="1">
        <v>39900</v>
      </c>
      <c r="D12" s="1">
        <v>48</v>
      </c>
      <c r="E12" s="1">
        <f t="shared" si="0"/>
        <v>1915200</v>
      </c>
    </row>
    <row r="13" spans="2:5" x14ac:dyDescent="0.3">
      <c r="B13" s="3">
        <v>10</v>
      </c>
      <c r="C13" s="1">
        <v>40300</v>
      </c>
      <c r="D13" s="1">
        <v>60</v>
      </c>
      <c r="E13" s="1">
        <f t="shared" si="0"/>
        <v>2418000</v>
      </c>
    </row>
    <row r="14" spans="2:5" x14ac:dyDescent="0.3">
      <c r="B14" s="11" t="s">
        <v>27</v>
      </c>
      <c r="C14" s="11"/>
      <c r="D14" s="5">
        <f>SUM(D4:D13)</f>
        <v>360</v>
      </c>
      <c r="E14" s="5">
        <f>SUM(E4:E13)</f>
        <v>14192400</v>
      </c>
    </row>
    <row r="15" spans="2:5" x14ac:dyDescent="0.3">
      <c r="B15" s="12" t="s">
        <v>32</v>
      </c>
      <c r="C15" s="12"/>
      <c r="D15" s="12"/>
      <c r="E15" s="6">
        <f>E14/D14</f>
        <v>39423.333333333336</v>
      </c>
    </row>
  </sheetData>
  <mergeCells count="2">
    <mergeCell ref="B14:C14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/>
  </sheetViews>
  <sheetFormatPr defaultRowHeight="14.4" x14ac:dyDescent="0.3"/>
  <cols>
    <col min="1" max="1" width="73.5546875" bestFit="1" customWidth="1"/>
    <col min="2" max="2" width="4.88671875" bestFit="1" customWidth="1"/>
    <col min="3" max="3" width="10" bestFit="1" customWidth="1"/>
    <col min="4" max="4" width="9.33203125" customWidth="1"/>
    <col min="5" max="5" width="8.5546875" customWidth="1"/>
    <col min="6" max="6" width="18.33203125" bestFit="1" customWidth="1"/>
    <col min="7" max="7" width="17.33203125" customWidth="1"/>
    <col min="8" max="8" width="18.44140625" customWidth="1"/>
    <col min="9" max="9" width="21.109375" customWidth="1"/>
    <col min="10" max="10" width="12" bestFit="1" customWidth="1"/>
    <col min="15" max="15" width="14.44140625" bestFit="1" customWidth="1"/>
  </cols>
  <sheetData>
    <row r="1" spans="1:9" x14ac:dyDescent="0.3">
      <c r="A1" s="6" t="s">
        <v>36</v>
      </c>
      <c r="B1" s="7" t="s">
        <v>22</v>
      </c>
      <c r="C1" s="6">
        <f>DATA!E15</f>
        <v>39423.333333333336</v>
      </c>
    </row>
    <row r="2" spans="1:9" x14ac:dyDescent="0.3">
      <c r="A2" s="6" t="s">
        <v>23</v>
      </c>
      <c r="B2" s="7" t="s">
        <v>24</v>
      </c>
      <c r="C2" s="6">
        <f>30/100</f>
        <v>0.3</v>
      </c>
    </row>
    <row r="3" spans="1:9" x14ac:dyDescent="0.3">
      <c r="A3" s="6" t="s">
        <v>33</v>
      </c>
      <c r="B3" s="7" t="s">
        <v>1</v>
      </c>
      <c r="C3" s="6">
        <f>DATA!D14</f>
        <v>360</v>
      </c>
      <c r="E3" t="s">
        <v>5</v>
      </c>
    </row>
    <row r="4" spans="1:9" x14ac:dyDescent="0.3">
      <c r="A4" s="1" t="s">
        <v>0</v>
      </c>
      <c r="B4" s="2" t="s">
        <v>2</v>
      </c>
      <c r="C4" s="1">
        <v>50000</v>
      </c>
      <c r="E4" t="s">
        <v>6</v>
      </c>
    </row>
    <row r="5" spans="1:9" x14ac:dyDescent="0.3">
      <c r="A5" s="1" t="s">
        <v>34</v>
      </c>
      <c r="B5" s="2" t="s">
        <v>3</v>
      </c>
      <c r="C5" s="1">
        <f>(C2*C1)</f>
        <v>11827</v>
      </c>
      <c r="E5" t="s">
        <v>7</v>
      </c>
    </row>
    <row r="6" spans="1:9" x14ac:dyDescent="0.3">
      <c r="A6" s="1" t="s">
        <v>11</v>
      </c>
      <c r="B6" s="2" t="s">
        <v>4</v>
      </c>
      <c r="C6" s="4">
        <f>SQRT(2*C3*C4/C5)</f>
        <v>55.171393324926228</v>
      </c>
    </row>
    <row r="12" spans="1:9" ht="35.25" customHeight="1" x14ac:dyDescent="0.3">
      <c r="D12" s="9" t="s">
        <v>26</v>
      </c>
      <c r="E12" s="9" t="s">
        <v>30</v>
      </c>
      <c r="F12" s="10" t="s">
        <v>8</v>
      </c>
      <c r="G12" s="10" t="s">
        <v>9</v>
      </c>
      <c r="H12" s="10" t="s">
        <v>10</v>
      </c>
      <c r="I12" s="10" t="s">
        <v>31</v>
      </c>
    </row>
    <row r="13" spans="1:9" x14ac:dyDescent="0.3">
      <c r="D13" s="8" t="s">
        <v>12</v>
      </c>
      <c r="E13" s="3">
        <f>DATA!D4</f>
        <v>48</v>
      </c>
      <c r="F13" s="1">
        <f>E13/10</f>
        <v>4.8</v>
      </c>
      <c r="G13" s="1">
        <f>F13*$C$5</f>
        <v>56769.599999999999</v>
      </c>
      <c r="H13" s="1">
        <f>($C$3/E13)*$C$4</f>
        <v>375000</v>
      </c>
      <c r="I13" s="1">
        <f>H13+G13</f>
        <v>431769.59999999998</v>
      </c>
    </row>
    <row r="14" spans="1:9" x14ac:dyDescent="0.3">
      <c r="D14" s="8" t="s">
        <v>13</v>
      </c>
      <c r="E14" s="3">
        <f>DATA!D5</f>
        <v>12</v>
      </c>
      <c r="F14" s="1">
        <f t="shared" ref="F14:F22" si="0">E14/10</f>
        <v>1.2</v>
      </c>
      <c r="G14" s="1">
        <f t="shared" ref="G14:G22" si="1">F14*$C$5</f>
        <v>14192.4</v>
      </c>
      <c r="H14" s="1">
        <f t="shared" ref="H14:H22" si="2">($C$3/E14)*$C$4</f>
        <v>1500000</v>
      </c>
      <c r="I14" s="1">
        <f t="shared" ref="I14:I22" si="3">H14+G14</f>
        <v>1514192.4</v>
      </c>
    </row>
    <row r="15" spans="1:9" x14ac:dyDescent="0.3">
      <c r="D15" s="8" t="s">
        <v>14</v>
      </c>
      <c r="E15" s="3">
        <f>DATA!D6</f>
        <v>24</v>
      </c>
      <c r="F15" s="1">
        <f t="shared" si="0"/>
        <v>2.4</v>
      </c>
      <c r="G15" s="1">
        <f t="shared" si="1"/>
        <v>28384.799999999999</v>
      </c>
      <c r="H15" s="1">
        <f t="shared" si="2"/>
        <v>750000</v>
      </c>
      <c r="I15" s="1">
        <f t="shared" si="3"/>
        <v>778384.8</v>
      </c>
    </row>
    <row r="16" spans="1:9" x14ac:dyDescent="0.3">
      <c r="D16" s="8" t="s">
        <v>15</v>
      </c>
      <c r="E16" s="3">
        <f>DATA!D7</f>
        <v>60</v>
      </c>
      <c r="F16" s="1">
        <f t="shared" si="0"/>
        <v>6</v>
      </c>
      <c r="G16" s="1">
        <f t="shared" si="1"/>
        <v>70962</v>
      </c>
      <c r="H16" s="1">
        <f t="shared" si="2"/>
        <v>300000</v>
      </c>
      <c r="I16" s="1">
        <f t="shared" si="3"/>
        <v>370962</v>
      </c>
    </row>
    <row r="17" spans="4:9" x14ac:dyDescent="0.3">
      <c r="D17" s="8" t="s">
        <v>16</v>
      </c>
      <c r="E17" s="3">
        <f>DATA!D8</f>
        <v>36</v>
      </c>
      <c r="F17" s="1">
        <f t="shared" si="0"/>
        <v>3.6</v>
      </c>
      <c r="G17" s="1">
        <f t="shared" si="1"/>
        <v>42577.200000000004</v>
      </c>
      <c r="H17" s="1">
        <f t="shared" si="2"/>
        <v>500000</v>
      </c>
      <c r="I17" s="1">
        <f t="shared" si="3"/>
        <v>542577.19999999995</v>
      </c>
    </row>
    <row r="18" spans="4:9" x14ac:dyDescent="0.3">
      <c r="D18" s="8" t="s">
        <v>17</v>
      </c>
      <c r="E18" s="3">
        <f>DATA!D9</f>
        <v>12</v>
      </c>
      <c r="F18" s="1">
        <f t="shared" si="0"/>
        <v>1.2</v>
      </c>
      <c r="G18" s="1">
        <f t="shared" si="1"/>
        <v>14192.4</v>
      </c>
      <c r="H18" s="1">
        <f t="shared" si="2"/>
        <v>1500000</v>
      </c>
      <c r="I18" s="1">
        <f t="shared" si="3"/>
        <v>1514192.4</v>
      </c>
    </row>
    <row r="19" spans="4:9" x14ac:dyDescent="0.3">
      <c r="D19" s="8" t="s">
        <v>18</v>
      </c>
      <c r="E19" s="3">
        <f>DATA!D10</f>
        <v>24</v>
      </c>
      <c r="F19" s="1">
        <f t="shared" si="0"/>
        <v>2.4</v>
      </c>
      <c r="G19" s="1">
        <f t="shared" si="1"/>
        <v>28384.799999999999</v>
      </c>
      <c r="H19" s="1">
        <f t="shared" si="2"/>
        <v>750000</v>
      </c>
      <c r="I19" s="1">
        <f t="shared" si="3"/>
        <v>778384.8</v>
      </c>
    </row>
    <row r="20" spans="4:9" x14ac:dyDescent="0.3">
      <c r="D20" s="8" t="s">
        <v>19</v>
      </c>
      <c r="E20" s="3">
        <f>DATA!D11</f>
        <v>36</v>
      </c>
      <c r="F20" s="1">
        <f t="shared" si="0"/>
        <v>3.6</v>
      </c>
      <c r="G20" s="1">
        <f t="shared" si="1"/>
        <v>42577.200000000004</v>
      </c>
      <c r="H20" s="1">
        <f t="shared" si="2"/>
        <v>500000</v>
      </c>
      <c r="I20" s="1">
        <f t="shared" si="3"/>
        <v>542577.19999999995</v>
      </c>
    </row>
    <row r="21" spans="4:9" x14ac:dyDescent="0.3">
      <c r="D21" s="8" t="s">
        <v>20</v>
      </c>
      <c r="E21" s="3">
        <f>DATA!D12</f>
        <v>48</v>
      </c>
      <c r="F21" s="1">
        <f t="shared" si="0"/>
        <v>4.8</v>
      </c>
      <c r="G21" s="1">
        <f t="shared" si="1"/>
        <v>56769.599999999999</v>
      </c>
      <c r="H21" s="1">
        <f t="shared" si="2"/>
        <v>375000</v>
      </c>
      <c r="I21" s="1">
        <f t="shared" si="3"/>
        <v>431769.59999999998</v>
      </c>
    </row>
    <row r="22" spans="4:9" x14ac:dyDescent="0.3">
      <c r="D22" s="8" t="s">
        <v>21</v>
      </c>
      <c r="E22" s="3">
        <f>DATA!D13</f>
        <v>60</v>
      </c>
      <c r="F22" s="1">
        <f t="shared" si="0"/>
        <v>6</v>
      </c>
      <c r="G22" s="1">
        <f t="shared" si="1"/>
        <v>70962</v>
      </c>
      <c r="H22" s="1">
        <f t="shared" si="2"/>
        <v>300000</v>
      </c>
      <c r="I22" s="1">
        <f t="shared" si="3"/>
        <v>370962</v>
      </c>
    </row>
    <row r="23" spans="4:9" x14ac:dyDescent="0.3">
      <c r="D23" s="13" t="s">
        <v>35</v>
      </c>
      <c r="E23" s="14"/>
      <c r="F23" s="14"/>
      <c r="G23" s="14"/>
      <c r="H23" s="15"/>
      <c r="I23" s="6">
        <f>MIN(I13:I22)</f>
        <v>370962</v>
      </c>
    </row>
  </sheetData>
  <mergeCells count="1">
    <mergeCell ref="D23:H23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PERHITUNGAN EOQ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2020-07-02T11:44:05Z</dcterms:modified>
</cp:coreProperties>
</file>